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theme/themeOverride3.xml" ContentType="application/vnd.openxmlformats-officedocument.themeOverride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theme/themeOverride4.xml" ContentType="application/vnd.openxmlformats-officedocument.themeOverride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theme/themeOverride5.xml" ContentType="application/vnd.openxmlformats-officedocument.themeOverride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theme/themeOverride6.xml" ContentType="application/vnd.openxmlformats-officedocument.themeOverride+xml"/>
  <Override PartName="/xl/drawings/drawing7.xml" ContentType="application/vnd.openxmlformats-officedocument.drawing+xml"/>
  <Override PartName="/xl/charts/chart7.xml" ContentType="application/vnd.openxmlformats-officedocument.drawingml.chart+xml"/>
  <Override PartName="/xl/theme/themeOverride7.xml" ContentType="application/vnd.openxmlformats-officedocument.themeOverride+xml"/>
  <Override PartName="/xl/drawings/drawing8.xml" ContentType="application/vnd.openxmlformats-officedocument.drawing+xml"/>
  <Override PartName="/xl/charts/chart8.xml" ContentType="application/vnd.openxmlformats-officedocument.drawingml.chart+xml"/>
  <Override PartName="/xl/theme/themeOverride8.xml" ContentType="application/vnd.openxmlformats-officedocument.themeOverride+xml"/>
  <Override PartName="/xl/drawings/drawing9.xml" ContentType="application/vnd.openxmlformats-officedocument.drawing+xml"/>
  <Override PartName="/xl/charts/chart9.xml" ContentType="application/vnd.openxmlformats-officedocument.drawingml.chart+xml"/>
  <Override PartName="/xl/theme/themeOverride9.xml" ContentType="application/vnd.openxmlformats-officedocument.themeOverride+xml"/>
  <Override PartName="/xl/drawings/drawing10.xml" ContentType="application/vnd.openxmlformats-officedocument.drawing+xml"/>
  <Override PartName="/xl/charts/chart10.xml" ContentType="application/vnd.openxmlformats-officedocument.drawingml.chart+xml"/>
  <Override PartName="/xl/theme/themeOverride10.xml" ContentType="application/vnd.openxmlformats-officedocument.themeOverride+xml"/>
  <Override PartName="/xl/drawings/drawing11.xml" ContentType="application/vnd.openxmlformats-officedocument.drawing+xml"/>
  <Override PartName="/xl/charts/chart11.xml" ContentType="application/vnd.openxmlformats-officedocument.drawingml.chart+xml"/>
  <Override PartName="/xl/theme/themeOverride11.xml" ContentType="application/vnd.openxmlformats-officedocument.themeOverride+xml"/>
  <Override PartName="/xl/drawings/drawing12.xml" ContentType="application/vnd.openxmlformats-officedocument.drawing+xml"/>
  <Override PartName="/xl/charts/chart12.xml" ContentType="application/vnd.openxmlformats-officedocument.drawingml.chart+xml"/>
  <Override PartName="/xl/theme/themeOverride12.xml" ContentType="application/vnd.openxmlformats-officedocument.themeOverride+xml"/>
  <Override PartName="/xl/drawings/drawing13.xml" ContentType="application/vnd.openxmlformats-officedocument.drawing+xml"/>
  <Override PartName="/xl/charts/chart13.xml" ContentType="application/vnd.openxmlformats-officedocument.drawingml.chart+xml"/>
  <Override PartName="/xl/theme/themeOverride13.xml" ContentType="application/vnd.openxmlformats-officedocument.themeOverride+xml"/>
  <Override PartName="/xl/drawings/drawing14.xml" ContentType="application/vnd.openxmlformats-officedocument.drawing+xml"/>
  <Override PartName="/xl/charts/chart14.xml" ContentType="application/vnd.openxmlformats-officedocument.drawingml.chart+xml"/>
  <Override PartName="/xl/theme/themeOverride14.xml" ContentType="application/vnd.openxmlformats-officedocument.themeOverride+xml"/>
  <Override PartName="/xl/drawings/drawing15.xml" ContentType="application/vnd.openxmlformats-officedocument.drawing+xml"/>
  <Override PartName="/xl/charts/chart15.xml" ContentType="application/vnd.openxmlformats-officedocument.drawingml.chart+xml"/>
  <Override PartName="/xl/theme/themeOverride15.xml" ContentType="application/vnd.openxmlformats-officedocument.themeOverride+xml"/>
  <Override PartName="/xl/drawings/drawing16.xml" ContentType="application/vnd.openxmlformats-officedocument.drawing+xml"/>
  <Override PartName="/xl/charts/chart16.xml" ContentType="application/vnd.openxmlformats-officedocument.drawingml.chart+xml"/>
  <Override PartName="/xl/theme/themeOverride16.xml" ContentType="application/vnd.openxmlformats-officedocument.themeOverride+xml"/>
  <Override PartName="/xl/drawings/drawing17.xml" ContentType="application/vnd.openxmlformats-officedocument.drawing+xml"/>
  <Override PartName="/xl/charts/chart17.xml" ContentType="application/vnd.openxmlformats-officedocument.drawingml.chart+xml"/>
  <Override PartName="/xl/theme/themeOverride17.xml" ContentType="application/vnd.openxmlformats-officedocument.themeOverride+xml"/>
  <Override PartName="/xl/drawings/drawing18.xml" ContentType="application/vnd.openxmlformats-officedocument.drawing+xml"/>
  <Override PartName="/xl/charts/chart18.xml" ContentType="application/vnd.openxmlformats-officedocument.drawingml.chart+xml"/>
  <Override PartName="/xl/theme/themeOverride18.xml" ContentType="application/vnd.openxmlformats-officedocument.themeOverride+xml"/>
  <Override PartName="/xl/drawings/drawing19.xml" ContentType="application/vnd.openxmlformats-officedocument.drawing+xml"/>
  <Override PartName="/xl/charts/chart19.xml" ContentType="application/vnd.openxmlformats-officedocument.drawingml.chart+xml"/>
  <Override PartName="/xl/theme/themeOverride19.xml" ContentType="application/vnd.openxmlformats-officedocument.themeOverride+xml"/>
  <Override PartName="/xl/drawings/drawing20.xml" ContentType="application/vnd.openxmlformats-officedocument.drawing+xml"/>
  <Override PartName="/xl/charts/chart20.xml" ContentType="application/vnd.openxmlformats-officedocument.drawingml.chart+xml"/>
  <Override PartName="/xl/theme/themeOverride20.xml" ContentType="application/vnd.openxmlformats-officedocument.themeOverride+xml"/>
  <Override PartName="/xl/drawings/drawing21.xml" ContentType="application/vnd.openxmlformats-officedocument.drawing+xml"/>
  <Override PartName="/xl/charts/chart21.xml" ContentType="application/vnd.openxmlformats-officedocument.drawingml.chart+xml"/>
  <Override PartName="/xl/theme/themeOverride21.xml" ContentType="application/vnd.openxmlformats-officedocument.themeOverride+xml"/>
  <Override PartName="/xl/drawings/drawing22.xml" ContentType="application/vnd.openxmlformats-officedocument.drawing+xml"/>
  <Override PartName="/xl/charts/chart22.xml" ContentType="application/vnd.openxmlformats-officedocument.drawingml.chart+xml"/>
  <Override PartName="/xl/theme/themeOverride22.xml" ContentType="application/vnd.openxmlformats-officedocument.themeOverride+xml"/>
  <Override PartName="/xl/drawings/drawing23.xml" ContentType="application/vnd.openxmlformats-officedocument.drawing+xml"/>
  <Override PartName="/xl/charts/chart23.xml" ContentType="application/vnd.openxmlformats-officedocument.drawingml.chart+xml"/>
  <Override PartName="/xl/theme/themeOverride23.xml" ContentType="application/vnd.openxmlformats-officedocument.themeOverride+xml"/>
  <Override PartName="/xl/drawings/drawing24.xml" ContentType="application/vnd.openxmlformats-officedocument.drawing+xml"/>
  <Override PartName="/xl/charts/chart24.xml" ContentType="application/vnd.openxmlformats-officedocument.drawingml.chart+xml"/>
  <Override PartName="/xl/theme/themeOverride24.xml" ContentType="application/vnd.openxmlformats-officedocument.themeOverride+xml"/>
  <Override PartName="/xl/drawings/drawing25.xml" ContentType="application/vnd.openxmlformats-officedocument.drawing+xml"/>
  <Override PartName="/xl/charts/chart25.xml" ContentType="application/vnd.openxmlformats-officedocument.drawingml.chart+xml"/>
  <Override PartName="/xl/theme/themeOverride25.xml" ContentType="application/vnd.openxmlformats-officedocument.themeOverride+xml"/>
  <Override PartName="/xl/drawings/drawing26.xml" ContentType="application/vnd.openxmlformats-officedocument.drawing+xml"/>
  <Override PartName="/xl/charts/chart26.xml" ContentType="application/vnd.openxmlformats-officedocument.drawingml.chart+xml"/>
  <Override PartName="/xl/theme/themeOverride26.xml" ContentType="application/vnd.openxmlformats-officedocument.themeOverride+xml"/>
  <Override PartName="/xl/drawings/drawing27.xml" ContentType="application/vnd.openxmlformats-officedocument.drawing+xml"/>
  <Override PartName="/xl/charts/chart27.xml" ContentType="application/vnd.openxmlformats-officedocument.drawingml.chart+xml"/>
  <Override PartName="/xl/theme/themeOverride27.xml" ContentType="application/vnd.openxmlformats-officedocument.themeOverride+xml"/>
  <Override PartName="/xl/drawings/drawing28.xml" ContentType="application/vnd.openxmlformats-officedocument.drawing+xml"/>
  <Override PartName="/xl/charts/chart28.xml" ContentType="application/vnd.openxmlformats-officedocument.drawingml.chart+xml"/>
  <Override PartName="/xl/theme/themeOverride28.xml" ContentType="application/vnd.openxmlformats-officedocument.themeOverride+xml"/>
  <Override PartName="/xl/drawings/drawing29.xml" ContentType="application/vnd.openxmlformats-officedocument.drawing+xml"/>
  <Override PartName="/xl/charts/chart29.xml" ContentType="application/vnd.openxmlformats-officedocument.drawingml.chart+xml"/>
  <Override PartName="/xl/theme/themeOverride29.xml" ContentType="application/vnd.openxmlformats-officedocument.themeOverride+xml"/>
  <Override PartName="/xl/drawings/drawing30.xml" ContentType="application/vnd.openxmlformats-officedocument.drawing+xml"/>
  <Override PartName="/xl/charts/chart30.xml" ContentType="application/vnd.openxmlformats-officedocument.drawingml.chart+xml"/>
  <Override PartName="/xl/theme/themeOverride30.xml" ContentType="application/vnd.openxmlformats-officedocument.themeOverride+xml"/>
  <Override PartName="/xl/drawings/drawing31.xml" ContentType="application/vnd.openxmlformats-officedocument.drawing+xml"/>
  <Override PartName="/xl/charts/chart31.xml" ContentType="application/vnd.openxmlformats-officedocument.drawingml.chart+xml"/>
  <Override PartName="/xl/theme/themeOverride31.xml" ContentType="application/vnd.openxmlformats-officedocument.themeOverride+xml"/>
  <Override PartName="/xl/drawings/drawing32.xml" ContentType="application/vnd.openxmlformats-officedocument.drawing+xml"/>
  <Override PartName="/xl/charts/chart32.xml" ContentType="application/vnd.openxmlformats-officedocument.drawingml.chart+xml"/>
  <Override PartName="/xl/theme/themeOverride32.xml" ContentType="application/vnd.openxmlformats-officedocument.themeOverride+xml"/>
  <Override PartName="/xl/drawings/drawing33.xml" ContentType="application/vnd.openxmlformats-officedocument.drawing+xml"/>
  <Override PartName="/xl/charts/chart33.xml" ContentType="application/vnd.openxmlformats-officedocument.drawingml.chart+xml"/>
  <Override PartName="/xl/theme/themeOverride33.xml" ContentType="application/vnd.openxmlformats-officedocument.themeOverride+xml"/>
  <Override PartName="/xl/drawings/drawing34.xml" ContentType="application/vnd.openxmlformats-officedocument.drawing+xml"/>
  <Override PartName="/xl/charts/chart34.xml" ContentType="application/vnd.openxmlformats-officedocument.drawingml.chart+xml"/>
  <Override PartName="/xl/theme/themeOverride34.xml" ContentType="application/vnd.openxmlformats-officedocument.themeOverride+xml"/>
  <Override PartName="/xl/drawings/drawing35.xml" ContentType="application/vnd.openxmlformats-officedocument.drawing+xml"/>
  <Override PartName="/xl/charts/chart35.xml" ContentType="application/vnd.openxmlformats-officedocument.drawingml.chart+xml"/>
  <Override PartName="/xl/theme/themeOverride35.xml" ContentType="application/vnd.openxmlformats-officedocument.themeOverride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theme/themeOverride36.xml" ContentType="application/vnd.openxmlformats-officedocument.themeOverride+xml"/>
  <Override PartName="/xl/drawings/drawing37.xml" ContentType="application/vnd.openxmlformats-officedocument.drawing+xml"/>
  <Override PartName="/xl/charts/chart37.xml" ContentType="application/vnd.openxmlformats-officedocument.drawingml.chart+xml"/>
  <Override PartName="/xl/theme/themeOverride37.xml" ContentType="application/vnd.openxmlformats-officedocument.themeOverride+xml"/>
  <Override PartName="/xl/drawings/drawing38.xml" ContentType="application/vnd.openxmlformats-officedocument.drawing+xml"/>
  <Override PartName="/xl/charts/chart38.xml" ContentType="application/vnd.openxmlformats-officedocument.drawingml.chart+xml"/>
  <Override PartName="/xl/theme/themeOverride38.xml" ContentType="application/vnd.openxmlformats-officedocument.themeOverride+xml"/>
  <Override PartName="/xl/drawings/drawing39.xml" ContentType="application/vnd.openxmlformats-officedocument.drawing+xml"/>
  <Override PartName="/xl/charts/chart39.xml" ContentType="application/vnd.openxmlformats-officedocument.drawingml.chart+xml"/>
  <Override PartName="/xl/theme/themeOverride39.xml" ContentType="application/vnd.openxmlformats-officedocument.themeOverride+xml"/>
  <Override PartName="/xl/drawings/drawing40.xml" ContentType="application/vnd.openxmlformats-officedocument.drawing+xml"/>
  <Override PartName="/xl/charts/chart40.xml" ContentType="application/vnd.openxmlformats-officedocument.drawingml.chart+xml"/>
  <Override PartName="/xl/theme/themeOverride40.xml" ContentType="application/vnd.openxmlformats-officedocument.themeOverride+xml"/>
  <Override PartName="/xl/drawings/drawing41.xml" ContentType="application/vnd.openxmlformats-officedocument.drawing+xml"/>
  <Override PartName="/xl/charts/chart41.xml" ContentType="application/vnd.openxmlformats-officedocument.drawingml.chart+xml"/>
  <Override PartName="/xl/theme/themeOverride41.xml" ContentType="application/vnd.openxmlformats-officedocument.themeOverride+xml"/>
  <Override PartName="/xl/drawings/drawing42.xml" ContentType="application/vnd.openxmlformats-officedocument.drawing+xml"/>
  <Override PartName="/xl/charts/chart42.xml" ContentType="application/vnd.openxmlformats-officedocument.drawingml.chart+xml"/>
  <Override PartName="/xl/theme/themeOverride42.xml" ContentType="application/vnd.openxmlformats-officedocument.themeOverride+xml"/>
  <Override PartName="/xl/drawings/drawing43.xml" ContentType="application/vnd.openxmlformats-officedocument.drawing+xml"/>
  <Override PartName="/xl/charts/chart43.xml" ContentType="application/vnd.openxmlformats-officedocument.drawingml.chart+xml"/>
  <Override PartName="/xl/theme/themeOverride43.xml" ContentType="application/vnd.openxmlformats-officedocument.themeOverride+xml"/>
  <Override PartName="/xl/drawings/drawing44.xml" ContentType="application/vnd.openxmlformats-officedocument.drawing+xml"/>
  <Override PartName="/xl/charts/chart44.xml" ContentType="application/vnd.openxmlformats-officedocument.drawingml.chart+xml"/>
  <Override PartName="/xl/theme/themeOverride44.xml" ContentType="application/vnd.openxmlformats-officedocument.themeOverride+xml"/>
  <Override PartName="/xl/drawings/drawing45.xml" ContentType="application/vnd.openxmlformats-officedocument.drawing+xml"/>
  <Override PartName="/xl/charts/chart45.xml" ContentType="application/vnd.openxmlformats-officedocument.drawingml.chart+xml"/>
  <Override PartName="/xl/theme/themeOverride45.xml" ContentType="application/vnd.openxmlformats-officedocument.themeOverride+xml"/>
  <Override PartName="/xl/drawings/drawing46.xml" ContentType="application/vnd.openxmlformats-officedocument.drawing+xml"/>
  <Override PartName="/xl/charts/chart46.xml" ContentType="application/vnd.openxmlformats-officedocument.drawingml.chart+xml"/>
  <Override PartName="/xl/theme/themeOverride46.xml" ContentType="application/vnd.openxmlformats-officedocument.themeOverride+xml"/>
  <Override PartName="/xl/drawings/drawing47.xml" ContentType="application/vnd.openxmlformats-officedocument.drawing+xml"/>
  <Override PartName="/xl/charts/chart47.xml" ContentType="application/vnd.openxmlformats-officedocument.drawingml.chart+xml"/>
  <Override PartName="/xl/theme/themeOverride47.xml" ContentType="application/vnd.openxmlformats-officedocument.themeOverride+xml"/>
  <Override PartName="/xl/drawings/drawing48.xml" ContentType="application/vnd.openxmlformats-officedocument.drawing+xml"/>
  <Override PartName="/xl/charts/chart48.xml" ContentType="application/vnd.openxmlformats-officedocument.drawingml.chart+xml"/>
  <Override PartName="/xl/theme/themeOverride48.xml" ContentType="application/vnd.openxmlformats-officedocument.themeOverride+xml"/>
  <Override PartName="/xl/drawings/drawing49.xml" ContentType="application/vnd.openxmlformats-officedocument.drawing+xml"/>
  <Override PartName="/xl/charts/chart49.xml" ContentType="application/vnd.openxmlformats-officedocument.drawingml.chart+xml"/>
  <Override PartName="/xl/theme/themeOverride49.xml" ContentType="application/vnd.openxmlformats-officedocument.themeOverride+xml"/>
  <Override PartName="/xl/drawings/drawing50.xml" ContentType="application/vnd.openxmlformats-officedocument.drawing+xml"/>
  <Override PartName="/xl/charts/chart50.xml" ContentType="application/vnd.openxmlformats-officedocument.drawingml.chart+xml"/>
  <Override PartName="/xl/theme/themeOverride50.xml" ContentType="application/vnd.openxmlformats-officedocument.themeOverride+xml"/>
  <Override PartName="/xl/drawings/drawing51.xml" ContentType="application/vnd.openxmlformats-officedocument.drawing+xml"/>
  <Override PartName="/xl/charts/chart51.xml" ContentType="application/vnd.openxmlformats-officedocument.drawingml.chart+xml"/>
  <Override PartName="/xl/theme/themeOverride51.xml" ContentType="application/vnd.openxmlformats-officedocument.themeOverride+xml"/>
  <Override PartName="/xl/drawings/drawing52.xml" ContentType="application/vnd.openxmlformats-officedocument.drawing+xml"/>
  <Override PartName="/xl/charts/chart52.xml" ContentType="application/vnd.openxmlformats-officedocument.drawingml.chart+xml"/>
  <Override PartName="/xl/theme/themeOverride52.xml" ContentType="application/vnd.openxmlformats-officedocument.themeOverride+xml"/>
  <Override PartName="/xl/drawings/drawing53.xml" ContentType="application/vnd.openxmlformats-officedocument.drawing+xml"/>
  <Override PartName="/xl/charts/chart53.xml" ContentType="application/vnd.openxmlformats-officedocument.drawingml.chart+xml"/>
  <Override PartName="/xl/theme/themeOverride53.xml" ContentType="application/vnd.openxmlformats-officedocument.themeOverride+xml"/>
  <Override PartName="/xl/drawings/drawing54.xml" ContentType="application/vnd.openxmlformats-officedocument.drawing+xml"/>
  <Override PartName="/xl/charts/chart54.xml" ContentType="application/vnd.openxmlformats-officedocument.drawingml.chart+xml"/>
  <Override PartName="/xl/theme/themeOverride54.xml" ContentType="application/vnd.openxmlformats-officedocument.themeOverride+xml"/>
  <Override PartName="/xl/drawings/drawing55.xml" ContentType="application/vnd.openxmlformats-officedocument.drawing+xml"/>
  <Override PartName="/xl/charts/chart55.xml" ContentType="application/vnd.openxmlformats-officedocument.drawingml.chart+xml"/>
  <Override PartName="/xl/theme/themeOverride55.xml" ContentType="application/vnd.openxmlformats-officedocument.themeOverride+xml"/>
  <Override PartName="/xl/drawings/drawing56.xml" ContentType="application/vnd.openxmlformats-officedocument.drawing+xml"/>
  <Override PartName="/xl/charts/chart56.xml" ContentType="application/vnd.openxmlformats-officedocument.drawingml.chart+xml"/>
  <Override PartName="/xl/theme/themeOverride56.xml" ContentType="application/vnd.openxmlformats-officedocument.themeOverride+xml"/>
  <Override PartName="/xl/drawings/drawing57.xml" ContentType="application/vnd.openxmlformats-officedocument.drawing+xml"/>
  <Override PartName="/xl/charts/chart57.xml" ContentType="application/vnd.openxmlformats-officedocument.drawingml.chart+xml"/>
  <Override PartName="/xl/theme/themeOverride57.xml" ContentType="application/vnd.openxmlformats-officedocument.themeOverride+xml"/>
  <Override PartName="/xl/drawings/drawing58.xml" ContentType="application/vnd.openxmlformats-officedocument.drawing+xml"/>
  <Override PartName="/xl/charts/chart58.xml" ContentType="application/vnd.openxmlformats-officedocument.drawingml.chart+xml"/>
  <Override PartName="/xl/theme/themeOverride58.xml" ContentType="application/vnd.openxmlformats-officedocument.themeOverride+xml"/>
  <Override PartName="/xl/drawings/drawing59.xml" ContentType="application/vnd.openxmlformats-officedocument.drawing+xml"/>
  <Override PartName="/xl/charts/chart59.xml" ContentType="application/vnd.openxmlformats-officedocument.drawingml.chart+xml"/>
  <Override PartName="/xl/theme/themeOverride59.xml" ContentType="application/vnd.openxmlformats-officedocument.themeOverride+xml"/>
  <Override PartName="/xl/drawings/drawing60.xml" ContentType="application/vnd.openxmlformats-officedocument.drawing+xml"/>
  <Override PartName="/xl/charts/chart60.xml" ContentType="application/vnd.openxmlformats-officedocument.drawingml.chart+xml"/>
  <Override PartName="/xl/theme/themeOverride60.xml" ContentType="application/vnd.openxmlformats-officedocument.themeOverride+xml"/>
  <Override PartName="/xl/drawings/drawing61.xml" ContentType="application/vnd.openxmlformats-officedocument.drawing+xml"/>
  <Override PartName="/xl/charts/chart61.xml" ContentType="application/vnd.openxmlformats-officedocument.drawingml.chart+xml"/>
  <Override PartName="/xl/theme/themeOverride61.xml" ContentType="application/vnd.openxmlformats-officedocument.themeOverride+xml"/>
  <Override PartName="/xl/drawings/drawing62.xml" ContentType="application/vnd.openxmlformats-officedocument.drawing+xml"/>
  <Override PartName="/xl/charts/chart62.xml" ContentType="application/vnd.openxmlformats-officedocument.drawingml.chart+xml"/>
  <Override PartName="/xl/theme/themeOverride62.xml" ContentType="application/vnd.openxmlformats-officedocument.themeOverride+xml"/>
  <Override PartName="/xl/drawings/drawing63.xml" ContentType="application/vnd.openxmlformats-officedocument.drawing+xml"/>
  <Override PartName="/xl/charts/chart63.xml" ContentType="application/vnd.openxmlformats-officedocument.drawingml.chart+xml"/>
  <Override PartName="/xl/theme/themeOverride63.xml" ContentType="application/vnd.openxmlformats-officedocument.themeOverride+xml"/>
  <Override PartName="/xl/drawings/drawing64.xml" ContentType="application/vnd.openxmlformats-officedocument.drawing+xml"/>
  <Override PartName="/xl/charts/chart64.xml" ContentType="application/vnd.openxmlformats-officedocument.drawingml.chart+xml"/>
  <Override PartName="/xl/theme/themeOverride64.xml" ContentType="application/vnd.openxmlformats-officedocument.themeOverride+xml"/>
  <Override PartName="/xl/drawings/drawing65.xml" ContentType="application/vnd.openxmlformats-officedocument.drawing+xml"/>
  <Override PartName="/xl/charts/chart65.xml" ContentType="application/vnd.openxmlformats-officedocument.drawingml.chart+xml"/>
  <Override PartName="/xl/theme/themeOverride65.xml" ContentType="application/vnd.openxmlformats-officedocument.themeOverride+xml"/>
  <Override PartName="/xl/drawings/drawing66.xml" ContentType="application/vnd.openxmlformats-officedocument.drawing+xml"/>
  <Override PartName="/xl/charts/chart66.xml" ContentType="application/vnd.openxmlformats-officedocument.drawingml.chart+xml"/>
  <Override PartName="/xl/theme/themeOverride66.xml" ContentType="application/vnd.openxmlformats-officedocument.themeOverride+xml"/>
  <Override PartName="/xl/drawings/drawing67.xml" ContentType="application/vnd.openxmlformats-officedocument.drawing+xml"/>
  <Override PartName="/xl/charts/chart67.xml" ContentType="application/vnd.openxmlformats-officedocument.drawingml.chart+xml"/>
  <Override PartName="/xl/theme/themeOverride67.xml" ContentType="application/vnd.openxmlformats-officedocument.themeOverride+xml"/>
  <Override PartName="/xl/drawings/drawing68.xml" ContentType="application/vnd.openxmlformats-officedocument.drawing+xml"/>
  <Override PartName="/xl/charts/chart68.xml" ContentType="application/vnd.openxmlformats-officedocument.drawingml.chart+xml"/>
  <Override PartName="/xl/theme/themeOverride68.xml" ContentType="application/vnd.openxmlformats-officedocument.themeOverride+xml"/>
  <Override PartName="/xl/drawings/drawing69.xml" ContentType="application/vnd.openxmlformats-officedocument.drawing+xml"/>
  <Override PartName="/xl/charts/chart69.xml" ContentType="application/vnd.openxmlformats-officedocument.drawingml.chart+xml"/>
  <Override PartName="/xl/theme/themeOverride69.xml" ContentType="application/vnd.openxmlformats-officedocument.themeOverride+xml"/>
  <Override PartName="/xl/drawings/drawing70.xml" ContentType="application/vnd.openxmlformats-officedocument.drawing+xml"/>
  <Override PartName="/xl/charts/chart70.xml" ContentType="application/vnd.openxmlformats-officedocument.drawingml.chart+xml"/>
  <Override PartName="/xl/theme/themeOverride70.xml" ContentType="application/vnd.openxmlformats-officedocument.themeOverride+xml"/>
  <Override PartName="/xl/drawings/drawing71.xml" ContentType="application/vnd.openxmlformats-officedocument.drawing+xml"/>
  <Override PartName="/xl/charts/chart71.xml" ContentType="application/vnd.openxmlformats-officedocument.drawingml.chart+xml"/>
  <Override PartName="/xl/theme/themeOverride71.xml" ContentType="application/vnd.openxmlformats-officedocument.themeOverride+xml"/>
  <Override PartName="/xl/drawings/drawing72.xml" ContentType="application/vnd.openxmlformats-officedocument.drawing+xml"/>
  <Override PartName="/xl/charts/chart72.xml" ContentType="application/vnd.openxmlformats-officedocument.drawingml.chart+xml"/>
  <Override PartName="/xl/theme/themeOverride72.xml" ContentType="application/vnd.openxmlformats-officedocument.themeOverride+xml"/>
  <Override PartName="/xl/drawings/drawing73.xml" ContentType="application/vnd.openxmlformats-officedocument.drawing+xml"/>
  <Override PartName="/xl/charts/chart73.xml" ContentType="application/vnd.openxmlformats-officedocument.drawingml.chart+xml"/>
  <Override PartName="/xl/theme/themeOverride73.xml" ContentType="application/vnd.openxmlformats-officedocument.themeOverride+xml"/>
  <Override PartName="/xl/drawings/drawing74.xml" ContentType="application/vnd.openxmlformats-officedocument.drawing+xml"/>
  <Override PartName="/xl/charts/chart74.xml" ContentType="application/vnd.openxmlformats-officedocument.drawingml.chart+xml"/>
  <Override PartName="/xl/theme/themeOverride74.xml" ContentType="application/vnd.openxmlformats-officedocument.themeOverride+xml"/>
  <Override PartName="/xl/drawings/drawing75.xml" ContentType="application/vnd.openxmlformats-officedocument.drawing+xml"/>
  <Override PartName="/xl/charts/chart75.xml" ContentType="application/vnd.openxmlformats-officedocument.drawingml.chart+xml"/>
  <Override PartName="/xl/theme/themeOverride75.xml" ContentType="application/vnd.openxmlformats-officedocument.themeOverride+xml"/>
  <Override PartName="/xl/drawings/drawing76.xml" ContentType="application/vnd.openxmlformats-officedocument.drawing+xml"/>
  <Override PartName="/xl/charts/chart76.xml" ContentType="application/vnd.openxmlformats-officedocument.drawingml.chart+xml"/>
  <Override PartName="/xl/theme/themeOverride76.xml" ContentType="application/vnd.openxmlformats-officedocument.themeOverride+xml"/>
  <Override PartName="/xl/drawings/drawing77.xml" ContentType="application/vnd.openxmlformats-officedocument.drawing+xml"/>
  <Override PartName="/xl/charts/chart77.xml" ContentType="application/vnd.openxmlformats-officedocument.drawingml.chart+xml"/>
  <Override PartName="/xl/theme/themeOverride77.xml" ContentType="application/vnd.openxmlformats-officedocument.themeOverride+xml"/>
  <Override PartName="/xl/drawings/drawing78.xml" ContentType="application/vnd.openxmlformats-officedocument.drawing+xml"/>
  <Override PartName="/xl/charts/chart78.xml" ContentType="application/vnd.openxmlformats-officedocument.drawingml.chart+xml"/>
  <Override PartName="/xl/theme/themeOverride78.xml" ContentType="application/vnd.openxmlformats-officedocument.themeOverride+xml"/>
  <Override PartName="/xl/drawings/drawing79.xml" ContentType="application/vnd.openxmlformats-officedocument.drawing+xml"/>
  <Override PartName="/xl/charts/chart79.xml" ContentType="application/vnd.openxmlformats-officedocument.drawingml.chart+xml"/>
  <Override PartName="/xl/theme/themeOverride79.xml" ContentType="application/vnd.openxmlformats-officedocument.themeOverride+xml"/>
  <Override PartName="/xl/drawings/drawing80.xml" ContentType="application/vnd.openxmlformats-officedocument.drawing+xml"/>
  <Override PartName="/xl/charts/chart80.xml" ContentType="application/vnd.openxmlformats-officedocument.drawingml.chart+xml"/>
  <Override PartName="/xl/theme/themeOverride80.xml" ContentType="application/vnd.openxmlformats-officedocument.themeOverride+xml"/>
  <Override PartName="/xl/drawings/drawing81.xml" ContentType="application/vnd.openxmlformats-officedocument.drawing+xml"/>
  <Override PartName="/xl/charts/chart81.xml" ContentType="application/vnd.openxmlformats-officedocument.drawingml.chart+xml"/>
  <Override PartName="/xl/theme/themeOverride81.xml" ContentType="application/vnd.openxmlformats-officedocument.themeOverride+xml"/>
  <Override PartName="/xl/drawings/drawing82.xml" ContentType="application/vnd.openxmlformats-officedocument.drawing+xml"/>
  <Override PartName="/xl/charts/chart82.xml" ContentType="application/vnd.openxmlformats-officedocument.drawingml.chart+xml"/>
  <Override PartName="/xl/theme/themeOverride82.xml" ContentType="application/vnd.openxmlformats-officedocument.themeOverride+xml"/>
  <Override PartName="/xl/drawings/drawing83.xml" ContentType="application/vnd.openxmlformats-officedocument.drawing+xml"/>
  <Override PartName="/xl/charts/chart83.xml" ContentType="application/vnd.openxmlformats-officedocument.drawingml.chart+xml"/>
  <Override PartName="/xl/theme/themeOverride83.xml" ContentType="application/vnd.openxmlformats-officedocument.themeOverride+xml"/>
  <Override PartName="/xl/drawings/drawing84.xml" ContentType="application/vnd.openxmlformats-officedocument.drawing+xml"/>
  <Override PartName="/xl/charts/chart84.xml" ContentType="application/vnd.openxmlformats-officedocument.drawingml.chart+xml"/>
  <Override PartName="/xl/theme/themeOverride84.xml" ContentType="application/vnd.openxmlformats-officedocument.themeOverride+xml"/>
  <Override PartName="/xl/drawings/drawing85.xml" ContentType="application/vnd.openxmlformats-officedocument.drawing+xml"/>
  <Override PartName="/xl/charts/chart85.xml" ContentType="application/vnd.openxmlformats-officedocument.drawingml.chart+xml"/>
  <Override PartName="/xl/theme/themeOverride85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reporte metas físicas\"/>
    </mc:Choice>
  </mc:AlternateContent>
  <bookViews>
    <workbookView xWindow="0" yWindow="0" windowWidth="21600" windowHeight="8235" firstSheet="237" activeTab="244"/>
  </bookViews>
  <sheets>
    <sheet name="PpR" sheetId="2" r:id="rId1"/>
    <sheet name="Pliegos" sheetId="3" r:id="rId2"/>
    <sheet name="PAN Pliego" sheetId="4" r:id="rId3"/>
    <sheet name="PAN Dpto" sheetId="5" r:id="rId4"/>
    <sheet name="PAN Prod" sheetId="6" r:id="rId5"/>
    <sheet name="PAN Act" sheetId="7" r:id="rId6"/>
    <sheet name="SMN Pliego" sheetId="8" r:id="rId7"/>
    <sheet name="SMN Dpto" sheetId="9" r:id="rId8"/>
    <sheet name="SMN Prod" sheetId="10" r:id="rId9"/>
    <sheet name="SMN Act" sheetId="11" r:id="rId10"/>
    <sheet name="TBC Pliego" sheetId="12" r:id="rId11"/>
    <sheet name="TBC Dpto" sheetId="13" r:id="rId12"/>
    <sheet name="TBC Prod" sheetId="14" r:id="rId13"/>
    <sheet name="TBC Act" sheetId="15" r:id="rId14"/>
    <sheet name="EMZ Pliego" sheetId="16" r:id="rId15"/>
    <sheet name="EMZ Dpto" sheetId="17" r:id="rId16"/>
    <sheet name="EMZ Prod" sheetId="18" r:id="rId17"/>
    <sheet name="EMZ Act" sheetId="19" r:id="rId18"/>
    <sheet name="ENT Pliego" sheetId="20" r:id="rId19"/>
    <sheet name="ENT Dpto" sheetId="21" r:id="rId20"/>
    <sheet name="ENT Prod" sheetId="22" r:id="rId21"/>
    <sheet name="ENT Act" sheetId="23" r:id="rId22"/>
    <sheet name="CANCER Pliego" sheetId="24" r:id="rId23"/>
    <sheet name="CANCER Dpto" sheetId="25" r:id="rId24"/>
    <sheet name="CANCER Prod" sheetId="26" r:id="rId25"/>
    <sheet name="CANCER Act" sheetId="27" r:id="rId26"/>
    <sheet name="SC Pliego" sheetId="28" r:id="rId27"/>
    <sheet name="SC Dpto" sheetId="29" r:id="rId28"/>
    <sheet name="SC Prod" sheetId="30" r:id="rId29"/>
    <sheet name="SC Act" sheetId="31" r:id="rId30"/>
    <sheet name="RTID Pliego" sheetId="32" r:id="rId31"/>
    <sheet name="RTID Dpto" sheetId="33" r:id="rId32"/>
    <sheet name="RTID Prod" sheetId="34" r:id="rId33"/>
    <sheet name="RTID Act" sheetId="35" r:id="rId34"/>
    <sheet name="LCT Pliego" sheetId="36" r:id="rId35"/>
    <sheet name="LCT Dpto" sheetId="37" r:id="rId36"/>
    <sheet name="LCT Prod" sheetId="38" r:id="rId37"/>
    <sheet name="LCT Act" sheetId="39" r:id="rId38"/>
    <sheet name="OSCE Pliego" sheetId="40" r:id="rId39"/>
    <sheet name="OSCE Dpto" sheetId="41" r:id="rId40"/>
    <sheet name="OSCE Prod" sheetId="42" r:id="rId41"/>
    <sheet name="OSCE Act" sheetId="43" r:id="rId42"/>
    <sheet name="GSRN Pliego" sheetId="44" r:id="rId43"/>
    <sheet name="GSRN Dpto" sheetId="45" r:id="rId44"/>
    <sheet name="GSRN Prod" sheetId="46" r:id="rId45"/>
    <sheet name="GSRN Act" sheetId="47" r:id="rId46"/>
    <sheet name="GIRS Pliego" sheetId="48" r:id="rId47"/>
    <sheet name="GIRS Dpto" sheetId="49" r:id="rId48"/>
    <sheet name="GIRS Prod" sheetId="50" r:id="rId49"/>
    <sheet name="GIRS Act" sheetId="51" r:id="rId50"/>
    <sheet name="MSA Pliego" sheetId="52" r:id="rId51"/>
    <sheet name="MSA Dpto" sheetId="53" r:id="rId52"/>
    <sheet name="MSA Prod" sheetId="54" r:id="rId53"/>
    <sheet name="MSA Act" sheetId="55" r:id="rId54"/>
    <sheet name="MSV Pliego" sheetId="56" r:id="rId55"/>
    <sheet name="MSV Dpto" sheetId="57" r:id="rId56"/>
    <sheet name="MSV Prod" sheetId="58" r:id="rId57"/>
    <sheet name="MSV Act" sheetId="59" r:id="rId58"/>
    <sheet name="MIA Pliego" sheetId="60" r:id="rId59"/>
    <sheet name="MIA Dpto" sheetId="61" r:id="rId60"/>
    <sheet name="MIA Prod" sheetId="62" r:id="rId61"/>
    <sheet name="MIA Act" sheetId="63" r:id="rId62"/>
    <sheet name="RRHH Pliego" sheetId="64" r:id="rId63"/>
    <sheet name="RRHH Dpto" sheetId="65" r:id="rId64"/>
    <sheet name="RRHH Prod" sheetId="66" r:id="rId65"/>
    <sheet name="RRHH Act" sheetId="67" r:id="rId66"/>
    <sheet name="ER Pliego" sheetId="68" r:id="rId67"/>
    <sheet name="ER Dpto" sheetId="69" r:id="rId68"/>
    <sheet name="ER Prod" sheetId="70" r:id="rId69"/>
    <sheet name="ER Act" sheetId="71" r:id="rId70"/>
    <sheet name="TEL Pliego" sheetId="72" r:id="rId71"/>
    <sheet name="TEL Dpto" sheetId="73" r:id="rId72"/>
    <sheet name="TEL Prod" sheetId="74" r:id="rId73"/>
    <sheet name="TEL Act" sheetId="75" r:id="rId74"/>
    <sheet name="CGB Pliego" sheetId="76" r:id="rId75"/>
    <sheet name="CGB Dpto" sheetId="77" r:id="rId76"/>
    <sheet name="CGB Prod" sheetId="78" r:id="rId77"/>
    <sheet name="CGB Act" sheetId="79" r:id="rId78"/>
    <sheet name="JUNTOS Pliego" sheetId="80" r:id="rId79"/>
    <sheet name="JUNTOS Dpto" sheetId="81" r:id="rId80"/>
    <sheet name="JUNTOS Prod" sheetId="82" r:id="rId81"/>
    <sheet name="JUNTOS Act" sheetId="83" r:id="rId82"/>
    <sheet name="PTCD Pliego" sheetId="84" r:id="rId83"/>
    <sheet name="PTCD Dpto" sheetId="85" r:id="rId84"/>
    <sheet name="PTCD Prod" sheetId="86" r:id="rId85"/>
    <sheet name="PTCD Act" sheetId="87" r:id="rId86"/>
    <sheet name="CDB Pliego" sheetId="88" r:id="rId87"/>
    <sheet name="CDB Dpto" sheetId="89" r:id="rId88"/>
    <sheet name="CDB Prod" sheetId="90" r:id="rId89"/>
    <sheet name="CDB Act" sheetId="91" r:id="rId90"/>
    <sheet name="PPF Pliego" sheetId="92" r:id="rId91"/>
    <sheet name="PPF Dpto" sheetId="93" r:id="rId92"/>
    <sheet name="PPF Prod" sheetId="94" r:id="rId93"/>
    <sheet name="PPF Act" sheetId="95" r:id="rId94"/>
    <sheet name="BFH Pliego" sheetId="96" r:id="rId95"/>
    <sheet name="BFH Dpto" sheetId="97" r:id="rId96"/>
    <sheet name="BFH Prod" sheetId="98" r:id="rId97"/>
    <sheet name="BFH Act" sheetId="99" r:id="rId98"/>
    <sheet name="HU Pliego" sheetId="100" r:id="rId99"/>
    <sheet name="HU Dpto" sheetId="101" r:id="rId100"/>
    <sheet name="HU Prod" sheetId="102" r:id="rId101"/>
    <sheet name="HU Act" sheetId="103" r:id="rId102"/>
    <sheet name="TT Pliego" sheetId="104" r:id="rId103"/>
    <sheet name="TT Dpto" sheetId="105" r:id="rId104"/>
    <sheet name="TT Prod" sheetId="106" r:id="rId105"/>
    <sheet name="TT Act" sheetId="107" r:id="rId106"/>
    <sheet name="CPE Pliego" sheetId="108" r:id="rId107"/>
    <sheet name="CPE Dpto" sheetId="109" r:id="rId108"/>
    <sheet name="CPE Prod" sheetId="110" r:id="rId109"/>
    <sheet name="CPE Act" sheetId="111" r:id="rId110"/>
    <sheet name="OC Pliego" sheetId="112" r:id="rId111"/>
    <sheet name="OC Dpto" sheetId="113" r:id="rId112"/>
    <sheet name="OC Prod" sheetId="114" r:id="rId113"/>
    <sheet name="OC Act" sheetId="115" r:id="rId114"/>
    <sheet name="UNI Pliego" sheetId="116" r:id="rId115"/>
    <sheet name="UNI Dpto" sheetId="117" r:id="rId116"/>
    <sheet name="UNI Prod" sheetId="118" r:id="rId117"/>
    <sheet name="UNI Act" sheetId="119" r:id="rId118"/>
    <sheet name="PJF Pliego" sheetId="120" r:id="rId119"/>
    <sheet name="PJF Dpto" sheetId="121" r:id="rId120"/>
    <sheet name="PJF Prod" sheetId="122" r:id="rId121"/>
    <sheet name="PJF Act" sheetId="123" r:id="rId122"/>
    <sheet name="DES Pliego" sheetId="124" r:id="rId123"/>
    <sheet name="DES Dpto" sheetId="125" r:id="rId124"/>
    <sheet name="DES Prod" sheetId="126" r:id="rId125"/>
    <sheet name="DES Act" sheetId="127" r:id="rId126"/>
    <sheet name="PIRDAIS Pliego" sheetId="128" r:id="rId127"/>
    <sheet name="PIRDAIS Dpto" sheetId="129" r:id="rId128"/>
    <sheet name="PIRDAIS Prod" sheetId="130" r:id="rId129"/>
    <sheet name="PIRDAIS Act" sheetId="131" r:id="rId130"/>
    <sheet name="TRAB Pliego" sheetId="132" r:id="rId131"/>
    <sheet name="TRAB Dpto" sheetId="133" r:id="rId132"/>
    <sheet name="TRAB Prod" sheetId="134" r:id="rId133"/>
    <sheet name="TRAB Act" sheetId="135" r:id="rId134"/>
    <sheet name="GIECOD Pliego" sheetId="136" r:id="rId135"/>
    <sheet name="GIECOD Dpto" sheetId="137" r:id="rId136"/>
    <sheet name="GIECOD Prod" sheetId="138" r:id="rId137"/>
    <sheet name="GIECOD Act" sheetId="139" r:id="rId138"/>
    <sheet name="API Pliego" sheetId="140" r:id="rId139"/>
    <sheet name="API Dpto" sheetId="141" r:id="rId140"/>
    <sheet name="API Prod" sheetId="142" r:id="rId141"/>
    <sheet name="API Act" sheetId="143" r:id="rId142"/>
    <sheet name="LCVF Pliego" sheetId="144" r:id="rId143"/>
    <sheet name="LCVF Dpto" sheetId="145" r:id="rId144"/>
    <sheet name="LCVF Prod" sheetId="146" r:id="rId145"/>
    <sheet name="LCVF Act" sheetId="147" r:id="rId146"/>
    <sheet name="SU Pliego" sheetId="148" r:id="rId147"/>
    <sheet name="SU Dpto" sheetId="149" r:id="rId148"/>
    <sheet name="SU Prod" sheetId="150" r:id="rId149"/>
    <sheet name="SU Act" sheetId="151" r:id="rId150"/>
    <sheet name="SR Pliego" sheetId="152" r:id="rId151"/>
    <sheet name="SR Dpto" sheetId="153" r:id="rId152"/>
    <sheet name="SR Prod" sheetId="154" r:id="rId153"/>
    <sheet name="SR Act" sheetId="155" r:id="rId154"/>
    <sheet name="OPP Pliego" sheetId="156" r:id="rId155"/>
    <sheet name="OPP Dpto" sheetId="157" r:id="rId156"/>
    <sheet name="OPP Prod" sheetId="158" r:id="rId157"/>
    <sheet name="OPP Act" sheetId="159" r:id="rId158"/>
    <sheet name="CSA Pliego" sheetId="160" r:id="rId159"/>
    <sheet name="CSA Dpto" sheetId="161" r:id="rId160"/>
    <sheet name="CSA Prod" sheetId="162" r:id="rId161"/>
    <sheet name="CSA Act" sheetId="163" r:id="rId162"/>
    <sheet name="MGP Pliego" sheetId="164" r:id="rId163"/>
    <sheet name="MGP Dpto" sheetId="165" r:id="rId164"/>
    <sheet name="MGP Prod" sheetId="166" r:id="rId165"/>
    <sheet name="MGP Act" sheetId="167" r:id="rId166"/>
    <sheet name="DSA Pliego" sheetId="168" r:id="rId167"/>
    <sheet name="DSA Dpto" sheetId="169" r:id="rId168"/>
    <sheet name="DSA Prod" sheetId="170" r:id="rId169"/>
    <sheet name="DSA Act" sheetId="171" r:id="rId170"/>
    <sheet name="EBR Pliego" sheetId="172" r:id="rId171"/>
    <sheet name="EBR Dpto" sheetId="173" r:id="rId172"/>
    <sheet name="EBR Prod" sheetId="174" r:id="rId173"/>
    <sheet name="EBR Act" sheetId="175" r:id="rId174"/>
    <sheet name="AEBR Pliego" sheetId="176" r:id="rId175"/>
    <sheet name="AEBR Dpto" sheetId="177" r:id="rId176"/>
    <sheet name="AEBR Prod" sheetId="178" r:id="rId177"/>
    <sheet name="AEBR Act" sheetId="179" r:id="rId178"/>
    <sheet name="DPE Pliego" sheetId="180" r:id="rId179"/>
    <sheet name="DPE Dpto" sheetId="181" r:id="rId180"/>
    <sheet name="DPE Prod" sheetId="182" r:id="rId181"/>
    <sheet name="DPE Act" sheetId="183" r:id="rId182"/>
    <sheet name="ODA Pliego" sheetId="184" r:id="rId183"/>
    <sheet name="ODA Dpto" sheetId="185" r:id="rId184"/>
    <sheet name="ODA Prod" sheetId="186" r:id="rId185"/>
    <sheet name="ODA Act" sheetId="187" r:id="rId186"/>
    <sheet name="FPA Pliego" sheetId="188" r:id="rId187"/>
    <sheet name="FPA Dpto" sheetId="189" r:id="rId188"/>
    <sheet name="FPA Prod" sheetId="190" r:id="rId189"/>
    <sheet name="FPA Act" sheetId="191" r:id="rId190"/>
    <sheet name="GCA Pliego" sheetId="192" r:id="rId191"/>
    <sheet name="GCA Dpto" sheetId="193" r:id="rId192"/>
    <sheet name="GCA Prod" sheetId="194" r:id="rId193"/>
    <sheet name="GCA Act" sheetId="195" r:id="rId194"/>
    <sheet name="PENSION Pliego" sheetId="196" r:id="rId195"/>
    <sheet name="PENSION Dpto" sheetId="197" r:id="rId196"/>
    <sheet name="PENSION Prod" sheetId="198" r:id="rId197"/>
    <sheet name="PENSION Act" sheetId="199" r:id="rId198"/>
    <sheet name="CUNA Pliego" sheetId="200" r:id="rId199"/>
    <sheet name="CUNA Dpto" sheetId="201" r:id="rId200"/>
    <sheet name="CUNA Prod" sheetId="202" r:id="rId201"/>
    <sheet name="CUNA Act" sheetId="203" r:id="rId202"/>
    <sheet name="CPJL Pliego" sheetId="204" r:id="rId203"/>
    <sheet name="CPJL Dpto" sheetId="205" r:id="rId204"/>
    <sheet name="CPJL Prod" sheetId="206" r:id="rId205"/>
    <sheet name="CPJL Act" sheetId="207" r:id="rId206"/>
    <sheet name="IDPP Pliego" sheetId="208" r:id="rId207"/>
    <sheet name="IDPP Dpto" sheetId="209" r:id="rId208"/>
    <sheet name="IDPP Prod" sheetId="210" r:id="rId209"/>
    <sheet name="IDPP Act" sheetId="211" r:id="rId210"/>
    <sheet name="FCL Pliego" sheetId="212" r:id="rId211"/>
    <sheet name="FCL Dpto" sheetId="213" r:id="rId212"/>
    <sheet name="FCL Prod" sheetId="214" r:id="rId213"/>
    <sheet name="FCL Act" sheetId="215" r:id="rId214"/>
    <sheet name="RMEU Pliego" sheetId="216" r:id="rId215"/>
    <sheet name="RMEU Dpto" sheetId="217" r:id="rId216"/>
    <sheet name="RMEU Prod" sheetId="218" r:id="rId217"/>
    <sheet name="RMEU Act" sheetId="219" r:id="rId218"/>
    <sheet name="INJD Pliego" sheetId="220" r:id="rId219"/>
    <sheet name="INJD Dpto" sheetId="221" r:id="rId220"/>
    <sheet name="INJD Prod" sheetId="222" r:id="rId221"/>
    <sheet name="INJD Act" sheetId="223" r:id="rId222"/>
    <sheet name="CDNU Pliego" sheetId="224" r:id="rId223"/>
    <sheet name="CDNU Dpto" sheetId="225" r:id="rId224"/>
    <sheet name="CDNU Prod" sheetId="226" r:id="rId225"/>
    <sheet name="CDNU Act" sheetId="227" r:id="rId226"/>
    <sheet name="MIB Pliego" sheetId="228" r:id="rId227"/>
    <sheet name="MIB Dpto" sheetId="229" r:id="rId228"/>
    <sheet name="MIB Prod" sheetId="230" r:id="rId229"/>
    <sheet name="MIB Act" sheetId="231" r:id="rId230"/>
    <sheet name="UN Pliego" sheetId="232" r:id="rId231"/>
    <sheet name="UN Dpto" sheetId="233" r:id="rId232"/>
    <sheet name="UN Prod" sheetId="234" r:id="rId233"/>
    <sheet name="UN Act" sheetId="235" r:id="rId234"/>
    <sheet name="FA Pliego" sheetId="236" r:id="rId235"/>
    <sheet name="FA Dpto" sheetId="237" r:id="rId236"/>
    <sheet name="FA Prod" sheetId="238" r:id="rId237"/>
    <sheet name="FA Act" sheetId="239" r:id="rId238"/>
    <sheet name="AHR Pliego" sheetId="240" r:id="rId239"/>
    <sheet name="AHR Dpto" sheetId="241" r:id="rId240"/>
    <sheet name="AHR Prod" sheetId="242" r:id="rId241"/>
    <sheet name="AHR Act" sheetId="243" r:id="rId242"/>
    <sheet name="SRAO Pliego" sheetId="244" r:id="rId243"/>
    <sheet name="SRAO Dpto" sheetId="245" r:id="rId244"/>
    <sheet name="SRAO Prod" sheetId="246" r:id="rId245"/>
    <sheet name="SRAO Act" sheetId="247" r:id="rId246"/>
    <sheet name="PC Pliego" sheetId="248" r:id="rId247"/>
    <sheet name="PC Dpto" sheetId="249" r:id="rId248"/>
    <sheet name="PC Prod" sheetId="250" r:id="rId249"/>
    <sheet name="PC Act" sheetId="251" r:id="rId250"/>
    <sheet name="AEQW Pliego" sheetId="252" r:id="rId251"/>
    <sheet name="AEQW Dpto" sheetId="253" r:id="rId252"/>
    <sheet name="AEQW Prod" sheetId="254" r:id="rId253"/>
    <sheet name="AEQW Act" sheetId="255" r:id="rId254"/>
    <sheet name="PROE Pliego" sheetId="256" r:id="rId255"/>
    <sheet name="PROE Dpto" sheetId="257" r:id="rId256"/>
    <sheet name="PROE Prod" sheetId="258" r:id="rId257"/>
    <sheet name="PROE Act" sheetId="259" r:id="rId258"/>
    <sheet name="AONA Pliego" sheetId="260" r:id="rId259"/>
    <sheet name="AONA Dpto" sheetId="261" r:id="rId260"/>
    <sheet name="AONA Prod" sheetId="262" r:id="rId261"/>
    <sheet name="AONA Act" sheetId="263" r:id="rId262"/>
    <sheet name="AHRE Pliego" sheetId="264" r:id="rId263"/>
    <sheet name="AHRE Dpto" sheetId="265" r:id="rId264"/>
    <sheet name="AHRE Prod" sheetId="266" r:id="rId265"/>
    <sheet name="AHRE Act" sheetId="267" r:id="rId266"/>
    <sheet name="CPJCC Pliego" sheetId="268" r:id="rId267"/>
    <sheet name="CPJCC Dpto" sheetId="269" r:id="rId268"/>
    <sheet name="CPJCC Prod" sheetId="270" r:id="rId269"/>
    <sheet name="CPJCC Act" sheetId="271" r:id="rId270"/>
    <sheet name="RPAM Pliego" sheetId="272" r:id="rId271"/>
    <sheet name="RPAM Dpto" sheetId="273" r:id="rId272"/>
    <sheet name="RPAM Prod" sheetId="274" r:id="rId273"/>
    <sheet name="RPAM Act" sheetId="275" r:id="rId274"/>
    <sheet name="MAPP Pliego" sheetId="276" r:id="rId275"/>
    <sheet name="MAPP Dpto" sheetId="277" r:id="rId276"/>
    <sheet name="MAPP Prod" sheetId="278" r:id="rId277"/>
    <sheet name="MAPP Act" sheetId="279" r:id="rId278"/>
    <sheet name="AARES Pliego" sheetId="280" r:id="rId279"/>
    <sheet name="AARES Dpto" sheetId="281" r:id="rId280"/>
    <sheet name="AARES Prod" sheetId="282" r:id="rId281"/>
    <sheet name="AARES Act" sheetId="283" r:id="rId282"/>
    <sheet name="MCRS Pliego" sheetId="284" r:id="rId283"/>
    <sheet name="MCRS Dpto" sheetId="285" r:id="rId284"/>
    <sheet name="MCRS Prod" sheetId="286" r:id="rId285"/>
    <sheet name="MCRS Act" sheetId="287" r:id="rId286"/>
    <sheet name="MST Pliego" sheetId="288" r:id="rId287"/>
    <sheet name="MST Dpto" sheetId="289" r:id="rId288"/>
    <sheet name="MST Prod" sheetId="290" r:id="rId289"/>
    <sheet name="MST Act" sheetId="291" r:id="rId290"/>
    <sheet name="MPE Pliego" sheetId="292" r:id="rId291"/>
    <sheet name="MPE Dpto" sheetId="293" r:id="rId292"/>
    <sheet name="MPE Prod" sheetId="294" r:id="rId293"/>
    <sheet name="MPE Act" sheetId="295" r:id="rId294"/>
    <sheet name="FMIN Pliego" sheetId="296" r:id="rId295"/>
    <sheet name="FMIN Dpto" sheetId="297" r:id="rId296"/>
    <sheet name="FMIN Prod" sheetId="298" r:id="rId297"/>
    <sheet name="FMIN Act" sheetId="299" r:id="rId298"/>
    <sheet name="MCDT Pliego" sheetId="300" r:id="rId299"/>
    <sheet name="MCDT Dpto" sheetId="301" r:id="rId300"/>
    <sheet name="MCDT Prod" sheetId="302" r:id="rId301"/>
    <sheet name="MCDT Act" sheetId="303" r:id="rId302"/>
    <sheet name="RMI Pliego" sheetId="304" r:id="rId303"/>
    <sheet name="RMI Dpto" sheetId="305" r:id="rId304"/>
    <sheet name="RMI Prod" sheetId="306" r:id="rId305"/>
    <sheet name="RMI Act" sheetId="307" r:id="rId306"/>
    <sheet name="PCSD Pliego" sheetId="308" r:id="rId307"/>
    <sheet name="PCSD Dpto" sheetId="309" r:id="rId308"/>
    <sheet name="PCSD Prod" sheetId="310" r:id="rId309"/>
    <sheet name="PCSD Act" sheetId="311" r:id="rId310"/>
    <sheet name="CSRF Pliego" sheetId="312" r:id="rId311"/>
    <sheet name="CSRF Dpto" sheetId="313" r:id="rId312"/>
    <sheet name="CSRF Prod" sheetId="314" r:id="rId313"/>
    <sheet name="CSRF Act" sheetId="315" r:id="rId314"/>
    <sheet name="CPSM Pliego" sheetId="316" r:id="rId315"/>
    <sheet name="CPSM Dpto" sheetId="317" r:id="rId316"/>
    <sheet name="CPSM Prod" sheetId="318" r:id="rId317"/>
    <sheet name="CPSM Act" sheetId="319" r:id="rId318"/>
    <sheet name="PVPC Pliego" sheetId="320" r:id="rId319"/>
    <sheet name="PVPC Dpto" sheetId="321" r:id="rId320"/>
    <sheet name="PVPC Prod" sheetId="322" r:id="rId321"/>
    <sheet name="PVPC Act" sheetId="323" r:id="rId322"/>
    <sheet name="FPE Pliego" sheetId="324" r:id="rId323"/>
    <sheet name="FPE Dpto" sheetId="325" r:id="rId324"/>
    <sheet name="FPE Prod" sheetId="326" r:id="rId325"/>
    <sheet name="FPE Act" sheetId="327" r:id="rId326"/>
    <sheet name="PINP Pliego" sheetId="328" r:id="rId327"/>
    <sheet name="PINP Dpto" sheetId="329" r:id="rId328"/>
    <sheet name="PINP Prod" sheetId="330" r:id="rId329"/>
    <sheet name="PINP Act" sheetId="331" r:id="rId330"/>
    <sheet name="MCM Pliego" sheetId="332" r:id="rId331"/>
    <sheet name="MCM Dpto" sheetId="333" r:id="rId332"/>
    <sheet name="MCM Prod" sheetId="334" r:id="rId333"/>
    <sheet name="MCM Act" sheetId="335" r:id="rId334"/>
    <sheet name="PARA Pliego" sheetId="336" r:id="rId335"/>
    <sheet name="PARA Dpto" sheetId="337" r:id="rId336"/>
    <sheet name="PARA Prod" sheetId="338" r:id="rId337"/>
    <sheet name="PARA Act" sheetId="339" r:id="rId338"/>
    <sheet name="DCTI Pliego" sheetId="340" r:id="rId339"/>
    <sheet name="DCTI Dpto" sheetId="341" r:id="rId340"/>
    <sheet name="DCTI Prod" sheetId="342" r:id="rId341"/>
    <sheet name="DCTI Act" sheetId="343" r:id="rId342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8" i="343" l="1"/>
  <c r="O18" i="343"/>
  <c r="P18" i="343"/>
  <c r="N19" i="343"/>
  <c r="O19" i="343"/>
  <c r="P19" i="343"/>
  <c r="J18" i="343"/>
  <c r="I22" i="343"/>
  <c r="N22" i="343" s="1"/>
  <c r="I21" i="343"/>
  <c r="N21" i="343" s="1"/>
  <c r="I20" i="343"/>
  <c r="N20" i="343" s="1"/>
  <c r="J20" i="343"/>
  <c r="S20" i="343"/>
  <c r="J21" i="343"/>
  <c r="O21" i="343"/>
  <c r="S21" i="343"/>
  <c r="J22" i="343"/>
  <c r="O22" i="343"/>
  <c r="P22" i="343"/>
  <c r="S22" i="343"/>
  <c r="K7" i="343"/>
  <c r="K23" i="343" s="1"/>
  <c r="L7" i="343"/>
  <c r="L23" i="343" s="1"/>
  <c r="M7" i="343"/>
  <c r="M23" i="343" s="1"/>
  <c r="H7" i="343"/>
  <c r="H23" i="343" s="1"/>
  <c r="M15" i="339"/>
  <c r="H15" i="339"/>
  <c r="I7" i="339"/>
  <c r="I15" i="339" s="1"/>
  <c r="K7" i="339"/>
  <c r="K15" i="339" s="1"/>
  <c r="L7" i="339"/>
  <c r="L15" i="339" s="1"/>
  <c r="M7" i="339"/>
  <c r="H7" i="339"/>
  <c r="M30" i="335"/>
  <c r="H30" i="335"/>
  <c r="I7" i="335"/>
  <c r="I30" i="335" s="1"/>
  <c r="K7" i="335"/>
  <c r="K30" i="335" s="1"/>
  <c r="L7" i="335"/>
  <c r="L30" i="335" s="1"/>
  <c r="M7" i="335"/>
  <c r="H7" i="335"/>
  <c r="K15" i="331"/>
  <c r="H15" i="331"/>
  <c r="I7" i="331"/>
  <c r="I15" i="331" s="1"/>
  <c r="K7" i="331"/>
  <c r="L7" i="331"/>
  <c r="L15" i="331" s="1"/>
  <c r="M7" i="331"/>
  <c r="M15" i="331" s="1"/>
  <c r="H7" i="331"/>
  <c r="M14" i="327"/>
  <c r="H14" i="327"/>
  <c r="I7" i="327"/>
  <c r="I14" i="327" s="1"/>
  <c r="K7" i="327"/>
  <c r="K14" i="327" s="1"/>
  <c r="L7" i="327"/>
  <c r="L14" i="327" s="1"/>
  <c r="M7" i="327"/>
  <c r="H7" i="327"/>
  <c r="L15" i="323"/>
  <c r="I7" i="323"/>
  <c r="I15" i="323" s="1"/>
  <c r="K7" i="323"/>
  <c r="K15" i="323" s="1"/>
  <c r="L7" i="323"/>
  <c r="M7" i="323"/>
  <c r="M15" i="323" s="1"/>
  <c r="H7" i="323"/>
  <c r="H15" i="323" s="1"/>
  <c r="I24" i="319"/>
  <c r="M24" i="319"/>
  <c r="H24" i="319"/>
  <c r="I7" i="319"/>
  <c r="K7" i="319"/>
  <c r="K24" i="319" s="1"/>
  <c r="L7" i="319"/>
  <c r="L24" i="319" s="1"/>
  <c r="M7" i="319"/>
  <c r="H7" i="319"/>
  <c r="I7" i="315"/>
  <c r="K7" i="315"/>
  <c r="L7" i="315"/>
  <c r="M7" i="315"/>
  <c r="H23" i="315"/>
  <c r="H7" i="315"/>
  <c r="I22" i="311"/>
  <c r="H22" i="311"/>
  <c r="I7" i="311"/>
  <c r="K7" i="311"/>
  <c r="K22" i="311" s="1"/>
  <c r="L7" i="311"/>
  <c r="L22" i="311" s="1"/>
  <c r="M7" i="311"/>
  <c r="M22" i="311" s="1"/>
  <c r="H7" i="311"/>
  <c r="I18" i="307"/>
  <c r="K18" i="307"/>
  <c r="L18" i="307"/>
  <c r="I7" i="307"/>
  <c r="K7" i="307"/>
  <c r="L7" i="307"/>
  <c r="M7" i="307"/>
  <c r="M18" i="307" s="1"/>
  <c r="H7" i="307"/>
  <c r="H18" i="307" s="1"/>
  <c r="I18" i="303"/>
  <c r="L18" i="303"/>
  <c r="I7" i="303"/>
  <c r="K7" i="303"/>
  <c r="K18" i="303" s="1"/>
  <c r="L7" i="303"/>
  <c r="M7" i="303"/>
  <c r="M18" i="303" s="1"/>
  <c r="H7" i="303"/>
  <c r="H18" i="303" s="1"/>
  <c r="H11" i="299"/>
  <c r="I7" i="299"/>
  <c r="I11" i="299" s="1"/>
  <c r="K7" i="299"/>
  <c r="K11" i="299" s="1"/>
  <c r="L7" i="299"/>
  <c r="L11" i="299" s="1"/>
  <c r="M7" i="299"/>
  <c r="M11" i="299" s="1"/>
  <c r="H7" i="299"/>
  <c r="I19" i="295"/>
  <c r="M19" i="295"/>
  <c r="I7" i="295"/>
  <c r="K7" i="295"/>
  <c r="K19" i="295" s="1"/>
  <c r="L7" i="295"/>
  <c r="L19" i="295" s="1"/>
  <c r="M7" i="295"/>
  <c r="H7" i="295"/>
  <c r="H19" i="295" s="1"/>
  <c r="K18" i="291"/>
  <c r="L18" i="291"/>
  <c r="I7" i="291"/>
  <c r="I18" i="291" s="1"/>
  <c r="K7" i="291"/>
  <c r="L7" i="291"/>
  <c r="M7" i="291"/>
  <c r="M18" i="291" s="1"/>
  <c r="H7" i="291"/>
  <c r="H18" i="291" s="1"/>
  <c r="I38" i="287"/>
  <c r="I7" i="287"/>
  <c r="K7" i="287"/>
  <c r="K38" i="287" s="1"/>
  <c r="L7" i="287"/>
  <c r="L38" i="287" s="1"/>
  <c r="M7" i="287"/>
  <c r="M38" i="287" s="1"/>
  <c r="H7" i="287"/>
  <c r="H38" i="287" s="1"/>
  <c r="M19" i="283"/>
  <c r="I7" i="283"/>
  <c r="I19" i="283" s="1"/>
  <c r="K7" i="283"/>
  <c r="K19" i="283" s="1"/>
  <c r="L7" i="283"/>
  <c r="L19" i="283" s="1"/>
  <c r="M7" i="283"/>
  <c r="H7" i="283"/>
  <c r="H19" i="283" s="1"/>
  <c r="I30" i="279"/>
  <c r="M30" i="279"/>
  <c r="H30" i="279"/>
  <c r="I7" i="279"/>
  <c r="K7" i="279"/>
  <c r="K30" i="279" s="1"/>
  <c r="L7" i="279"/>
  <c r="L30" i="279" s="1"/>
  <c r="M7" i="279"/>
  <c r="H7" i="279"/>
  <c r="I14" i="275"/>
  <c r="K14" i="275"/>
  <c r="I7" i="275"/>
  <c r="K7" i="275"/>
  <c r="L7" i="275"/>
  <c r="L14" i="275" s="1"/>
  <c r="M7" i="275"/>
  <c r="M14" i="275" s="1"/>
  <c r="H7" i="275"/>
  <c r="H14" i="275" s="1"/>
  <c r="I7" i="271"/>
  <c r="I18" i="271" s="1"/>
  <c r="K7" i="271"/>
  <c r="K18" i="271" s="1"/>
  <c r="L7" i="271"/>
  <c r="L18" i="271" s="1"/>
  <c r="M7" i="271"/>
  <c r="M18" i="271" s="1"/>
  <c r="H7" i="271"/>
  <c r="H18" i="271" s="1"/>
  <c r="K15" i="267"/>
  <c r="H15" i="267"/>
  <c r="I7" i="267"/>
  <c r="I15" i="267" s="1"/>
  <c r="K7" i="267"/>
  <c r="L7" i="267"/>
  <c r="L15" i="267" s="1"/>
  <c r="M7" i="267"/>
  <c r="M15" i="267" s="1"/>
  <c r="H7" i="267"/>
  <c r="K19" i="263"/>
  <c r="L19" i="263"/>
  <c r="I7" i="263"/>
  <c r="I19" i="263" s="1"/>
  <c r="K7" i="263"/>
  <c r="L7" i="263"/>
  <c r="M7" i="263"/>
  <c r="M19" i="263" s="1"/>
  <c r="H7" i="263"/>
  <c r="H19" i="263" s="1"/>
  <c r="I21" i="259"/>
  <c r="M21" i="259"/>
  <c r="I7" i="259"/>
  <c r="K7" i="259"/>
  <c r="K21" i="259" s="1"/>
  <c r="L7" i="259"/>
  <c r="L21" i="259" s="1"/>
  <c r="M7" i="259"/>
  <c r="H7" i="259"/>
  <c r="H21" i="259" s="1"/>
  <c r="J18" i="255"/>
  <c r="N18" i="255"/>
  <c r="O18" i="255"/>
  <c r="P18" i="255"/>
  <c r="S18" i="255"/>
  <c r="J19" i="255"/>
  <c r="N19" i="255"/>
  <c r="O19" i="255"/>
  <c r="P19" i="255"/>
  <c r="S19" i="255"/>
  <c r="I7" i="255"/>
  <c r="I20" i="255" s="1"/>
  <c r="K7" i="255"/>
  <c r="K20" i="255" s="1"/>
  <c r="L7" i="255"/>
  <c r="L20" i="255" s="1"/>
  <c r="M7" i="255"/>
  <c r="M20" i="255" s="1"/>
  <c r="H7" i="255"/>
  <c r="H20" i="255" s="1"/>
  <c r="I17" i="251"/>
  <c r="M17" i="251"/>
  <c r="H17" i="251"/>
  <c r="I7" i="251"/>
  <c r="K7" i="251"/>
  <c r="K17" i="251" s="1"/>
  <c r="L7" i="251"/>
  <c r="L17" i="251" s="1"/>
  <c r="M7" i="251"/>
  <c r="H7" i="251"/>
  <c r="K13" i="247"/>
  <c r="H13" i="247"/>
  <c r="I7" i="247"/>
  <c r="I13" i="247" s="1"/>
  <c r="K7" i="247"/>
  <c r="L7" i="247"/>
  <c r="L13" i="247" s="1"/>
  <c r="M7" i="247"/>
  <c r="M13" i="247" s="1"/>
  <c r="H7" i="247"/>
  <c r="L18" i="243"/>
  <c r="I7" i="243"/>
  <c r="I18" i="243" s="1"/>
  <c r="K7" i="243"/>
  <c r="K18" i="243" s="1"/>
  <c r="L7" i="243"/>
  <c r="M7" i="243"/>
  <c r="M18" i="243" s="1"/>
  <c r="H7" i="243"/>
  <c r="H18" i="243" s="1"/>
  <c r="H16" i="239"/>
  <c r="I7" i="239"/>
  <c r="I16" i="239" s="1"/>
  <c r="K7" i="239"/>
  <c r="K16" i="239" s="1"/>
  <c r="L7" i="239"/>
  <c r="L16" i="239" s="1"/>
  <c r="M7" i="239"/>
  <c r="M16" i="239" s="1"/>
  <c r="H7" i="239"/>
  <c r="K15" i="235"/>
  <c r="L15" i="235"/>
  <c r="M15" i="235"/>
  <c r="I7" i="235"/>
  <c r="I15" i="235" s="1"/>
  <c r="K7" i="235"/>
  <c r="L7" i="235"/>
  <c r="M7" i="235"/>
  <c r="H7" i="235"/>
  <c r="H15" i="235" s="1"/>
  <c r="I7" i="231"/>
  <c r="I12" i="231" s="1"/>
  <c r="K7" i="231"/>
  <c r="K12" i="231" s="1"/>
  <c r="L7" i="231"/>
  <c r="L12" i="231" s="1"/>
  <c r="M7" i="231"/>
  <c r="M12" i="231" s="1"/>
  <c r="P20" i="343" l="1"/>
  <c r="P21" i="343"/>
  <c r="I7" i="343"/>
  <c r="I23" i="343" s="1"/>
  <c r="O20" i="343"/>
  <c r="H7" i="231"/>
  <c r="H12" i="231" s="1"/>
  <c r="H21" i="227"/>
  <c r="I7" i="227"/>
  <c r="I21" i="227" s="1"/>
  <c r="K7" i="227"/>
  <c r="K21" i="227" s="1"/>
  <c r="L7" i="227"/>
  <c r="L21" i="227" s="1"/>
  <c r="M7" i="227"/>
  <c r="M21" i="227" s="1"/>
  <c r="H7" i="227"/>
  <c r="M23" i="223"/>
  <c r="H23" i="223"/>
  <c r="I7" i="223"/>
  <c r="I23" i="223" s="1"/>
  <c r="K7" i="223"/>
  <c r="K23" i="223" s="1"/>
  <c r="L7" i="223"/>
  <c r="L23" i="223" s="1"/>
  <c r="M7" i="223"/>
  <c r="H7" i="223"/>
  <c r="H19" i="219"/>
  <c r="I7" i="219"/>
  <c r="I19" i="219" s="1"/>
  <c r="K7" i="219"/>
  <c r="K19" i="219" s="1"/>
  <c r="L7" i="219"/>
  <c r="L19" i="219" s="1"/>
  <c r="M7" i="219"/>
  <c r="M19" i="219" s="1"/>
  <c r="H7" i="219"/>
  <c r="M13" i="215"/>
  <c r="H13" i="215"/>
  <c r="I7" i="215"/>
  <c r="I13" i="215" s="1"/>
  <c r="K7" i="215"/>
  <c r="K13" i="215" s="1"/>
  <c r="L7" i="215"/>
  <c r="L13" i="215" s="1"/>
  <c r="M7" i="215"/>
  <c r="H7" i="215"/>
  <c r="I22" i="211"/>
  <c r="I7" i="211"/>
  <c r="K7" i="211"/>
  <c r="K22" i="211" s="1"/>
  <c r="L7" i="211"/>
  <c r="L22" i="211" s="1"/>
  <c r="M7" i="211"/>
  <c r="M22" i="211" s="1"/>
  <c r="H7" i="211"/>
  <c r="H22" i="211" s="1"/>
  <c r="K7" i="207"/>
  <c r="K18" i="207" s="1"/>
  <c r="L7" i="207"/>
  <c r="L18" i="207" s="1"/>
  <c r="M7" i="207"/>
  <c r="M18" i="207" s="1"/>
  <c r="I7" i="207"/>
  <c r="I18" i="207" s="1"/>
  <c r="H7" i="207"/>
  <c r="H18" i="207" s="1"/>
  <c r="K18" i="203"/>
  <c r="L18" i="203"/>
  <c r="I7" i="203"/>
  <c r="I18" i="203" s="1"/>
  <c r="K7" i="203"/>
  <c r="L7" i="203"/>
  <c r="M7" i="203"/>
  <c r="M18" i="203" s="1"/>
  <c r="H7" i="203"/>
  <c r="H18" i="203" s="1"/>
  <c r="H12" i="199"/>
  <c r="I7" i="199"/>
  <c r="I12" i="199" s="1"/>
  <c r="K7" i="199"/>
  <c r="K12" i="199" s="1"/>
  <c r="L7" i="199"/>
  <c r="L12" i="199" s="1"/>
  <c r="M7" i="199"/>
  <c r="M12" i="199" s="1"/>
  <c r="H7" i="199"/>
  <c r="M19" i="195"/>
  <c r="H19" i="195"/>
  <c r="I7" i="195"/>
  <c r="I19" i="195" s="1"/>
  <c r="K7" i="195"/>
  <c r="K19" i="195" s="1"/>
  <c r="L7" i="195"/>
  <c r="L19" i="195" s="1"/>
  <c r="M7" i="195"/>
  <c r="H7" i="195"/>
  <c r="M17" i="191"/>
  <c r="H17" i="191"/>
  <c r="I7" i="191"/>
  <c r="I17" i="191" s="1"/>
  <c r="K7" i="191"/>
  <c r="K17" i="191" s="1"/>
  <c r="L7" i="191"/>
  <c r="L17" i="191" s="1"/>
  <c r="M7" i="191"/>
  <c r="H7" i="191"/>
  <c r="K18" i="187"/>
  <c r="L18" i="187"/>
  <c r="I7" i="187"/>
  <c r="I18" i="187" s="1"/>
  <c r="K7" i="187"/>
  <c r="L7" i="187"/>
  <c r="M7" i="187"/>
  <c r="M18" i="187" s="1"/>
  <c r="H7" i="187"/>
  <c r="H18" i="187" s="1"/>
  <c r="J24" i="183"/>
  <c r="N24" i="183"/>
  <c r="O24" i="183"/>
  <c r="P24" i="183"/>
  <c r="S24" i="183"/>
  <c r="I7" i="183"/>
  <c r="I25" i="183" s="1"/>
  <c r="K7" i="183"/>
  <c r="K25" i="183" s="1"/>
  <c r="L7" i="183"/>
  <c r="L25" i="183" s="1"/>
  <c r="M7" i="183"/>
  <c r="M25" i="183" s="1"/>
  <c r="H7" i="183"/>
  <c r="H25" i="183" s="1"/>
  <c r="I7" i="179"/>
  <c r="I24" i="179" s="1"/>
  <c r="K7" i="179"/>
  <c r="K24" i="179" s="1"/>
  <c r="L7" i="179"/>
  <c r="L24" i="179" s="1"/>
  <c r="M7" i="179"/>
  <c r="M24" i="179" s="1"/>
  <c r="H7" i="179"/>
  <c r="H24" i="179" s="1"/>
  <c r="I54" i="175"/>
  <c r="J54" i="175"/>
  <c r="K54" i="175"/>
  <c r="L54" i="175"/>
  <c r="M54" i="175"/>
  <c r="H54" i="175"/>
  <c r="I7" i="175"/>
  <c r="J7" i="175"/>
  <c r="K7" i="175"/>
  <c r="L7" i="175"/>
  <c r="M7" i="175"/>
  <c r="H7" i="175"/>
  <c r="I7" i="171"/>
  <c r="I17" i="171" s="1"/>
  <c r="K7" i="171"/>
  <c r="K17" i="171" s="1"/>
  <c r="L7" i="171"/>
  <c r="L17" i="171" s="1"/>
  <c r="M7" i="171"/>
  <c r="M17" i="171" s="1"/>
  <c r="H7" i="171"/>
  <c r="H17" i="171" s="1"/>
  <c r="H18" i="167"/>
  <c r="I7" i="167"/>
  <c r="I18" i="167" s="1"/>
  <c r="K7" i="167"/>
  <c r="K18" i="167" s="1"/>
  <c r="L7" i="167"/>
  <c r="L18" i="167" s="1"/>
  <c r="M7" i="167"/>
  <c r="M18" i="167" s="1"/>
  <c r="H7" i="167"/>
  <c r="K19" i="163"/>
  <c r="L19" i="163"/>
  <c r="I7" i="163"/>
  <c r="I19" i="163" s="1"/>
  <c r="K7" i="163"/>
  <c r="L7" i="163"/>
  <c r="M7" i="163"/>
  <c r="M19" i="163" s="1"/>
  <c r="H7" i="163"/>
  <c r="H19" i="163" s="1"/>
  <c r="H26" i="159"/>
  <c r="I7" i="159"/>
  <c r="I26" i="159" s="1"/>
  <c r="K7" i="159"/>
  <c r="K26" i="159" s="1"/>
  <c r="L7" i="159"/>
  <c r="L26" i="159" s="1"/>
  <c r="M7" i="159"/>
  <c r="M26" i="159" s="1"/>
  <c r="H7" i="159"/>
  <c r="K16" i="155" l="1"/>
  <c r="L16" i="155"/>
  <c r="I7" i="155"/>
  <c r="I16" i="155" s="1"/>
  <c r="K7" i="155"/>
  <c r="L7" i="155"/>
  <c r="M7" i="155"/>
  <c r="M16" i="155" s="1"/>
  <c r="H7" i="155"/>
  <c r="H16" i="155" s="1"/>
  <c r="I7" i="151"/>
  <c r="I18" i="151" s="1"/>
  <c r="K7" i="151"/>
  <c r="K18" i="151" s="1"/>
  <c r="L7" i="151"/>
  <c r="L18" i="151" s="1"/>
  <c r="M7" i="151"/>
  <c r="M18" i="151" s="1"/>
  <c r="H7" i="151"/>
  <c r="H18" i="151" s="1"/>
  <c r="I23" i="147"/>
  <c r="L23" i="147"/>
  <c r="M23" i="147"/>
  <c r="I7" i="147"/>
  <c r="K7" i="147"/>
  <c r="K23" i="147" s="1"/>
  <c r="L7" i="147"/>
  <c r="M7" i="147"/>
  <c r="H7" i="147"/>
  <c r="H23" i="147" s="1"/>
  <c r="I17" i="143"/>
  <c r="K17" i="143"/>
  <c r="H17" i="143"/>
  <c r="I7" i="143"/>
  <c r="K7" i="143"/>
  <c r="L7" i="143"/>
  <c r="L17" i="143" s="1"/>
  <c r="M7" i="143"/>
  <c r="M17" i="143" s="1"/>
  <c r="H7" i="143"/>
  <c r="M18" i="139"/>
  <c r="H18" i="139"/>
  <c r="I7" i="139"/>
  <c r="I18" i="139" s="1"/>
  <c r="K7" i="139"/>
  <c r="K18" i="139" s="1"/>
  <c r="L7" i="139"/>
  <c r="L18" i="139" s="1"/>
  <c r="M7" i="139"/>
  <c r="H7" i="139"/>
  <c r="I7" i="135"/>
  <c r="I11" i="135" s="1"/>
  <c r="K7" i="135"/>
  <c r="K11" i="135" s="1"/>
  <c r="L7" i="135"/>
  <c r="L11" i="135" s="1"/>
  <c r="M7" i="135"/>
  <c r="M11" i="135" s="1"/>
  <c r="H7" i="135"/>
  <c r="H11" i="135" s="1"/>
  <c r="M17" i="131"/>
  <c r="I7" i="131"/>
  <c r="I17" i="131" s="1"/>
  <c r="K7" i="131"/>
  <c r="K17" i="131" s="1"/>
  <c r="L7" i="131"/>
  <c r="L17" i="131" s="1"/>
  <c r="M7" i="131"/>
  <c r="H7" i="131"/>
  <c r="H17" i="131" s="1"/>
  <c r="J36" i="127"/>
  <c r="N36" i="127"/>
  <c r="O36" i="127"/>
  <c r="P36" i="127"/>
  <c r="S36" i="127"/>
  <c r="H7" i="127"/>
  <c r="H37" i="127" s="1"/>
  <c r="I7" i="127"/>
  <c r="I37" i="127" s="1"/>
  <c r="K7" i="127"/>
  <c r="K37" i="127" s="1"/>
  <c r="L7" i="127"/>
  <c r="L37" i="127" s="1"/>
  <c r="M7" i="127"/>
  <c r="M37" i="127" s="1"/>
  <c r="G27" i="124"/>
  <c r="H27" i="124"/>
  <c r="I27" i="124"/>
  <c r="E27" i="124"/>
  <c r="D27" i="124"/>
  <c r="K17" i="123"/>
  <c r="L17" i="123"/>
  <c r="I7" i="123"/>
  <c r="I17" i="123" s="1"/>
  <c r="K7" i="123"/>
  <c r="L7" i="123"/>
  <c r="M7" i="123"/>
  <c r="M17" i="123" s="1"/>
  <c r="H7" i="123"/>
  <c r="H17" i="123" s="1"/>
  <c r="I25" i="119"/>
  <c r="J25" i="119"/>
  <c r="K25" i="119"/>
  <c r="L25" i="119"/>
  <c r="M25" i="119"/>
  <c r="H25" i="119"/>
  <c r="I7" i="119"/>
  <c r="J7" i="119"/>
  <c r="K7" i="119"/>
  <c r="L7" i="119"/>
  <c r="M7" i="119"/>
  <c r="H7" i="119"/>
  <c r="E52" i="116"/>
  <c r="F52" i="116"/>
  <c r="G52" i="116"/>
  <c r="H52" i="116"/>
  <c r="I52" i="116"/>
  <c r="D52" i="116"/>
  <c r="E7" i="116"/>
  <c r="F7" i="116"/>
  <c r="G7" i="116"/>
  <c r="H7" i="116"/>
  <c r="I7" i="116"/>
  <c r="D7" i="116"/>
  <c r="I15" i="115"/>
  <c r="L15" i="115"/>
  <c r="M15" i="115"/>
  <c r="I7" i="115"/>
  <c r="K7" i="115"/>
  <c r="K15" i="115" s="1"/>
  <c r="L7" i="115"/>
  <c r="M7" i="115"/>
  <c r="H7" i="115"/>
  <c r="H15" i="115" s="1"/>
  <c r="M13" i="111" l="1"/>
  <c r="H13" i="111"/>
  <c r="I7" i="111"/>
  <c r="I13" i="111" s="1"/>
  <c r="K7" i="111"/>
  <c r="K13" i="111" s="1"/>
  <c r="L7" i="111"/>
  <c r="L13" i="111" s="1"/>
  <c r="M7" i="111"/>
  <c r="H7" i="111"/>
  <c r="I51" i="107"/>
  <c r="J51" i="107"/>
  <c r="K51" i="107"/>
  <c r="L51" i="107"/>
  <c r="M51" i="107"/>
  <c r="H51" i="107"/>
  <c r="I7" i="107"/>
  <c r="J7" i="107"/>
  <c r="K7" i="107"/>
  <c r="L7" i="107"/>
  <c r="M7" i="107"/>
  <c r="H7" i="107"/>
  <c r="S9" i="343" l="1"/>
  <c r="S10" i="343"/>
  <c r="S11" i="343"/>
  <c r="S12" i="343"/>
  <c r="S13" i="343"/>
  <c r="S14" i="343"/>
  <c r="S15" i="343"/>
  <c r="S16" i="343"/>
  <c r="S17" i="343"/>
  <c r="S8" i="343"/>
  <c r="P8" i="343"/>
  <c r="P9" i="343"/>
  <c r="P10" i="343"/>
  <c r="P11" i="343"/>
  <c r="P12" i="343"/>
  <c r="P13" i="343"/>
  <c r="P14" i="343"/>
  <c r="P15" i="343"/>
  <c r="P16" i="343"/>
  <c r="P17" i="343"/>
  <c r="O8" i="343"/>
  <c r="O9" i="343"/>
  <c r="O10" i="343"/>
  <c r="O11" i="343"/>
  <c r="O12" i="343"/>
  <c r="O13" i="343"/>
  <c r="O14" i="343"/>
  <c r="O15" i="343"/>
  <c r="O16" i="343"/>
  <c r="O17" i="343"/>
  <c r="N8" i="343"/>
  <c r="N9" i="343"/>
  <c r="N10" i="343"/>
  <c r="N11" i="343"/>
  <c r="N12" i="343"/>
  <c r="N13" i="343"/>
  <c r="N14" i="343"/>
  <c r="N15" i="343"/>
  <c r="N16" i="343"/>
  <c r="N17" i="343"/>
  <c r="J8" i="343"/>
  <c r="J9" i="343"/>
  <c r="J10" i="343"/>
  <c r="J11" i="343"/>
  <c r="J12" i="343"/>
  <c r="J13" i="343"/>
  <c r="J14" i="343"/>
  <c r="J15" i="343"/>
  <c r="J16" i="343"/>
  <c r="J17" i="343"/>
  <c r="E7" i="342"/>
  <c r="G7" i="342"/>
  <c r="G13" i="342" s="1"/>
  <c r="H7" i="342"/>
  <c r="H13" i="342" s="1"/>
  <c r="I7" i="342"/>
  <c r="I13" i="342" s="1"/>
  <c r="D7" i="342"/>
  <c r="D13" i="342" s="1"/>
  <c r="L8" i="342"/>
  <c r="L9" i="342"/>
  <c r="L10" i="342"/>
  <c r="L11" i="342"/>
  <c r="L12" i="342"/>
  <c r="K8" i="342"/>
  <c r="K9" i="342"/>
  <c r="K10" i="342"/>
  <c r="K11" i="342"/>
  <c r="K12" i="342"/>
  <c r="J8" i="342"/>
  <c r="J9" i="342"/>
  <c r="J10" i="342"/>
  <c r="J11" i="342"/>
  <c r="J12" i="342"/>
  <c r="F8" i="342"/>
  <c r="F9" i="342"/>
  <c r="F10" i="342"/>
  <c r="F11" i="342"/>
  <c r="F12" i="342"/>
  <c r="E7" i="340"/>
  <c r="G7" i="340"/>
  <c r="H7" i="340"/>
  <c r="I7" i="340"/>
  <c r="D7" i="340"/>
  <c r="L8" i="340"/>
  <c r="L10" i="340"/>
  <c r="K8" i="340"/>
  <c r="K10" i="340"/>
  <c r="J8" i="340"/>
  <c r="J10" i="340"/>
  <c r="F8" i="340"/>
  <c r="F7" i="340" s="1"/>
  <c r="F10" i="340"/>
  <c r="E6" i="341"/>
  <c r="G6" i="341"/>
  <c r="H6" i="341"/>
  <c r="I6" i="341"/>
  <c r="D6" i="341"/>
  <c r="L7" i="341"/>
  <c r="K7" i="341"/>
  <c r="J7" i="341"/>
  <c r="F7" i="341"/>
  <c r="F6" i="341" s="1"/>
  <c r="S9" i="339"/>
  <c r="S10" i="339"/>
  <c r="S11" i="339"/>
  <c r="S12" i="339"/>
  <c r="S13" i="339"/>
  <c r="S14" i="339"/>
  <c r="S8" i="339"/>
  <c r="P8" i="339"/>
  <c r="P9" i="339"/>
  <c r="P10" i="339"/>
  <c r="P11" i="339"/>
  <c r="P12" i="339"/>
  <c r="P13" i="339"/>
  <c r="P14" i="339"/>
  <c r="O8" i="339"/>
  <c r="O9" i="339"/>
  <c r="O10" i="339"/>
  <c r="O11" i="339"/>
  <c r="O12" i="339"/>
  <c r="O13" i="339"/>
  <c r="O14" i="339"/>
  <c r="N8" i="339"/>
  <c r="N9" i="339"/>
  <c r="N10" i="339"/>
  <c r="N11" i="339"/>
  <c r="N12" i="339"/>
  <c r="N13" i="339"/>
  <c r="N14" i="339"/>
  <c r="J8" i="339"/>
  <c r="J9" i="339"/>
  <c r="J10" i="339"/>
  <c r="J11" i="339"/>
  <c r="J12" i="339"/>
  <c r="J13" i="339"/>
  <c r="J14" i="339"/>
  <c r="E7" i="338"/>
  <c r="G7" i="338"/>
  <c r="G11" i="338" s="1"/>
  <c r="H7" i="338"/>
  <c r="H11" i="338" s="1"/>
  <c r="I7" i="338"/>
  <c r="D7" i="338"/>
  <c r="D11" i="338" s="1"/>
  <c r="L8" i="338"/>
  <c r="L9" i="338"/>
  <c r="L10" i="338"/>
  <c r="K8" i="338"/>
  <c r="K9" i="338"/>
  <c r="K10" i="338"/>
  <c r="J8" i="338"/>
  <c r="J9" i="338"/>
  <c r="J10" i="338"/>
  <c r="F8" i="338"/>
  <c r="F9" i="338"/>
  <c r="F10" i="338"/>
  <c r="E7" i="336"/>
  <c r="G7" i="336"/>
  <c r="H7" i="336"/>
  <c r="I7" i="336"/>
  <c r="D7" i="336"/>
  <c r="L8" i="336"/>
  <c r="L10" i="336"/>
  <c r="K8" i="336"/>
  <c r="K10" i="336"/>
  <c r="J8" i="336"/>
  <c r="J10" i="336"/>
  <c r="F8" i="336"/>
  <c r="F7" i="336" s="1"/>
  <c r="F10" i="336"/>
  <c r="E6" i="337"/>
  <c r="G6" i="337"/>
  <c r="H6" i="337"/>
  <c r="I6" i="337"/>
  <c r="D6" i="337"/>
  <c r="L7" i="337"/>
  <c r="L8" i="337"/>
  <c r="L9" i="337"/>
  <c r="L10" i="337"/>
  <c r="L11" i="337"/>
  <c r="L12" i="337"/>
  <c r="L13" i="337"/>
  <c r="L14" i="337"/>
  <c r="K7" i="337"/>
  <c r="K8" i="337"/>
  <c r="K9" i="337"/>
  <c r="K10" i="337"/>
  <c r="K11" i="337"/>
  <c r="K12" i="337"/>
  <c r="K13" i="337"/>
  <c r="K14" i="337"/>
  <c r="J7" i="337"/>
  <c r="J8" i="337"/>
  <c r="J9" i="337"/>
  <c r="J10" i="337"/>
  <c r="J11" i="337"/>
  <c r="J12" i="337"/>
  <c r="J13" i="337"/>
  <c r="J14" i="337"/>
  <c r="F7" i="337"/>
  <c r="F8" i="337"/>
  <c r="F9" i="337"/>
  <c r="F10" i="337"/>
  <c r="F11" i="337"/>
  <c r="F12" i="337"/>
  <c r="F13" i="337"/>
  <c r="F14" i="337"/>
  <c r="S9" i="335"/>
  <c r="S10" i="335"/>
  <c r="S11" i="335"/>
  <c r="S12" i="335"/>
  <c r="S13" i="335"/>
  <c r="S14" i="335"/>
  <c r="S15" i="335"/>
  <c r="S16" i="335"/>
  <c r="S17" i="335"/>
  <c r="S18" i="335"/>
  <c r="S19" i="335"/>
  <c r="S20" i="335"/>
  <c r="S21" i="335"/>
  <c r="S22" i="335"/>
  <c r="S23" i="335"/>
  <c r="S24" i="335"/>
  <c r="S25" i="335"/>
  <c r="S26" i="335"/>
  <c r="S27" i="335"/>
  <c r="S28" i="335"/>
  <c r="S29" i="335"/>
  <c r="S8" i="335"/>
  <c r="P8" i="335"/>
  <c r="P9" i="335"/>
  <c r="P10" i="335"/>
  <c r="P11" i="335"/>
  <c r="P12" i="335"/>
  <c r="P13" i="335"/>
  <c r="P14" i="335"/>
  <c r="P15" i="335"/>
  <c r="P16" i="335"/>
  <c r="P17" i="335"/>
  <c r="P18" i="335"/>
  <c r="P19" i="335"/>
  <c r="P20" i="335"/>
  <c r="P21" i="335"/>
  <c r="P22" i="335"/>
  <c r="P23" i="335"/>
  <c r="P24" i="335"/>
  <c r="P25" i="335"/>
  <c r="P26" i="335"/>
  <c r="P27" i="335"/>
  <c r="P28" i="335"/>
  <c r="P29" i="335"/>
  <c r="O8" i="335"/>
  <c r="O9" i="335"/>
  <c r="O10" i="335"/>
  <c r="O11" i="335"/>
  <c r="O12" i="335"/>
  <c r="O13" i="335"/>
  <c r="O14" i="335"/>
  <c r="O15" i="335"/>
  <c r="O16" i="335"/>
  <c r="O17" i="335"/>
  <c r="O18" i="335"/>
  <c r="O19" i="335"/>
  <c r="O20" i="335"/>
  <c r="O21" i="335"/>
  <c r="O22" i="335"/>
  <c r="O23" i="335"/>
  <c r="O24" i="335"/>
  <c r="O25" i="335"/>
  <c r="O26" i="335"/>
  <c r="O27" i="335"/>
  <c r="O28" i="335"/>
  <c r="O29" i="335"/>
  <c r="N8" i="335"/>
  <c r="N9" i="335"/>
  <c r="N10" i="335"/>
  <c r="N11" i="335"/>
  <c r="N12" i="335"/>
  <c r="N13" i="335"/>
  <c r="N14" i="335"/>
  <c r="N15" i="335"/>
  <c r="N16" i="335"/>
  <c r="N17" i="335"/>
  <c r="N18" i="335"/>
  <c r="N19" i="335"/>
  <c r="N20" i="335"/>
  <c r="N21" i="335"/>
  <c r="N22" i="335"/>
  <c r="N23" i="335"/>
  <c r="N24" i="335"/>
  <c r="N25" i="335"/>
  <c r="N26" i="335"/>
  <c r="N27" i="335"/>
  <c r="N28" i="335"/>
  <c r="N29" i="335"/>
  <c r="J8" i="335"/>
  <c r="J9" i="335"/>
  <c r="J10" i="335"/>
  <c r="J11" i="335"/>
  <c r="J12" i="335"/>
  <c r="J13" i="335"/>
  <c r="J14" i="335"/>
  <c r="J15" i="335"/>
  <c r="J16" i="335"/>
  <c r="J17" i="335"/>
  <c r="J18" i="335"/>
  <c r="J19" i="335"/>
  <c r="J20" i="335"/>
  <c r="J21" i="335"/>
  <c r="J22" i="335"/>
  <c r="J23" i="335"/>
  <c r="J24" i="335"/>
  <c r="J25" i="335"/>
  <c r="J26" i="335"/>
  <c r="J27" i="335"/>
  <c r="J28" i="335"/>
  <c r="J29" i="335"/>
  <c r="E7" i="334"/>
  <c r="E19" i="334" s="1"/>
  <c r="G7" i="334"/>
  <c r="G19" i="334" s="1"/>
  <c r="H7" i="334"/>
  <c r="H19" i="334" s="1"/>
  <c r="I7" i="334"/>
  <c r="I19" i="334" s="1"/>
  <c r="D7" i="334"/>
  <c r="D19" i="334" s="1"/>
  <c r="L8" i="334"/>
  <c r="L9" i="334"/>
  <c r="L10" i="334"/>
  <c r="L11" i="334"/>
  <c r="L12" i="334"/>
  <c r="L13" i="334"/>
  <c r="L14" i="334"/>
  <c r="L15" i="334"/>
  <c r="L16" i="334"/>
  <c r="L17" i="334"/>
  <c r="L18" i="334"/>
  <c r="K8" i="334"/>
  <c r="K9" i="334"/>
  <c r="K10" i="334"/>
  <c r="K11" i="334"/>
  <c r="K12" i="334"/>
  <c r="K13" i="334"/>
  <c r="K14" i="334"/>
  <c r="K15" i="334"/>
  <c r="K16" i="334"/>
  <c r="K17" i="334"/>
  <c r="K18" i="334"/>
  <c r="J8" i="334"/>
  <c r="J9" i="334"/>
  <c r="J10" i="334"/>
  <c r="J11" i="334"/>
  <c r="J12" i="334"/>
  <c r="J13" i="334"/>
  <c r="J14" i="334"/>
  <c r="J15" i="334"/>
  <c r="J16" i="334"/>
  <c r="J17" i="334"/>
  <c r="J18" i="334"/>
  <c r="F8" i="334"/>
  <c r="F9" i="334"/>
  <c r="F10" i="334"/>
  <c r="F11" i="334"/>
  <c r="F12" i="334"/>
  <c r="F13" i="334"/>
  <c r="F14" i="334"/>
  <c r="F15" i="334"/>
  <c r="F16" i="334"/>
  <c r="F17" i="334"/>
  <c r="F18" i="334"/>
  <c r="E9" i="332"/>
  <c r="G9" i="332"/>
  <c r="H9" i="332"/>
  <c r="I9" i="332"/>
  <c r="D9" i="332"/>
  <c r="E7" i="332"/>
  <c r="G7" i="332"/>
  <c r="H7" i="332"/>
  <c r="I7" i="332"/>
  <c r="D7" i="332"/>
  <c r="L8" i="332"/>
  <c r="L10" i="332"/>
  <c r="L11" i="332"/>
  <c r="K8" i="332"/>
  <c r="K10" i="332"/>
  <c r="K11" i="332"/>
  <c r="J8" i="332"/>
  <c r="J10" i="332"/>
  <c r="J11" i="332"/>
  <c r="F8" i="332"/>
  <c r="F7" i="332" s="1"/>
  <c r="F10" i="332"/>
  <c r="F9" i="332" s="1"/>
  <c r="F11" i="332"/>
  <c r="E6" i="333"/>
  <c r="G6" i="333"/>
  <c r="H6" i="333"/>
  <c r="I6" i="333"/>
  <c r="D6" i="333"/>
  <c r="L7" i="333"/>
  <c r="L8" i="333"/>
  <c r="L9" i="333"/>
  <c r="L10" i="333"/>
  <c r="L11" i="333"/>
  <c r="L12" i="333"/>
  <c r="L13" i="333"/>
  <c r="L14" i="333"/>
  <c r="L15" i="333"/>
  <c r="L16" i="333"/>
  <c r="L17" i="333"/>
  <c r="L18" i="333"/>
  <c r="L19" i="333"/>
  <c r="L20" i="333"/>
  <c r="L21" i="333"/>
  <c r="L22" i="333"/>
  <c r="L23" i="333"/>
  <c r="L24" i="333"/>
  <c r="L25" i="333"/>
  <c r="L26" i="333"/>
  <c r="L27" i="333"/>
  <c r="L28" i="333"/>
  <c r="L29" i="333"/>
  <c r="L30" i="333"/>
  <c r="L31" i="333"/>
  <c r="L32" i="333"/>
  <c r="K7" i="333"/>
  <c r="K8" i="333"/>
  <c r="K9" i="333"/>
  <c r="K10" i="333"/>
  <c r="K11" i="333"/>
  <c r="K12" i="333"/>
  <c r="K13" i="333"/>
  <c r="K14" i="333"/>
  <c r="K15" i="333"/>
  <c r="K16" i="333"/>
  <c r="K17" i="333"/>
  <c r="K18" i="333"/>
  <c r="K19" i="333"/>
  <c r="K20" i="333"/>
  <c r="K21" i="333"/>
  <c r="K22" i="333"/>
  <c r="K23" i="333"/>
  <c r="K24" i="333"/>
  <c r="K25" i="333"/>
  <c r="K26" i="333"/>
  <c r="K27" i="333"/>
  <c r="K28" i="333"/>
  <c r="K29" i="333"/>
  <c r="K30" i="333"/>
  <c r="K31" i="333"/>
  <c r="K32" i="333"/>
  <c r="J7" i="333"/>
  <c r="J8" i="333"/>
  <c r="J9" i="333"/>
  <c r="J10" i="333"/>
  <c r="J11" i="333"/>
  <c r="J12" i="333"/>
  <c r="J13" i="333"/>
  <c r="J14" i="333"/>
  <c r="J15" i="333"/>
  <c r="J16" i="333"/>
  <c r="J17" i="333"/>
  <c r="J18" i="333"/>
  <c r="J19" i="333"/>
  <c r="J20" i="333"/>
  <c r="J21" i="333"/>
  <c r="J22" i="333"/>
  <c r="J23" i="333"/>
  <c r="J24" i="333"/>
  <c r="J25" i="333"/>
  <c r="J26" i="333"/>
  <c r="J27" i="333"/>
  <c r="J28" i="333"/>
  <c r="J29" i="333"/>
  <c r="J30" i="333"/>
  <c r="J31" i="333"/>
  <c r="J32" i="333"/>
  <c r="F7" i="333"/>
  <c r="F8" i="333"/>
  <c r="F9" i="333"/>
  <c r="F10" i="333"/>
  <c r="F11" i="333"/>
  <c r="F12" i="333"/>
  <c r="F13" i="333"/>
  <c r="F14" i="333"/>
  <c r="F15" i="333"/>
  <c r="F16" i="333"/>
  <c r="F17" i="333"/>
  <c r="F18" i="333"/>
  <c r="F19" i="333"/>
  <c r="F20" i="333"/>
  <c r="F21" i="333"/>
  <c r="F22" i="333"/>
  <c r="F23" i="333"/>
  <c r="F24" i="333"/>
  <c r="F25" i="333"/>
  <c r="F26" i="333"/>
  <c r="F27" i="333"/>
  <c r="F28" i="333"/>
  <c r="F29" i="333"/>
  <c r="F30" i="333"/>
  <c r="F31" i="333"/>
  <c r="F32" i="333"/>
  <c r="S9" i="331"/>
  <c r="S10" i="331"/>
  <c r="S11" i="331"/>
  <c r="S12" i="331"/>
  <c r="S13" i="331"/>
  <c r="S14" i="331"/>
  <c r="S8" i="331"/>
  <c r="P8" i="331"/>
  <c r="P9" i="331"/>
  <c r="P10" i="331"/>
  <c r="P11" i="331"/>
  <c r="P12" i="331"/>
  <c r="P13" i="331"/>
  <c r="P14" i="331"/>
  <c r="O8" i="331"/>
  <c r="O9" i="331"/>
  <c r="O10" i="331"/>
  <c r="O11" i="331"/>
  <c r="O12" i="331"/>
  <c r="O13" i="331"/>
  <c r="O14" i="331"/>
  <c r="N8" i="331"/>
  <c r="N9" i="331"/>
  <c r="N10" i="331"/>
  <c r="N11" i="331"/>
  <c r="N12" i="331"/>
  <c r="N13" i="331"/>
  <c r="N14" i="331"/>
  <c r="J8" i="331"/>
  <c r="J9" i="331"/>
  <c r="J10" i="331"/>
  <c r="J11" i="331"/>
  <c r="J12" i="331"/>
  <c r="J13" i="331"/>
  <c r="J14" i="331"/>
  <c r="E7" i="330"/>
  <c r="E11" i="330" s="1"/>
  <c r="G7" i="330"/>
  <c r="H7" i="330"/>
  <c r="H11" i="330" s="1"/>
  <c r="I7" i="330"/>
  <c r="I11" i="330" s="1"/>
  <c r="D7" i="330"/>
  <c r="D11" i="330" s="1"/>
  <c r="L8" i="330"/>
  <c r="L9" i="330"/>
  <c r="L10" i="330"/>
  <c r="K8" i="330"/>
  <c r="K9" i="330"/>
  <c r="K10" i="330"/>
  <c r="J8" i="330"/>
  <c r="J9" i="330"/>
  <c r="J10" i="330"/>
  <c r="F8" i="330"/>
  <c r="F9" i="330"/>
  <c r="F10" i="330"/>
  <c r="E7" i="328"/>
  <c r="G7" i="328"/>
  <c r="H7" i="328"/>
  <c r="I7" i="328"/>
  <c r="D7" i="328"/>
  <c r="L8" i="328"/>
  <c r="L10" i="328"/>
  <c r="K8" i="328"/>
  <c r="K10" i="328"/>
  <c r="J8" i="328"/>
  <c r="J10" i="328"/>
  <c r="F8" i="328"/>
  <c r="F7" i="328" s="1"/>
  <c r="F10" i="328"/>
  <c r="E6" i="329"/>
  <c r="G6" i="329"/>
  <c r="H6" i="329"/>
  <c r="I6" i="329"/>
  <c r="D6" i="329"/>
  <c r="L7" i="329"/>
  <c r="K7" i="329"/>
  <c r="J7" i="329"/>
  <c r="F7" i="329"/>
  <c r="F6" i="329" s="1"/>
  <c r="S9" i="327"/>
  <c r="S10" i="327"/>
  <c r="S11" i="327"/>
  <c r="S12" i="327"/>
  <c r="S13" i="327"/>
  <c r="S8" i="327"/>
  <c r="P8" i="327"/>
  <c r="P9" i="327"/>
  <c r="P10" i="327"/>
  <c r="P11" i="327"/>
  <c r="P12" i="327"/>
  <c r="P13" i="327"/>
  <c r="O8" i="327"/>
  <c r="O9" i="327"/>
  <c r="O10" i="327"/>
  <c r="O11" i="327"/>
  <c r="O12" i="327"/>
  <c r="O13" i="327"/>
  <c r="N8" i="327"/>
  <c r="N9" i="327"/>
  <c r="N10" i="327"/>
  <c r="N11" i="327"/>
  <c r="N12" i="327"/>
  <c r="N13" i="327"/>
  <c r="J8" i="327"/>
  <c r="J9" i="327"/>
  <c r="J10" i="327"/>
  <c r="J11" i="327"/>
  <c r="J12" i="327"/>
  <c r="J13" i="327"/>
  <c r="E7" i="326"/>
  <c r="G7" i="326"/>
  <c r="G10" i="326" s="1"/>
  <c r="H7" i="326"/>
  <c r="H10" i="326" s="1"/>
  <c r="I7" i="326"/>
  <c r="I10" i="326" s="1"/>
  <c r="D7" i="326"/>
  <c r="D10" i="326" s="1"/>
  <c r="L8" i="326"/>
  <c r="L9" i="326"/>
  <c r="K8" i="326"/>
  <c r="K9" i="326"/>
  <c r="J8" i="326"/>
  <c r="J9" i="326"/>
  <c r="F8" i="326"/>
  <c r="F7" i="326" s="1"/>
  <c r="F10" i="326" s="1"/>
  <c r="F9" i="326"/>
  <c r="E7" i="324"/>
  <c r="G7" i="324"/>
  <c r="H7" i="324"/>
  <c r="I7" i="324"/>
  <c r="D7" i="324"/>
  <c r="L8" i="324"/>
  <c r="L10" i="324"/>
  <c r="K8" i="324"/>
  <c r="K10" i="324"/>
  <c r="J8" i="324"/>
  <c r="J10" i="324"/>
  <c r="F8" i="324"/>
  <c r="F7" i="324" s="1"/>
  <c r="F10" i="324"/>
  <c r="E6" i="325"/>
  <c r="G6" i="325"/>
  <c r="H6" i="325"/>
  <c r="I6" i="325"/>
  <c r="D6" i="325"/>
  <c r="L7" i="325"/>
  <c r="L8" i="325"/>
  <c r="K7" i="325"/>
  <c r="K8" i="325"/>
  <c r="J7" i="325"/>
  <c r="J8" i="325"/>
  <c r="F7" i="325"/>
  <c r="F8" i="325"/>
  <c r="S9" i="323"/>
  <c r="S10" i="323"/>
  <c r="S11" i="323"/>
  <c r="S12" i="323"/>
  <c r="S13" i="323"/>
  <c r="S14" i="323"/>
  <c r="S8" i="323"/>
  <c r="P8" i="323"/>
  <c r="P9" i="323"/>
  <c r="P10" i="323"/>
  <c r="P11" i="323"/>
  <c r="P12" i="323"/>
  <c r="P13" i="323"/>
  <c r="P14" i="323"/>
  <c r="O8" i="323"/>
  <c r="O9" i="323"/>
  <c r="O10" i="323"/>
  <c r="O11" i="323"/>
  <c r="O12" i="323"/>
  <c r="O13" i="323"/>
  <c r="O14" i="323"/>
  <c r="N8" i="323"/>
  <c r="N9" i="323"/>
  <c r="N10" i="323"/>
  <c r="N11" i="323"/>
  <c r="N12" i="323"/>
  <c r="N13" i="323"/>
  <c r="N14" i="323"/>
  <c r="J8" i="323"/>
  <c r="J9" i="323"/>
  <c r="J10" i="323"/>
  <c r="J11" i="323"/>
  <c r="J12" i="323"/>
  <c r="J13" i="323"/>
  <c r="J14" i="323"/>
  <c r="E7" i="322"/>
  <c r="G7" i="322"/>
  <c r="G11" i="322" s="1"/>
  <c r="H7" i="322"/>
  <c r="H11" i="322" s="1"/>
  <c r="I7" i="322"/>
  <c r="I11" i="322" s="1"/>
  <c r="D7" i="322"/>
  <c r="D11" i="322" s="1"/>
  <c r="L8" i="322"/>
  <c r="L9" i="322"/>
  <c r="L10" i="322"/>
  <c r="K8" i="322"/>
  <c r="K9" i="322"/>
  <c r="K10" i="322"/>
  <c r="J8" i="322"/>
  <c r="J9" i="322"/>
  <c r="J10" i="322"/>
  <c r="F8" i="322"/>
  <c r="F9" i="322"/>
  <c r="F10" i="322"/>
  <c r="E9" i="320"/>
  <c r="G9" i="320"/>
  <c r="H9" i="320"/>
  <c r="I9" i="320"/>
  <c r="D9" i="320"/>
  <c r="E7" i="320"/>
  <c r="G7" i="320"/>
  <c r="H7" i="320"/>
  <c r="I7" i="320"/>
  <c r="D7" i="320"/>
  <c r="L8" i="320"/>
  <c r="L10" i="320"/>
  <c r="L11" i="320"/>
  <c r="K8" i="320"/>
  <c r="K10" i="320"/>
  <c r="K11" i="320"/>
  <c r="J8" i="320"/>
  <c r="J10" i="320"/>
  <c r="J11" i="320"/>
  <c r="F8" i="320"/>
  <c r="F7" i="320" s="1"/>
  <c r="F10" i="320"/>
  <c r="F9" i="320" s="1"/>
  <c r="F11" i="320"/>
  <c r="E6" i="321"/>
  <c r="G6" i="321"/>
  <c r="H6" i="321"/>
  <c r="I6" i="321"/>
  <c r="D6" i="321"/>
  <c r="L7" i="321"/>
  <c r="L8" i="321"/>
  <c r="L9" i="321"/>
  <c r="L10" i="321"/>
  <c r="L11" i="321"/>
  <c r="L12" i="321"/>
  <c r="L13" i="321"/>
  <c r="L14" i="321"/>
  <c r="L15" i="321"/>
  <c r="L16" i="321"/>
  <c r="L17" i="321"/>
  <c r="L18" i="321"/>
  <c r="L19" i="321"/>
  <c r="L20" i="321"/>
  <c r="L21" i="321"/>
  <c r="L22" i="321"/>
  <c r="L23" i="321"/>
  <c r="K7" i="321"/>
  <c r="K8" i="321"/>
  <c r="K9" i="321"/>
  <c r="K10" i="321"/>
  <c r="K11" i="321"/>
  <c r="K12" i="321"/>
  <c r="K13" i="321"/>
  <c r="K14" i="321"/>
  <c r="K15" i="321"/>
  <c r="K16" i="321"/>
  <c r="K17" i="321"/>
  <c r="K18" i="321"/>
  <c r="K19" i="321"/>
  <c r="K20" i="321"/>
  <c r="K21" i="321"/>
  <c r="K22" i="321"/>
  <c r="K23" i="321"/>
  <c r="J7" i="321"/>
  <c r="J8" i="321"/>
  <c r="J9" i="321"/>
  <c r="J10" i="321"/>
  <c r="J11" i="321"/>
  <c r="J12" i="321"/>
  <c r="J13" i="321"/>
  <c r="J14" i="321"/>
  <c r="J15" i="321"/>
  <c r="J16" i="321"/>
  <c r="J17" i="321"/>
  <c r="J18" i="321"/>
  <c r="J19" i="321"/>
  <c r="J20" i="321"/>
  <c r="J21" i="321"/>
  <c r="J22" i="321"/>
  <c r="J23" i="321"/>
  <c r="F7" i="321"/>
  <c r="F8" i="321"/>
  <c r="F9" i="321"/>
  <c r="F10" i="321"/>
  <c r="F11" i="321"/>
  <c r="F12" i="321"/>
  <c r="F13" i="321"/>
  <c r="F14" i="321"/>
  <c r="F15" i="321"/>
  <c r="F16" i="321"/>
  <c r="F17" i="321"/>
  <c r="F18" i="321"/>
  <c r="F19" i="321"/>
  <c r="F20" i="321"/>
  <c r="F21" i="321"/>
  <c r="F22" i="321"/>
  <c r="F23" i="321"/>
  <c r="S9" i="319"/>
  <c r="S10" i="319"/>
  <c r="S11" i="319"/>
  <c r="S12" i="319"/>
  <c r="S13" i="319"/>
  <c r="S14" i="319"/>
  <c r="S15" i="319"/>
  <c r="S16" i="319"/>
  <c r="S17" i="319"/>
  <c r="S18" i="319"/>
  <c r="S19" i="319"/>
  <c r="S20" i="319"/>
  <c r="S21" i="319"/>
  <c r="S22" i="319"/>
  <c r="S23" i="319"/>
  <c r="S8" i="319"/>
  <c r="P8" i="319"/>
  <c r="P9" i="319"/>
  <c r="P10" i="319"/>
  <c r="P11" i="319"/>
  <c r="P12" i="319"/>
  <c r="P13" i="319"/>
  <c r="P14" i="319"/>
  <c r="P15" i="319"/>
  <c r="P16" i="319"/>
  <c r="P17" i="319"/>
  <c r="P18" i="319"/>
  <c r="P19" i="319"/>
  <c r="P20" i="319"/>
  <c r="P21" i="319"/>
  <c r="P22" i="319"/>
  <c r="P23" i="319"/>
  <c r="O8" i="319"/>
  <c r="O9" i="319"/>
  <c r="O10" i="319"/>
  <c r="O11" i="319"/>
  <c r="O12" i="319"/>
  <c r="O13" i="319"/>
  <c r="O14" i="319"/>
  <c r="O15" i="319"/>
  <c r="O16" i="319"/>
  <c r="O17" i="319"/>
  <c r="O18" i="319"/>
  <c r="O19" i="319"/>
  <c r="O20" i="319"/>
  <c r="O21" i="319"/>
  <c r="O22" i="319"/>
  <c r="O23" i="319"/>
  <c r="N8" i="319"/>
  <c r="N9" i="319"/>
  <c r="N10" i="319"/>
  <c r="N11" i="319"/>
  <c r="N12" i="319"/>
  <c r="N13" i="319"/>
  <c r="N14" i="319"/>
  <c r="N15" i="319"/>
  <c r="N16" i="319"/>
  <c r="N17" i="319"/>
  <c r="N18" i="319"/>
  <c r="N19" i="319"/>
  <c r="N20" i="319"/>
  <c r="N21" i="319"/>
  <c r="N22" i="319"/>
  <c r="N23" i="319"/>
  <c r="J8" i="319"/>
  <c r="J9" i="319"/>
  <c r="J10" i="319"/>
  <c r="J11" i="319"/>
  <c r="J12" i="319"/>
  <c r="J13" i="319"/>
  <c r="J14" i="319"/>
  <c r="J15" i="319"/>
  <c r="J16" i="319"/>
  <c r="J17" i="319"/>
  <c r="J18" i="319"/>
  <c r="J19" i="319"/>
  <c r="J20" i="319"/>
  <c r="J21" i="319"/>
  <c r="J22" i="319"/>
  <c r="J23" i="319"/>
  <c r="E7" i="318"/>
  <c r="G7" i="318"/>
  <c r="G19" i="318" s="1"/>
  <c r="H7" i="318"/>
  <c r="H19" i="318" s="1"/>
  <c r="I7" i="318"/>
  <c r="I19" i="318" s="1"/>
  <c r="D7" i="318"/>
  <c r="D19" i="318" s="1"/>
  <c r="L8" i="318"/>
  <c r="L9" i="318"/>
  <c r="L10" i="318"/>
  <c r="L11" i="318"/>
  <c r="L12" i="318"/>
  <c r="L13" i="318"/>
  <c r="L14" i="318"/>
  <c r="L15" i="318"/>
  <c r="L16" i="318"/>
  <c r="L17" i="318"/>
  <c r="L18" i="318"/>
  <c r="K8" i="318"/>
  <c r="K9" i="318"/>
  <c r="K10" i="318"/>
  <c r="K11" i="318"/>
  <c r="K12" i="318"/>
  <c r="K13" i="318"/>
  <c r="K14" i="318"/>
  <c r="K15" i="318"/>
  <c r="K16" i="318"/>
  <c r="K17" i="318"/>
  <c r="K18" i="318"/>
  <c r="J8" i="318"/>
  <c r="J9" i="318"/>
  <c r="J10" i="318"/>
  <c r="J11" i="318"/>
  <c r="J12" i="318"/>
  <c r="J13" i="318"/>
  <c r="J14" i="318"/>
  <c r="J15" i="318"/>
  <c r="J16" i="318"/>
  <c r="J17" i="318"/>
  <c r="J18" i="318"/>
  <c r="F8" i="318"/>
  <c r="F9" i="318"/>
  <c r="F10" i="318"/>
  <c r="F11" i="318"/>
  <c r="F12" i="318"/>
  <c r="F13" i="318"/>
  <c r="F14" i="318"/>
  <c r="F15" i="318"/>
  <c r="F16" i="318"/>
  <c r="F17" i="318"/>
  <c r="F18" i="318"/>
  <c r="E13" i="316"/>
  <c r="G13" i="316"/>
  <c r="H13" i="316"/>
  <c r="I13" i="316"/>
  <c r="D13" i="316"/>
  <c r="E7" i="316"/>
  <c r="G7" i="316"/>
  <c r="H7" i="316"/>
  <c r="I7" i="316"/>
  <c r="D7" i="316"/>
  <c r="L8" i="316"/>
  <c r="L9" i="316"/>
  <c r="L10" i="316"/>
  <c r="L11" i="316"/>
  <c r="L12" i="316"/>
  <c r="L14" i="316"/>
  <c r="L15" i="316"/>
  <c r="L16" i="316"/>
  <c r="L17" i="316"/>
  <c r="L18" i="316"/>
  <c r="L19" i="316"/>
  <c r="L20" i="316"/>
  <c r="L21" i="316"/>
  <c r="L22" i="316"/>
  <c r="L23" i="316"/>
  <c r="L24" i="316"/>
  <c r="L25" i="316"/>
  <c r="L26" i="316"/>
  <c r="L27" i="316"/>
  <c r="L28" i="316"/>
  <c r="L29" i="316"/>
  <c r="L30" i="316"/>
  <c r="L31" i="316"/>
  <c r="L32" i="316"/>
  <c r="L33" i="316"/>
  <c r="L34" i="316"/>
  <c r="L35" i="316"/>
  <c r="L36" i="316"/>
  <c r="L37" i="316"/>
  <c r="L38" i="316"/>
  <c r="L39" i="316"/>
  <c r="K8" i="316"/>
  <c r="K9" i="316"/>
  <c r="K10" i="316"/>
  <c r="K11" i="316"/>
  <c r="K12" i="316"/>
  <c r="K14" i="316"/>
  <c r="K15" i="316"/>
  <c r="K16" i="316"/>
  <c r="K17" i="316"/>
  <c r="K18" i="316"/>
  <c r="K19" i="316"/>
  <c r="K20" i="316"/>
  <c r="K21" i="316"/>
  <c r="K22" i="316"/>
  <c r="K23" i="316"/>
  <c r="K24" i="316"/>
  <c r="K25" i="316"/>
  <c r="K26" i="316"/>
  <c r="K27" i="316"/>
  <c r="K28" i="316"/>
  <c r="K29" i="316"/>
  <c r="K30" i="316"/>
  <c r="K31" i="316"/>
  <c r="K32" i="316"/>
  <c r="K33" i="316"/>
  <c r="K34" i="316"/>
  <c r="K35" i="316"/>
  <c r="K36" i="316"/>
  <c r="K37" i="316"/>
  <c r="K38" i="316"/>
  <c r="K39" i="316"/>
  <c r="J8" i="316"/>
  <c r="J9" i="316"/>
  <c r="J10" i="316"/>
  <c r="J11" i="316"/>
  <c r="J12" i="316"/>
  <c r="J14" i="316"/>
  <c r="J15" i="316"/>
  <c r="J16" i="316"/>
  <c r="J17" i="316"/>
  <c r="J18" i="316"/>
  <c r="J19" i="316"/>
  <c r="J20" i="316"/>
  <c r="J21" i="316"/>
  <c r="J22" i="316"/>
  <c r="J23" i="316"/>
  <c r="J24" i="316"/>
  <c r="J25" i="316"/>
  <c r="J26" i="316"/>
  <c r="J27" i="316"/>
  <c r="J28" i="316"/>
  <c r="J29" i="316"/>
  <c r="J30" i="316"/>
  <c r="J31" i="316"/>
  <c r="J32" i="316"/>
  <c r="J33" i="316"/>
  <c r="J34" i="316"/>
  <c r="J35" i="316"/>
  <c r="J36" i="316"/>
  <c r="J37" i="316"/>
  <c r="J38" i="316"/>
  <c r="J39" i="316"/>
  <c r="F8" i="316"/>
  <c r="F9" i="316"/>
  <c r="F10" i="316"/>
  <c r="F11" i="316"/>
  <c r="F12" i="316"/>
  <c r="F14" i="316"/>
  <c r="F15" i="316"/>
  <c r="F16" i="316"/>
  <c r="F17" i="316"/>
  <c r="F18" i="316"/>
  <c r="F19" i="316"/>
  <c r="F20" i="316"/>
  <c r="F21" i="316"/>
  <c r="F22" i="316"/>
  <c r="F23" i="316"/>
  <c r="F24" i="316"/>
  <c r="F25" i="316"/>
  <c r="F26" i="316"/>
  <c r="F27" i="316"/>
  <c r="F28" i="316"/>
  <c r="F29" i="316"/>
  <c r="F30" i="316"/>
  <c r="F31" i="316"/>
  <c r="F32" i="316"/>
  <c r="F33" i="316"/>
  <c r="F34" i="316"/>
  <c r="F35" i="316"/>
  <c r="F36" i="316"/>
  <c r="F37" i="316"/>
  <c r="F38" i="316"/>
  <c r="F39" i="316"/>
  <c r="E6" i="317"/>
  <c r="G6" i="317"/>
  <c r="H6" i="317"/>
  <c r="I6" i="317"/>
  <c r="D6" i="317"/>
  <c r="L7" i="317"/>
  <c r="L8" i="317"/>
  <c r="L9" i="317"/>
  <c r="L10" i="317"/>
  <c r="L11" i="317"/>
  <c r="L12" i="317"/>
  <c r="L13" i="317"/>
  <c r="L14" i="317"/>
  <c r="L15" i="317"/>
  <c r="L16" i="317"/>
  <c r="L17" i="317"/>
  <c r="L18" i="317"/>
  <c r="L19" i="317"/>
  <c r="L20" i="317"/>
  <c r="L21" i="317"/>
  <c r="L22" i="317"/>
  <c r="L23" i="317"/>
  <c r="L24" i="317"/>
  <c r="L25" i="317"/>
  <c r="L26" i="317"/>
  <c r="L27" i="317"/>
  <c r="L28" i="317"/>
  <c r="L29" i="317"/>
  <c r="L30" i="317"/>
  <c r="L31" i="317"/>
  <c r="K7" i="317"/>
  <c r="K8" i="317"/>
  <c r="K9" i="317"/>
  <c r="K10" i="317"/>
  <c r="K11" i="317"/>
  <c r="K12" i="317"/>
  <c r="K13" i="317"/>
  <c r="K14" i="317"/>
  <c r="K15" i="317"/>
  <c r="K16" i="317"/>
  <c r="K17" i="317"/>
  <c r="K18" i="317"/>
  <c r="K19" i="317"/>
  <c r="K20" i="317"/>
  <c r="K21" i="317"/>
  <c r="K22" i="317"/>
  <c r="K23" i="317"/>
  <c r="K24" i="317"/>
  <c r="K25" i="317"/>
  <c r="K26" i="317"/>
  <c r="K27" i="317"/>
  <c r="K28" i="317"/>
  <c r="K29" i="317"/>
  <c r="K30" i="317"/>
  <c r="K31" i="317"/>
  <c r="J7" i="317"/>
  <c r="J8" i="317"/>
  <c r="J9" i="317"/>
  <c r="J10" i="317"/>
  <c r="J11" i="317"/>
  <c r="J12" i="317"/>
  <c r="J13" i="317"/>
  <c r="J14" i="317"/>
  <c r="J15" i="317"/>
  <c r="J16" i="317"/>
  <c r="J17" i="317"/>
  <c r="J18" i="317"/>
  <c r="J19" i="317"/>
  <c r="J20" i="317"/>
  <c r="J21" i="317"/>
  <c r="J22" i="317"/>
  <c r="J23" i="317"/>
  <c r="J24" i="317"/>
  <c r="J25" i="317"/>
  <c r="J26" i="317"/>
  <c r="J27" i="317"/>
  <c r="J28" i="317"/>
  <c r="J29" i="317"/>
  <c r="J30" i="317"/>
  <c r="J31" i="317"/>
  <c r="F7" i="317"/>
  <c r="F8" i="317"/>
  <c r="F9" i="317"/>
  <c r="F10" i="317"/>
  <c r="F11" i="317"/>
  <c r="F12" i="317"/>
  <c r="F13" i="317"/>
  <c r="F14" i="317"/>
  <c r="F15" i="317"/>
  <c r="F16" i="317"/>
  <c r="F17" i="317"/>
  <c r="F18" i="317"/>
  <c r="F19" i="317"/>
  <c r="F20" i="317"/>
  <c r="F21" i="317"/>
  <c r="F22" i="317"/>
  <c r="F23" i="317"/>
  <c r="F24" i="317"/>
  <c r="F25" i="317"/>
  <c r="F26" i="317"/>
  <c r="F27" i="317"/>
  <c r="F28" i="317"/>
  <c r="F29" i="317"/>
  <c r="F30" i="317"/>
  <c r="F31" i="317"/>
  <c r="I23" i="315"/>
  <c r="K23" i="315"/>
  <c r="L23" i="315"/>
  <c r="M23" i="315"/>
  <c r="S9" i="315"/>
  <c r="S10" i="315"/>
  <c r="S11" i="315"/>
  <c r="S12" i="315"/>
  <c r="S13" i="315"/>
  <c r="S14" i="315"/>
  <c r="S15" i="315"/>
  <c r="S16" i="315"/>
  <c r="S17" i="315"/>
  <c r="S18" i="315"/>
  <c r="S19" i="315"/>
  <c r="S20" i="315"/>
  <c r="S21" i="315"/>
  <c r="S22" i="315"/>
  <c r="S8" i="315"/>
  <c r="P8" i="315"/>
  <c r="P9" i="315"/>
  <c r="P10" i="315"/>
  <c r="P11" i="315"/>
  <c r="P12" i="315"/>
  <c r="P13" i="315"/>
  <c r="P14" i="315"/>
  <c r="P15" i="315"/>
  <c r="P16" i="315"/>
  <c r="P17" i="315"/>
  <c r="P18" i="315"/>
  <c r="P19" i="315"/>
  <c r="P20" i="315"/>
  <c r="P21" i="315"/>
  <c r="P22" i="315"/>
  <c r="O8" i="315"/>
  <c r="O9" i="315"/>
  <c r="O10" i="315"/>
  <c r="O11" i="315"/>
  <c r="O12" i="315"/>
  <c r="O13" i="315"/>
  <c r="O14" i="315"/>
  <c r="O15" i="315"/>
  <c r="O16" i="315"/>
  <c r="O17" i="315"/>
  <c r="O18" i="315"/>
  <c r="O19" i="315"/>
  <c r="O20" i="315"/>
  <c r="O21" i="315"/>
  <c r="O22" i="315"/>
  <c r="N8" i="315"/>
  <c r="N9" i="315"/>
  <c r="N10" i="315"/>
  <c r="N11" i="315"/>
  <c r="N12" i="315"/>
  <c r="N13" i="315"/>
  <c r="N14" i="315"/>
  <c r="N15" i="315"/>
  <c r="N16" i="315"/>
  <c r="N17" i="315"/>
  <c r="N18" i="315"/>
  <c r="N19" i="315"/>
  <c r="N20" i="315"/>
  <c r="N21" i="315"/>
  <c r="N22" i="315"/>
  <c r="J8" i="315"/>
  <c r="J9" i="315"/>
  <c r="J10" i="315"/>
  <c r="J11" i="315"/>
  <c r="J12" i="315"/>
  <c r="J13" i="315"/>
  <c r="J14" i="315"/>
  <c r="J15" i="315"/>
  <c r="J16" i="315"/>
  <c r="J17" i="315"/>
  <c r="J18" i="315"/>
  <c r="J19" i="315"/>
  <c r="J20" i="315"/>
  <c r="J21" i="315"/>
  <c r="J22" i="315"/>
  <c r="E7" i="314"/>
  <c r="E14" i="314" s="1"/>
  <c r="G7" i="314"/>
  <c r="G14" i="314" s="1"/>
  <c r="H7" i="314"/>
  <c r="H14" i="314" s="1"/>
  <c r="I7" i="314"/>
  <c r="I14" i="314" s="1"/>
  <c r="D7" i="314"/>
  <c r="D14" i="314" s="1"/>
  <c r="L8" i="314"/>
  <c r="L9" i="314"/>
  <c r="L10" i="314"/>
  <c r="L11" i="314"/>
  <c r="L12" i="314"/>
  <c r="L13" i="314"/>
  <c r="K8" i="314"/>
  <c r="K9" i="314"/>
  <c r="K10" i="314"/>
  <c r="K11" i="314"/>
  <c r="K12" i="314"/>
  <c r="K13" i="314"/>
  <c r="J8" i="314"/>
  <c r="J9" i="314"/>
  <c r="J10" i="314"/>
  <c r="J11" i="314"/>
  <c r="J12" i="314"/>
  <c r="J13" i="314"/>
  <c r="F8" i="314"/>
  <c r="F9" i="314"/>
  <c r="F10" i="314"/>
  <c r="F11" i="314"/>
  <c r="F12" i="314"/>
  <c r="F13" i="314"/>
  <c r="E11" i="312"/>
  <c r="G11" i="312"/>
  <c r="H11" i="312"/>
  <c r="I11" i="312"/>
  <c r="D11" i="312"/>
  <c r="E7" i="312"/>
  <c r="G7" i="312"/>
  <c r="H7" i="312"/>
  <c r="I7" i="312"/>
  <c r="D7" i="312"/>
  <c r="L8" i="312"/>
  <c r="L9" i="312"/>
  <c r="L10" i="312"/>
  <c r="L12" i="312"/>
  <c r="L13" i="312"/>
  <c r="L14" i="312"/>
  <c r="L15" i="312"/>
  <c r="L16" i="312"/>
  <c r="L17" i="312"/>
  <c r="L18" i="312"/>
  <c r="L19" i="312"/>
  <c r="L20" i="312"/>
  <c r="L21" i="312"/>
  <c r="L22" i="312"/>
  <c r="L23" i="312"/>
  <c r="L24" i="312"/>
  <c r="L25" i="312"/>
  <c r="K8" i="312"/>
  <c r="K9" i="312"/>
  <c r="K10" i="312"/>
  <c r="K12" i="312"/>
  <c r="K13" i="312"/>
  <c r="K14" i="312"/>
  <c r="K15" i="312"/>
  <c r="K16" i="312"/>
  <c r="K17" i="312"/>
  <c r="K18" i="312"/>
  <c r="K19" i="312"/>
  <c r="K20" i="312"/>
  <c r="K21" i="312"/>
  <c r="K22" i="312"/>
  <c r="K23" i="312"/>
  <c r="K24" i="312"/>
  <c r="K25" i="312"/>
  <c r="J8" i="312"/>
  <c r="J9" i="312"/>
  <c r="J10" i="312"/>
  <c r="J12" i="312"/>
  <c r="J13" i="312"/>
  <c r="J14" i="312"/>
  <c r="J15" i="312"/>
  <c r="J16" i="312"/>
  <c r="J17" i="312"/>
  <c r="J18" i="312"/>
  <c r="J19" i="312"/>
  <c r="J20" i="312"/>
  <c r="J21" i="312"/>
  <c r="J22" i="312"/>
  <c r="J23" i="312"/>
  <c r="J24" i="312"/>
  <c r="J25" i="312"/>
  <c r="F8" i="312"/>
  <c r="F9" i="312"/>
  <c r="F10" i="312"/>
  <c r="F12" i="312"/>
  <c r="F13" i="312"/>
  <c r="F14" i="312"/>
  <c r="F15" i="312"/>
  <c r="F16" i="312"/>
  <c r="F17" i="312"/>
  <c r="F18" i="312"/>
  <c r="F19" i="312"/>
  <c r="F20" i="312"/>
  <c r="F21" i="312"/>
  <c r="F22" i="312"/>
  <c r="F23" i="312"/>
  <c r="F24" i="312"/>
  <c r="F25" i="312"/>
  <c r="E6" i="313"/>
  <c r="G6" i="313"/>
  <c r="H6" i="313"/>
  <c r="I6" i="313"/>
  <c r="D6" i="313"/>
  <c r="L7" i="313"/>
  <c r="L8" i="313"/>
  <c r="L9" i="313"/>
  <c r="L10" i="313"/>
  <c r="L11" i="313"/>
  <c r="L12" i="313"/>
  <c r="L13" i="313"/>
  <c r="L14" i="313"/>
  <c r="L15" i="313"/>
  <c r="L16" i="313"/>
  <c r="L17" i="313"/>
  <c r="L18" i="313"/>
  <c r="L19" i="313"/>
  <c r="L20" i="313"/>
  <c r="L21" i="313"/>
  <c r="L22" i="313"/>
  <c r="L23" i="313"/>
  <c r="L24" i="313"/>
  <c r="L25" i="313"/>
  <c r="L26" i="313"/>
  <c r="L27" i="313"/>
  <c r="L28" i="313"/>
  <c r="L29" i="313"/>
  <c r="L30" i="313"/>
  <c r="K7" i="313"/>
  <c r="K8" i="313"/>
  <c r="K9" i="313"/>
  <c r="K10" i="313"/>
  <c r="K11" i="313"/>
  <c r="K12" i="313"/>
  <c r="K13" i="313"/>
  <c r="K14" i="313"/>
  <c r="K15" i="313"/>
  <c r="K16" i="313"/>
  <c r="K17" i="313"/>
  <c r="K18" i="313"/>
  <c r="K19" i="313"/>
  <c r="K20" i="313"/>
  <c r="K21" i="313"/>
  <c r="K22" i="313"/>
  <c r="K23" i="313"/>
  <c r="K24" i="313"/>
  <c r="K25" i="313"/>
  <c r="K26" i="313"/>
  <c r="K27" i="313"/>
  <c r="K28" i="313"/>
  <c r="K29" i="313"/>
  <c r="K30" i="313"/>
  <c r="J7" i="313"/>
  <c r="J8" i="313"/>
  <c r="J9" i="313"/>
  <c r="J10" i="313"/>
  <c r="J11" i="313"/>
  <c r="J12" i="313"/>
  <c r="J13" i="313"/>
  <c r="J14" i="313"/>
  <c r="J15" i="313"/>
  <c r="J16" i="313"/>
  <c r="J17" i="313"/>
  <c r="J18" i="313"/>
  <c r="J19" i="313"/>
  <c r="J20" i="313"/>
  <c r="J21" i="313"/>
  <c r="J22" i="313"/>
  <c r="J23" i="313"/>
  <c r="J24" i="313"/>
  <c r="J25" i="313"/>
  <c r="J26" i="313"/>
  <c r="J27" i="313"/>
  <c r="J28" i="313"/>
  <c r="J29" i="313"/>
  <c r="J30" i="313"/>
  <c r="F7" i="313"/>
  <c r="F8" i="313"/>
  <c r="F9" i="313"/>
  <c r="F10" i="313"/>
  <c r="F11" i="313"/>
  <c r="F12" i="313"/>
  <c r="F13" i="313"/>
  <c r="F14" i="313"/>
  <c r="F15" i="313"/>
  <c r="F16" i="313"/>
  <c r="F17" i="313"/>
  <c r="F18" i="313"/>
  <c r="F19" i="313"/>
  <c r="F20" i="313"/>
  <c r="F21" i="313"/>
  <c r="F22" i="313"/>
  <c r="F23" i="313"/>
  <c r="F24" i="313"/>
  <c r="F25" i="313"/>
  <c r="F26" i="313"/>
  <c r="F27" i="313"/>
  <c r="F28" i="313"/>
  <c r="F29" i="313"/>
  <c r="F30" i="313"/>
  <c r="S9" i="311"/>
  <c r="S10" i="311"/>
  <c r="S11" i="311"/>
  <c r="S12" i="311"/>
  <c r="S13" i="311"/>
  <c r="S14" i="311"/>
  <c r="S15" i="311"/>
  <c r="S16" i="311"/>
  <c r="S17" i="311"/>
  <c r="S18" i="311"/>
  <c r="S19" i="311"/>
  <c r="S20" i="311"/>
  <c r="S21" i="311"/>
  <c r="S8" i="311"/>
  <c r="P8" i="311"/>
  <c r="P9" i="311"/>
  <c r="P10" i="311"/>
  <c r="P11" i="311"/>
  <c r="P12" i="311"/>
  <c r="P13" i="311"/>
  <c r="P14" i="311"/>
  <c r="P15" i="311"/>
  <c r="P16" i="311"/>
  <c r="P17" i="311"/>
  <c r="P18" i="311"/>
  <c r="P19" i="311"/>
  <c r="P20" i="311"/>
  <c r="P21" i="311"/>
  <c r="O8" i="311"/>
  <c r="O9" i="311"/>
  <c r="O10" i="311"/>
  <c r="O11" i="311"/>
  <c r="O12" i="311"/>
  <c r="O13" i="311"/>
  <c r="O14" i="311"/>
  <c r="O15" i="311"/>
  <c r="O16" i="311"/>
  <c r="O17" i="311"/>
  <c r="O18" i="311"/>
  <c r="O19" i="311"/>
  <c r="O20" i="311"/>
  <c r="O21" i="311"/>
  <c r="N8" i="311"/>
  <c r="N9" i="311"/>
  <c r="N10" i="311"/>
  <c r="N11" i="311"/>
  <c r="N12" i="311"/>
  <c r="N13" i="311"/>
  <c r="N14" i="311"/>
  <c r="N15" i="311"/>
  <c r="N16" i="311"/>
  <c r="N17" i="311"/>
  <c r="N18" i="311"/>
  <c r="N19" i="311"/>
  <c r="N20" i="311"/>
  <c r="N21" i="311"/>
  <c r="J8" i="311"/>
  <c r="J9" i="311"/>
  <c r="J10" i="311"/>
  <c r="J11" i="311"/>
  <c r="J12" i="311"/>
  <c r="J13" i="311"/>
  <c r="J14" i="311"/>
  <c r="J15" i="311"/>
  <c r="J16" i="311"/>
  <c r="J17" i="311"/>
  <c r="J18" i="311"/>
  <c r="J19" i="311"/>
  <c r="J20" i="311"/>
  <c r="J21" i="311"/>
  <c r="E7" i="310"/>
  <c r="E13" i="310" s="1"/>
  <c r="G7" i="310"/>
  <c r="G13" i="310" s="1"/>
  <c r="H7" i="310"/>
  <c r="I7" i="310"/>
  <c r="I13" i="310" s="1"/>
  <c r="D7" i="310"/>
  <c r="D13" i="310" s="1"/>
  <c r="L8" i="310"/>
  <c r="L9" i="310"/>
  <c r="L10" i="310"/>
  <c r="L11" i="310"/>
  <c r="L12" i="310"/>
  <c r="K8" i="310"/>
  <c r="K9" i="310"/>
  <c r="K10" i="310"/>
  <c r="K11" i="310"/>
  <c r="K12" i="310"/>
  <c r="J8" i="310"/>
  <c r="J9" i="310"/>
  <c r="J10" i="310"/>
  <c r="J11" i="310"/>
  <c r="J12" i="310"/>
  <c r="F8" i="310"/>
  <c r="F9" i="310"/>
  <c r="F10" i="310"/>
  <c r="F11" i="310"/>
  <c r="F12" i="310"/>
  <c r="E10" i="308"/>
  <c r="G10" i="308"/>
  <c r="H10" i="308"/>
  <c r="I10" i="308"/>
  <c r="D10" i="308"/>
  <c r="E7" i="308"/>
  <c r="G7" i="308"/>
  <c r="H7" i="308"/>
  <c r="I7" i="308"/>
  <c r="D7" i="308"/>
  <c r="L8" i="308"/>
  <c r="L9" i="308"/>
  <c r="L11" i="308"/>
  <c r="L12" i="308"/>
  <c r="L13" i="308"/>
  <c r="L14" i="308"/>
  <c r="L15" i="308"/>
  <c r="L16" i="308"/>
  <c r="L17" i="308"/>
  <c r="L18" i="308"/>
  <c r="L19" i="308"/>
  <c r="L20" i="308"/>
  <c r="L21" i="308"/>
  <c r="L22" i="308"/>
  <c r="L23" i="308"/>
  <c r="L24" i="308"/>
  <c r="L25" i="308"/>
  <c r="L26" i="308"/>
  <c r="L27" i="308"/>
  <c r="L28" i="308"/>
  <c r="L29" i="308"/>
  <c r="L30" i="308"/>
  <c r="L31" i="308"/>
  <c r="L32" i="308"/>
  <c r="L33" i="308"/>
  <c r="L34" i="308"/>
  <c r="L35" i="308"/>
  <c r="L36" i="308"/>
  <c r="K8" i="308"/>
  <c r="K9" i="308"/>
  <c r="K11" i="308"/>
  <c r="K12" i="308"/>
  <c r="K13" i="308"/>
  <c r="K14" i="308"/>
  <c r="K15" i="308"/>
  <c r="K16" i="308"/>
  <c r="K17" i="308"/>
  <c r="K18" i="308"/>
  <c r="K19" i="308"/>
  <c r="K20" i="308"/>
  <c r="K21" i="308"/>
  <c r="K22" i="308"/>
  <c r="K23" i="308"/>
  <c r="K24" i="308"/>
  <c r="K25" i="308"/>
  <c r="K26" i="308"/>
  <c r="K27" i="308"/>
  <c r="K28" i="308"/>
  <c r="K29" i="308"/>
  <c r="K30" i="308"/>
  <c r="K31" i="308"/>
  <c r="K32" i="308"/>
  <c r="K33" i="308"/>
  <c r="K34" i="308"/>
  <c r="K35" i="308"/>
  <c r="K36" i="308"/>
  <c r="J8" i="308"/>
  <c r="J9" i="308"/>
  <c r="J11" i="308"/>
  <c r="J12" i="308"/>
  <c r="J13" i="308"/>
  <c r="J14" i="308"/>
  <c r="J15" i="308"/>
  <c r="J16" i="308"/>
  <c r="J17" i="308"/>
  <c r="J18" i="308"/>
  <c r="J19" i="308"/>
  <c r="J20" i="308"/>
  <c r="J21" i="308"/>
  <c r="J22" i="308"/>
  <c r="J23" i="308"/>
  <c r="J24" i="308"/>
  <c r="J25" i="308"/>
  <c r="J26" i="308"/>
  <c r="J27" i="308"/>
  <c r="J28" i="308"/>
  <c r="J29" i="308"/>
  <c r="J30" i="308"/>
  <c r="J31" i="308"/>
  <c r="J32" i="308"/>
  <c r="J33" i="308"/>
  <c r="J34" i="308"/>
  <c r="J35" i="308"/>
  <c r="J36" i="308"/>
  <c r="F8" i="308"/>
  <c r="F9" i="308"/>
  <c r="F11" i="308"/>
  <c r="F12" i="308"/>
  <c r="F13" i="308"/>
  <c r="F14" i="308"/>
  <c r="F15" i="308"/>
  <c r="F16" i="308"/>
  <c r="F17" i="308"/>
  <c r="F18" i="308"/>
  <c r="F19" i="308"/>
  <c r="F20" i="308"/>
  <c r="F21" i="308"/>
  <c r="F22" i="308"/>
  <c r="F23" i="308"/>
  <c r="F24" i="308"/>
  <c r="F25" i="308"/>
  <c r="F26" i="308"/>
  <c r="F27" i="308"/>
  <c r="F28" i="308"/>
  <c r="F29" i="308"/>
  <c r="F30" i="308"/>
  <c r="F31" i="308"/>
  <c r="F32" i="308"/>
  <c r="F33" i="308"/>
  <c r="F34" i="308"/>
  <c r="F35" i="308"/>
  <c r="F36" i="308"/>
  <c r="E6" i="309"/>
  <c r="G6" i="309"/>
  <c r="H6" i="309"/>
  <c r="I6" i="309"/>
  <c r="D6" i="309"/>
  <c r="L7" i="309"/>
  <c r="L8" i="309"/>
  <c r="L9" i="309"/>
  <c r="L10" i="309"/>
  <c r="L11" i="309"/>
  <c r="L12" i="309"/>
  <c r="L13" i="309"/>
  <c r="L14" i="309"/>
  <c r="L15" i="309"/>
  <c r="L16" i="309"/>
  <c r="L17" i="309"/>
  <c r="L18" i="309"/>
  <c r="L19" i="309"/>
  <c r="L20" i="309"/>
  <c r="L21" i="309"/>
  <c r="L22" i="309"/>
  <c r="L23" i="309"/>
  <c r="L24" i="309"/>
  <c r="L25" i="309"/>
  <c r="L26" i="309"/>
  <c r="L27" i="309"/>
  <c r="L28" i="309"/>
  <c r="L29" i="309"/>
  <c r="L30" i="309"/>
  <c r="L31" i="309"/>
  <c r="K7" i="309"/>
  <c r="K8" i="309"/>
  <c r="K9" i="309"/>
  <c r="K10" i="309"/>
  <c r="K11" i="309"/>
  <c r="K12" i="309"/>
  <c r="K13" i="309"/>
  <c r="K14" i="309"/>
  <c r="K15" i="309"/>
  <c r="K16" i="309"/>
  <c r="K17" i="309"/>
  <c r="K18" i="309"/>
  <c r="K19" i="309"/>
  <c r="K20" i="309"/>
  <c r="K21" i="309"/>
  <c r="K22" i="309"/>
  <c r="K23" i="309"/>
  <c r="K24" i="309"/>
  <c r="K25" i="309"/>
  <c r="K26" i="309"/>
  <c r="K27" i="309"/>
  <c r="K28" i="309"/>
  <c r="K29" i="309"/>
  <c r="K30" i="309"/>
  <c r="K31" i="309"/>
  <c r="J7" i="309"/>
  <c r="J8" i="309"/>
  <c r="J9" i="309"/>
  <c r="J10" i="309"/>
  <c r="J11" i="309"/>
  <c r="J12" i="309"/>
  <c r="J13" i="309"/>
  <c r="J14" i="309"/>
  <c r="J15" i="309"/>
  <c r="J16" i="309"/>
  <c r="J17" i="309"/>
  <c r="J18" i="309"/>
  <c r="J19" i="309"/>
  <c r="J20" i="309"/>
  <c r="J21" i="309"/>
  <c r="J22" i="309"/>
  <c r="J23" i="309"/>
  <c r="J24" i="309"/>
  <c r="J25" i="309"/>
  <c r="J26" i="309"/>
  <c r="J27" i="309"/>
  <c r="J28" i="309"/>
  <c r="J29" i="309"/>
  <c r="J30" i="309"/>
  <c r="J31" i="309"/>
  <c r="F7" i="309"/>
  <c r="F8" i="309"/>
  <c r="F9" i="309"/>
  <c r="F10" i="309"/>
  <c r="F11" i="309"/>
  <c r="F12" i="309"/>
  <c r="F13" i="309"/>
  <c r="F14" i="309"/>
  <c r="F15" i="309"/>
  <c r="F16" i="309"/>
  <c r="F17" i="309"/>
  <c r="F18" i="309"/>
  <c r="F19" i="309"/>
  <c r="F20" i="309"/>
  <c r="F21" i="309"/>
  <c r="F22" i="309"/>
  <c r="F23" i="309"/>
  <c r="F24" i="309"/>
  <c r="F25" i="309"/>
  <c r="F26" i="309"/>
  <c r="F27" i="309"/>
  <c r="F28" i="309"/>
  <c r="F29" i="309"/>
  <c r="F30" i="309"/>
  <c r="F31" i="309"/>
  <c r="S9" i="307"/>
  <c r="S10" i="307"/>
  <c r="S11" i="307"/>
  <c r="S12" i="307"/>
  <c r="S13" i="307"/>
  <c r="S14" i="307"/>
  <c r="S15" i="307"/>
  <c r="S16" i="307"/>
  <c r="S17" i="307"/>
  <c r="S8" i="307"/>
  <c r="P8" i="307"/>
  <c r="P9" i="307"/>
  <c r="P10" i="307"/>
  <c r="P11" i="307"/>
  <c r="P12" i="307"/>
  <c r="P13" i="307"/>
  <c r="P14" i="307"/>
  <c r="P15" i="307"/>
  <c r="P16" i="307"/>
  <c r="P17" i="307"/>
  <c r="O8" i="307"/>
  <c r="O9" i="307"/>
  <c r="O10" i="307"/>
  <c r="O11" i="307"/>
  <c r="O12" i="307"/>
  <c r="O13" i="307"/>
  <c r="O14" i="307"/>
  <c r="O15" i="307"/>
  <c r="O16" i="307"/>
  <c r="O17" i="307"/>
  <c r="N8" i="307"/>
  <c r="N9" i="307"/>
  <c r="N10" i="307"/>
  <c r="N11" i="307"/>
  <c r="N12" i="307"/>
  <c r="N13" i="307"/>
  <c r="N14" i="307"/>
  <c r="N15" i="307"/>
  <c r="N16" i="307"/>
  <c r="N17" i="307"/>
  <c r="J8" i="307"/>
  <c r="J9" i="307"/>
  <c r="J10" i="307"/>
  <c r="J11" i="307"/>
  <c r="J12" i="307"/>
  <c r="J13" i="307"/>
  <c r="J14" i="307"/>
  <c r="J15" i="307"/>
  <c r="J16" i="307"/>
  <c r="J17" i="307"/>
  <c r="E7" i="306"/>
  <c r="E12" i="306" s="1"/>
  <c r="G7" i="306"/>
  <c r="G12" i="306" s="1"/>
  <c r="H7" i="306"/>
  <c r="I7" i="306"/>
  <c r="I12" i="306" s="1"/>
  <c r="D7" i="306"/>
  <c r="D12" i="306" s="1"/>
  <c r="L8" i="306"/>
  <c r="L9" i="306"/>
  <c r="L10" i="306"/>
  <c r="L11" i="306"/>
  <c r="K8" i="306"/>
  <c r="K9" i="306"/>
  <c r="K10" i="306"/>
  <c r="K11" i="306"/>
  <c r="J8" i="306"/>
  <c r="J9" i="306"/>
  <c r="J10" i="306"/>
  <c r="J11" i="306"/>
  <c r="F8" i="306"/>
  <c r="F9" i="306"/>
  <c r="F10" i="306"/>
  <c r="F11" i="306"/>
  <c r="E7" i="304"/>
  <c r="G7" i="304"/>
  <c r="H7" i="304"/>
  <c r="I7" i="304"/>
  <c r="D7" i="304"/>
  <c r="L8" i="304"/>
  <c r="L9" i="304"/>
  <c r="L10" i="304"/>
  <c r="L11" i="304"/>
  <c r="L12" i="304"/>
  <c r="L14" i="304"/>
  <c r="K8" i="304"/>
  <c r="K9" i="304"/>
  <c r="K10" i="304"/>
  <c r="K11" i="304"/>
  <c r="K12" i="304"/>
  <c r="K14" i="304"/>
  <c r="J8" i="304"/>
  <c r="J9" i="304"/>
  <c r="J10" i="304"/>
  <c r="J11" i="304"/>
  <c r="J12" i="304"/>
  <c r="J14" i="304"/>
  <c r="F8" i="304"/>
  <c r="F9" i="304"/>
  <c r="F10" i="304"/>
  <c r="F11" i="304"/>
  <c r="F12" i="304"/>
  <c r="F14" i="304"/>
  <c r="E6" i="305"/>
  <c r="G6" i="305"/>
  <c r="H6" i="305"/>
  <c r="I6" i="305"/>
  <c r="D6" i="305"/>
  <c r="L7" i="305"/>
  <c r="L8" i="305"/>
  <c r="L9" i="305"/>
  <c r="L10" i="305"/>
  <c r="L11" i="305"/>
  <c r="L12" i="305"/>
  <c r="L13" i="305"/>
  <c r="L14" i="305"/>
  <c r="L15" i="305"/>
  <c r="L16" i="305"/>
  <c r="L17" i="305"/>
  <c r="L18" i="305"/>
  <c r="L19" i="305"/>
  <c r="L20" i="305"/>
  <c r="K7" i="305"/>
  <c r="K8" i="305"/>
  <c r="K9" i="305"/>
  <c r="K10" i="305"/>
  <c r="K11" i="305"/>
  <c r="K12" i="305"/>
  <c r="K13" i="305"/>
  <c r="K14" i="305"/>
  <c r="K15" i="305"/>
  <c r="K16" i="305"/>
  <c r="K17" i="305"/>
  <c r="K18" i="305"/>
  <c r="K19" i="305"/>
  <c r="K20" i="305"/>
  <c r="J7" i="305"/>
  <c r="J8" i="305"/>
  <c r="J9" i="305"/>
  <c r="J10" i="305"/>
  <c r="J11" i="305"/>
  <c r="J12" i="305"/>
  <c r="J13" i="305"/>
  <c r="J14" i="305"/>
  <c r="J15" i="305"/>
  <c r="J16" i="305"/>
  <c r="J17" i="305"/>
  <c r="J18" i="305"/>
  <c r="J19" i="305"/>
  <c r="J20" i="305"/>
  <c r="F7" i="305"/>
  <c r="F8" i="305"/>
  <c r="F9" i="305"/>
  <c r="F10" i="305"/>
  <c r="F11" i="305"/>
  <c r="F12" i="305"/>
  <c r="F13" i="305"/>
  <c r="F14" i="305"/>
  <c r="F15" i="305"/>
  <c r="F16" i="305"/>
  <c r="F17" i="305"/>
  <c r="F18" i="305"/>
  <c r="F19" i="305"/>
  <c r="F20" i="305"/>
  <c r="S9" i="303"/>
  <c r="S10" i="303"/>
  <c r="S11" i="303"/>
  <c r="S12" i="303"/>
  <c r="S13" i="303"/>
  <c r="S14" i="303"/>
  <c r="S15" i="303"/>
  <c r="S16" i="303"/>
  <c r="S17" i="303"/>
  <c r="S8" i="303"/>
  <c r="P8" i="303"/>
  <c r="P9" i="303"/>
  <c r="P10" i="303"/>
  <c r="P11" i="303"/>
  <c r="P12" i="303"/>
  <c r="P13" i="303"/>
  <c r="P14" i="303"/>
  <c r="P15" i="303"/>
  <c r="P16" i="303"/>
  <c r="P17" i="303"/>
  <c r="O8" i="303"/>
  <c r="O9" i="303"/>
  <c r="O10" i="303"/>
  <c r="O11" i="303"/>
  <c r="O12" i="303"/>
  <c r="O13" i="303"/>
  <c r="O14" i="303"/>
  <c r="O15" i="303"/>
  <c r="O16" i="303"/>
  <c r="O17" i="303"/>
  <c r="N8" i="303"/>
  <c r="N9" i="303"/>
  <c r="N10" i="303"/>
  <c r="N11" i="303"/>
  <c r="N12" i="303"/>
  <c r="N13" i="303"/>
  <c r="N14" i="303"/>
  <c r="N15" i="303"/>
  <c r="N16" i="303"/>
  <c r="N17" i="303"/>
  <c r="J8" i="303"/>
  <c r="J9" i="303"/>
  <c r="J10" i="303"/>
  <c r="J11" i="303"/>
  <c r="J12" i="303"/>
  <c r="J13" i="303"/>
  <c r="J14" i="303"/>
  <c r="J15" i="303"/>
  <c r="J16" i="303"/>
  <c r="J17" i="303"/>
  <c r="E7" i="302"/>
  <c r="E11" i="302" s="1"/>
  <c r="G7" i="302"/>
  <c r="H7" i="302"/>
  <c r="H11" i="302" s="1"/>
  <c r="I7" i="302"/>
  <c r="I11" i="302" s="1"/>
  <c r="D7" i="302"/>
  <c r="D11" i="302" s="1"/>
  <c r="L8" i="302"/>
  <c r="L9" i="302"/>
  <c r="L10" i="302"/>
  <c r="K8" i="302"/>
  <c r="K9" i="302"/>
  <c r="K10" i="302"/>
  <c r="J8" i="302"/>
  <c r="J9" i="302"/>
  <c r="J10" i="302"/>
  <c r="F8" i="302"/>
  <c r="F9" i="302"/>
  <c r="F10" i="302"/>
  <c r="E11" i="300"/>
  <c r="G11" i="300"/>
  <c r="H11" i="300"/>
  <c r="I11" i="300"/>
  <c r="D11" i="300"/>
  <c r="E7" i="300"/>
  <c r="G7" i="300"/>
  <c r="H7" i="300"/>
  <c r="I7" i="300"/>
  <c r="D7" i="300"/>
  <c r="L8" i="300"/>
  <c r="L9" i="300"/>
  <c r="L10" i="300"/>
  <c r="L12" i="300"/>
  <c r="L13" i="300"/>
  <c r="L14" i="300"/>
  <c r="L15" i="300"/>
  <c r="L16" i="300"/>
  <c r="L17" i="300"/>
  <c r="L18" i="300"/>
  <c r="L19" i="300"/>
  <c r="L20" i="300"/>
  <c r="L21" i="300"/>
  <c r="L22" i="300"/>
  <c r="L23" i="300"/>
  <c r="L24" i="300"/>
  <c r="L25" i="300"/>
  <c r="L26" i="300"/>
  <c r="L27" i="300"/>
  <c r="K8" i="300"/>
  <c r="K9" i="300"/>
  <c r="K10" i="300"/>
  <c r="K12" i="300"/>
  <c r="K13" i="300"/>
  <c r="K14" i="300"/>
  <c r="K15" i="300"/>
  <c r="K16" i="300"/>
  <c r="K17" i="300"/>
  <c r="K18" i="300"/>
  <c r="K19" i="300"/>
  <c r="K20" i="300"/>
  <c r="K21" i="300"/>
  <c r="K22" i="300"/>
  <c r="K23" i="300"/>
  <c r="K24" i="300"/>
  <c r="K25" i="300"/>
  <c r="K26" i="300"/>
  <c r="K27" i="300"/>
  <c r="J8" i="300"/>
  <c r="J9" i="300"/>
  <c r="J10" i="300"/>
  <c r="J12" i="300"/>
  <c r="J13" i="300"/>
  <c r="J14" i="300"/>
  <c r="J15" i="300"/>
  <c r="J16" i="300"/>
  <c r="J17" i="300"/>
  <c r="J18" i="300"/>
  <c r="J19" i="300"/>
  <c r="J20" i="300"/>
  <c r="J21" i="300"/>
  <c r="J22" i="300"/>
  <c r="J23" i="300"/>
  <c r="J24" i="300"/>
  <c r="J25" i="300"/>
  <c r="J26" i="300"/>
  <c r="J27" i="300"/>
  <c r="F8" i="300"/>
  <c r="F9" i="300"/>
  <c r="F10" i="300"/>
  <c r="F12" i="300"/>
  <c r="F13" i="300"/>
  <c r="F14" i="300"/>
  <c r="F15" i="300"/>
  <c r="F16" i="300"/>
  <c r="F17" i="300"/>
  <c r="F18" i="300"/>
  <c r="F19" i="300"/>
  <c r="F20" i="300"/>
  <c r="F21" i="300"/>
  <c r="F22" i="300"/>
  <c r="F23" i="300"/>
  <c r="F24" i="300"/>
  <c r="F25" i="300"/>
  <c r="F26" i="300"/>
  <c r="F27" i="300"/>
  <c r="E6" i="301"/>
  <c r="G6" i="301"/>
  <c r="H6" i="301"/>
  <c r="I6" i="301"/>
  <c r="D6" i="301"/>
  <c r="L7" i="301"/>
  <c r="L8" i="301"/>
  <c r="L9" i="301"/>
  <c r="L10" i="301"/>
  <c r="L11" i="301"/>
  <c r="L12" i="301"/>
  <c r="L13" i="301"/>
  <c r="L14" i="301"/>
  <c r="L15" i="301"/>
  <c r="L16" i="301"/>
  <c r="L17" i="301"/>
  <c r="L18" i="301"/>
  <c r="L19" i="301"/>
  <c r="L20" i="301"/>
  <c r="L21" i="301"/>
  <c r="L22" i="301"/>
  <c r="L23" i="301"/>
  <c r="L24" i="301"/>
  <c r="L25" i="301"/>
  <c r="L26" i="301"/>
  <c r="L27" i="301"/>
  <c r="L28" i="301"/>
  <c r="L29" i="301"/>
  <c r="L30" i="301"/>
  <c r="L31" i="301"/>
  <c r="L32" i="301"/>
  <c r="K7" i="301"/>
  <c r="K8" i="301"/>
  <c r="K9" i="301"/>
  <c r="K10" i="301"/>
  <c r="K11" i="301"/>
  <c r="K12" i="301"/>
  <c r="K13" i="301"/>
  <c r="K14" i="301"/>
  <c r="K15" i="301"/>
  <c r="K16" i="301"/>
  <c r="K17" i="301"/>
  <c r="K18" i="301"/>
  <c r="K19" i="301"/>
  <c r="K20" i="301"/>
  <c r="K21" i="301"/>
  <c r="K22" i="301"/>
  <c r="K23" i="301"/>
  <c r="K24" i="301"/>
  <c r="K25" i="301"/>
  <c r="K26" i="301"/>
  <c r="K27" i="301"/>
  <c r="K28" i="301"/>
  <c r="K29" i="301"/>
  <c r="K30" i="301"/>
  <c r="K31" i="301"/>
  <c r="K32" i="301"/>
  <c r="J7" i="301"/>
  <c r="J8" i="301"/>
  <c r="J9" i="301"/>
  <c r="J10" i="301"/>
  <c r="J11" i="301"/>
  <c r="J12" i="301"/>
  <c r="J13" i="301"/>
  <c r="J14" i="301"/>
  <c r="J15" i="301"/>
  <c r="J16" i="301"/>
  <c r="J17" i="301"/>
  <c r="J18" i="301"/>
  <c r="J19" i="301"/>
  <c r="J20" i="301"/>
  <c r="J21" i="301"/>
  <c r="J22" i="301"/>
  <c r="J23" i="301"/>
  <c r="J24" i="301"/>
  <c r="J25" i="301"/>
  <c r="J26" i="301"/>
  <c r="J27" i="301"/>
  <c r="J28" i="301"/>
  <c r="J29" i="301"/>
  <c r="J30" i="301"/>
  <c r="J31" i="301"/>
  <c r="J32" i="301"/>
  <c r="F7" i="301"/>
  <c r="F8" i="301"/>
  <c r="F9" i="301"/>
  <c r="F10" i="301"/>
  <c r="F11" i="301"/>
  <c r="F12" i="301"/>
  <c r="F13" i="301"/>
  <c r="F14" i="301"/>
  <c r="F15" i="301"/>
  <c r="F16" i="301"/>
  <c r="F17" i="301"/>
  <c r="F18" i="301"/>
  <c r="F19" i="301"/>
  <c r="F20" i="301"/>
  <c r="F21" i="301"/>
  <c r="F22" i="301"/>
  <c r="F23" i="301"/>
  <c r="F24" i="301"/>
  <c r="F25" i="301"/>
  <c r="F26" i="301"/>
  <c r="F27" i="301"/>
  <c r="F28" i="301"/>
  <c r="F29" i="301"/>
  <c r="F30" i="301"/>
  <c r="F31" i="301"/>
  <c r="F32" i="301"/>
  <c r="S9" i="299"/>
  <c r="S10" i="299"/>
  <c r="S8" i="299"/>
  <c r="P8" i="299"/>
  <c r="P9" i="299"/>
  <c r="P10" i="299"/>
  <c r="O8" i="299"/>
  <c r="O9" i="299"/>
  <c r="O10" i="299"/>
  <c r="N8" i="299"/>
  <c r="N9" i="299"/>
  <c r="N10" i="299"/>
  <c r="J8" i="299"/>
  <c r="J9" i="299"/>
  <c r="J10" i="299"/>
  <c r="E7" i="298"/>
  <c r="E10" i="298" s="1"/>
  <c r="G7" i="298"/>
  <c r="G10" i="298" s="1"/>
  <c r="H7" i="298"/>
  <c r="H10" i="298" s="1"/>
  <c r="I7" i="298"/>
  <c r="I10" i="298" s="1"/>
  <c r="D7" i="298"/>
  <c r="D10" i="298" s="1"/>
  <c r="L8" i="298"/>
  <c r="L9" i="298"/>
  <c r="K8" i="298"/>
  <c r="K9" i="298"/>
  <c r="J8" i="298"/>
  <c r="J9" i="298"/>
  <c r="F8" i="298"/>
  <c r="F9" i="298"/>
  <c r="E7" i="296"/>
  <c r="G7" i="296"/>
  <c r="H7" i="296"/>
  <c r="I7" i="296"/>
  <c r="D7" i="296"/>
  <c r="L8" i="296"/>
  <c r="L10" i="296"/>
  <c r="K8" i="296"/>
  <c r="K10" i="296"/>
  <c r="J8" i="296"/>
  <c r="J10" i="296"/>
  <c r="F8" i="296"/>
  <c r="F7" i="296" s="1"/>
  <c r="F10" i="296"/>
  <c r="E6" i="297"/>
  <c r="G6" i="297"/>
  <c r="H6" i="297"/>
  <c r="I6" i="297"/>
  <c r="D6" i="297"/>
  <c r="L7" i="297"/>
  <c r="K7" i="297"/>
  <c r="J7" i="297"/>
  <c r="F7" i="297"/>
  <c r="F6" i="297" s="1"/>
  <c r="S9" i="295"/>
  <c r="S10" i="295"/>
  <c r="S11" i="295"/>
  <c r="S12" i="295"/>
  <c r="S13" i="295"/>
  <c r="S14" i="295"/>
  <c r="S15" i="295"/>
  <c r="S16" i="295"/>
  <c r="S17" i="295"/>
  <c r="S18" i="295"/>
  <c r="S8" i="295"/>
  <c r="P8" i="295"/>
  <c r="P9" i="295"/>
  <c r="P10" i="295"/>
  <c r="P11" i="295"/>
  <c r="P12" i="295"/>
  <c r="P13" i="295"/>
  <c r="P14" i="295"/>
  <c r="P15" i="295"/>
  <c r="P16" i="295"/>
  <c r="P17" i="295"/>
  <c r="P18" i="295"/>
  <c r="O8" i="295"/>
  <c r="O9" i="295"/>
  <c r="O10" i="295"/>
  <c r="O11" i="295"/>
  <c r="O12" i="295"/>
  <c r="O13" i="295"/>
  <c r="O14" i="295"/>
  <c r="O15" i="295"/>
  <c r="O16" i="295"/>
  <c r="O17" i="295"/>
  <c r="O18" i="295"/>
  <c r="N8" i="295"/>
  <c r="N9" i="295"/>
  <c r="N10" i="295"/>
  <c r="N11" i="295"/>
  <c r="N12" i="295"/>
  <c r="N13" i="295"/>
  <c r="N14" i="295"/>
  <c r="N15" i="295"/>
  <c r="N16" i="295"/>
  <c r="N17" i="295"/>
  <c r="N18" i="295"/>
  <c r="J8" i="295"/>
  <c r="J9" i="295"/>
  <c r="J10" i="295"/>
  <c r="J11" i="295"/>
  <c r="J12" i="295"/>
  <c r="J13" i="295"/>
  <c r="J14" i="295"/>
  <c r="J15" i="295"/>
  <c r="J16" i="295"/>
  <c r="J17" i="295"/>
  <c r="J18" i="295"/>
  <c r="E7" i="294"/>
  <c r="G7" i="294"/>
  <c r="G13" i="294" s="1"/>
  <c r="H7" i="294"/>
  <c r="I7" i="294"/>
  <c r="I13" i="294" s="1"/>
  <c r="D7" i="294"/>
  <c r="D13" i="294" s="1"/>
  <c r="L8" i="294"/>
  <c r="L9" i="294"/>
  <c r="L10" i="294"/>
  <c r="L11" i="294"/>
  <c r="L12" i="294"/>
  <c r="K8" i="294"/>
  <c r="K9" i="294"/>
  <c r="K10" i="294"/>
  <c r="K11" i="294"/>
  <c r="K12" i="294"/>
  <c r="J8" i="294"/>
  <c r="J9" i="294"/>
  <c r="J10" i="294"/>
  <c r="J11" i="294"/>
  <c r="J12" i="294"/>
  <c r="F8" i="294"/>
  <c r="F9" i="294"/>
  <c r="F10" i="294"/>
  <c r="F11" i="294"/>
  <c r="F12" i="294"/>
  <c r="E7" i="292"/>
  <c r="G7" i="292"/>
  <c r="H7" i="292"/>
  <c r="I7" i="292"/>
  <c r="D7" i="292"/>
  <c r="L8" i="292"/>
  <c r="L10" i="292"/>
  <c r="K8" i="292"/>
  <c r="K10" i="292"/>
  <c r="J8" i="292"/>
  <c r="J10" i="292"/>
  <c r="F8" i="292"/>
  <c r="F7" i="292" s="1"/>
  <c r="F10" i="292"/>
  <c r="E6" i="293"/>
  <c r="G6" i="293"/>
  <c r="H6" i="293"/>
  <c r="I6" i="293"/>
  <c r="D6" i="293"/>
  <c r="L7" i="293"/>
  <c r="K7" i="293"/>
  <c r="J7" i="293"/>
  <c r="F7" i="293"/>
  <c r="F6" i="293" s="1"/>
  <c r="S9" i="291"/>
  <c r="S10" i="291"/>
  <c r="S11" i="291"/>
  <c r="S12" i="291"/>
  <c r="S13" i="291"/>
  <c r="S14" i="291"/>
  <c r="S15" i="291"/>
  <c r="S16" i="291"/>
  <c r="S17" i="291"/>
  <c r="S8" i="291"/>
  <c r="P8" i="291"/>
  <c r="P9" i="291"/>
  <c r="P10" i="291"/>
  <c r="P11" i="291"/>
  <c r="P12" i="291"/>
  <c r="P13" i="291"/>
  <c r="P14" i="291"/>
  <c r="P15" i="291"/>
  <c r="P16" i="291"/>
  <c r="P17" i="291"/>
  <c r="O8" i="291"/>
  <c r="O9" i="291"/>
  <c r="O10" i="291"/>
  <c r="O11" i="291"/>
  <c r="O12" i="291"/>
  <c r="O13" i="291"/>
  <c r="O14" i="291"/>
  <c r="O15" i="291"/>
  <c r="O16" i="291"/>
  <c r="O17" i="291"/>
  <c r="N8" i="291"/>
  <c r="N9" i="291"/>
  <c r="N10" i="291"/>
  <c r="N11" i="291"/>
  <c r="N12" i="291"/>
  <c r="N13" i="291"/>
  <c r="N14" i="291"/>
  <c r="N15" i="291"/>
  <c r="N16" i="291"/>
  <c r="N17" i="291"/>
  <c r="J8" i="291"/>
  <c r="J9" i="291"/>
  <c r="J10" i="291"/>
  <c r="J11" i="291"/>
  <c r="J12" i="291"/>
  <c r="J13" i="291"/>
  <c r="J14" i="291"/>
  <c r="J15" i="291"/>
  <c r="J16" i="291"/>
  <c r="J17" i="291"/>
  <c r="E7" i="290"/>
  <c r="E12" i="290" s="1"/>
  <c r="G7" i="290"/>
  <c r="H7" i="290"/>
  <c r="I7" i="290"/>
  <c r="I12" i="290" s="1"/>
  <c r="D7" i="290"/>
  <c r="D12" i="290" s="1"/>
  <c r="L8" i="290"/>
  <c r="L9" i="290"/>
  <c r="L10" i="290"/>
  <c r="L11" i="290"/>
  <c r="K8" i="290"/>
  <c r="K9" i="290"/>
  <c r="K10" i="290"/>
  <c r="K11" i="290"/>
  <c r="J8" i="290"/>
  <c r="J9" i="290"/>
  <c r="J10" i="290"/>
  <c r="J11" i="290"/>
  <c r="F8" i="290"/>
  <c r="F9" i="290"/>
  <c r="F10" i="290"/>
  <c r="F11" i="290"/>
  <c r="E7" i="288"/>
  <c r="G7" i="288"/>
  <c r="H7" i="288"/>
  <c r="I7" i="288"/>
  <c r="D7" i="288"/>
  <c r="L8" i="288"/>
  <c r="L10" i="288"/>
  <c r="K8" i="288"/>
  <c r="K10" i="288"/>
  <c r="J8" i="288"/>
  <c r="J10" i="288"/>
  <c r="F8" i="288"/>
  <c r="F7" i="288" s="1"/>
  <c r="F10" i="288"/>
  <c r="E6" i="289"/>
  <c r="G6" i="289"/>
  <c r="H6" i="289"/>
  <c r="I6" i="289"/>
  <c r="D6" i="289"/>
  <c r="L7" i="289"/>
  <c r="K7" i="289"/>
  <c r="J7" i="289"/>
  <c r="F7" i="289"/>
  <c r="F6" i="289" s="1"/>
  <c r="S9" i="287"/>
  <c r="S10" i="287"/>
  <c r="S11" i="287"/>
  <c r="S12" i="287"/>
  <c r="S13" i="287"/>
  <c r="S14" i="287"/>
  <c r="S15" i="287"/>
  <c r="S16" i="287"/>
  <c r="S17" i="287"/>
  <c r="S18" i="287"/>
  <c r="S19" i="287"/>
  <c r="S20" i="287"/>
  <c r="S21" i="287"/>
  <c r="S22" i="287"/>
  <c r="S23" i="287"/>
  <c r="S24" i="287"/>
  <c r="S25" i="287"/>
  <c r="S26" i="287"/>
  <c r="S27" i="287"/>
  <c r="S28" i="287"/>
  <c r="S29" i="287"/>
  <c r="S30" i="287"/>
  <c r="S31" i="287"/>
  <c r="S32" i="287"/>
  <c r="S33" i="287"/>
  <c r="S34" i="287"/>
  <c r="S35" i="287"/>
  <c r="S36" i="287"/>
  <c r="S37" i="287"/>
  <c r="S8" i="287"/>
  <c r="P8" i="287"/>
  <c r="P9" i="287"/>
  <c r="P10" i="287"/>
  <c r="P11" i="287"/>
  <c r="P12" i="287"/>
  <c r="P13" i="287"/>
  <c r="P14" i="287"/>
  <c r="P15" i="287"/>
  <c r="P16" i="287"/>
  <c r="P17" i="287"/>
  <c r="P18" i="287"/>
  <c r="P19" i="287"/>
  <c r="P20" i="287"/>
  <c r="P21" i="287"/>
  <c r="P22" i="287"/>
  <c r="P23" i="287"/>
  <c r="P24" i="287"/>
  <c r="P25" i="287"/>
  <c r="P26" i="287"/>
  <c r="P27" i="287"/>
  <c r="P28" i="287"/>
  <c r="P29" i="287"/>
  <c r="P30" i="287"/>
  <c r="P31" i="287"/>
  <c r="P32" i="287"/>
  <c r="P33" i="287"/>
  <c r="P34" i="287"/>
  <c r="P35" i="287"/>
  <c r="P36" i="287"/>
  <c r="P37" i="287"/>
  <c r="O8" i="287"/>
  <c r="O9" i="287"/>
  <c r="O10" i="287"/>
  <c r="O11" i="287"/>
  <c r="O12" i="287"/>
  <c r="O13" i="287"/>
  <c r="O14" i="287"/>
  <c r="O15" i="287"/>
  <c r="O16" i="287"/>
  <c r="O17" i="287"/>
  <c r="O18" i="287"/>
  <c r="O19" i="287"/>
  <c r="O20" i="287"/>
  <c r="O21" i="287"/>
  <c r="O22" i="287"/>
  <c r="O23" i="287"/>
  <c r="O24" i="287"/>
  <c r="O25" i="287"/>
  <c r="O26" i="287"/>
  <c r="O27" i="287"/>
  <c r="O28" i="287"/>
  <c r="O29" i="287"/>
  <c r="O30" i="287"/>
  <c r="O31" i="287"/>
  <c r="O32" i="287"/>
  <c r="O33" i="287"/>
  <c r="O34" i="287"/>
  <c r="O35" i="287"/>
  <c r="O36" i="287"/>
  <c r="O37" i="287"/>
  <c r="N8" i="287"/>
  <c r="N9" i="287"/>
  <c r="N10" i="287"/>
  <c r="N11" i="287"/>
  <c r="N12" i="287"/>
  <c r="N13" i="287"/>
  <c r="N14" i="287"/>
  <c r="N15" i="287"/>
  <c r="N16" i="287"/>
  <c r="N17" i="287"/>
  <c r="N18" i="287"/>
  <c r="N19" i="287"/>
  <c r="N20" i="287"/>
  <c r="N21" i="287"/>
  <c r="N22" i="287"/>
  <c r="N23" i="287"/>
  <c r="N24" i="287"/>
  <c r="N25" i="287"/>
  <c r="N26" i="287"/>
  <c r="N27" i="287"/>
  <c r="N28" i="287"/>
  <c r="N29" i="287"/>
  <c r="N30" i="287"/>
  <c r="N31" i="287"/>
  <c r="N32" i="287"/>
  <c r="N33" i="287"/>
  <c r="N34" i="287"/>
  <c r="N35" i="287"/>
  <c r="N36" i="287"/>
  <c r="N37" i="287"/>
  <c r="J8" i="287"/>
  <c r="J9" i="287"/>
  <c r="J10" i="287"/>
  <c r="J11" i="287"/>
  <c r="J12" i="287"/>
  <c r="J13" i="287"/>
  <c r="J14" i="287"/>
  <c r="J15" i="287"/>
  <c r="J16" i="287"/>
  <c r="J17" i="287"/>
  <c r="J18" i="287"/>
  <c r="J19" i="287"/>
  <c r="J20" i="287"/>
  <c r="J21" i="287"/>
  <c r="J22" i="287"/>
  <c r="J23" i="287"/>
  <c r="J24" i="287"/>
  <c r="J25" i="287"/>
  <c r="J26" i="287"/>
  <c r="J27" i="287"/>
  <c r="J28" i="287"/>
  <c r="J29" i="287"/>
  <c r="J30" i="287"/>
  <c r="J31" i="287"/>
  <c r="J32" i="287"/>
  <c r="J33" i="287"/>
  <c r="J34" i="287"/>
  <c r="J35" i="287"/>
  <c r="J36" i="287"/>
  <c r="J37" i="287"/>
  <c r="E7" i="286"/>
  <c r="E14" i="286" s="1"/>
  <c r="G7" i="286"/>
  <c r="G14" i="286" s="1"/>
  <c r="H7" i="286"/>
  <c r="H14" i="286" s="1"/>
  <c r="I7" i="286"/>
  <c r="I14" i="286" s="1"/>
  <c r="D7" i="286"/>
  <c r="D14" i="286" s="1"/>
  <c r="L8" i="286"/>
  <c r="L9" i="286"/>
  <c r="L10" i="286"/>
  <c r="L11" i="286"/>
  <c r="L12" i="286"/>
  <c r="L13" i="286"/>
  <c r="K8" i="286"/>
  <c r="K9" i="286"/>
  <c r="K10" i="286"/>
  <c r="K11" i="286"/>
  <c r="K12" i="286"/>
  <c r="K13" i="286"/>
  <c r="J8" i="286"/>
  <c r="J9" i="286"/>
  <c r="J10" i="286"/>
  <c r="J11" i="286"/>
  <c r="J12" i="286"/>
  <c r="J13" i="286"/>
  <c r="F8" i="286"/>
  <c r="F9" i="286"/>
  <c r="F10" i="286"/>
  <c r="F11" i="286"/>
  <c r="F12" i="286"/>
  <c r="F13" i="286"/>
  <c r="E7" i="284"/>
  <c r="G7" i="284"/>
  <c r="H7" i="284"/>
  <c r="I7" i="284"/>
  <c r="D7" i="284"/>
  <c r="L8" i="284"/>
  <c r="L9" i="284"/>
  <c r="L11" i="284"/>
  <c r="K8" i="284"/>
  <c r="K9" i="284"/>
  <c r="K11" i="284"/>
  <c r="J8" i="284"/>
  <c r="J9" i="284"/>
  <c r="J11" i="284"/>
  <c r="F8" i="284"/>
  <c r="F7" i="284" s="1"/>
  <c r="F9" i="284"/>
  <c r="F11" i="284"/>
  <c r="E6" i="285"/>
  <c r="G6" i="285"/>
  <c r="H6" i="285"/>
  <c r="I6" i="285"/>
  <c r="D6" i="285"/>
  <c r="L7" i="285"/>
  <c r="L8" i="285"/>
  <c r="L9" i="285"/>
  <c r="L10" i="285"/>
  <c r="L11" i="285"/>
  <c r="L12" i="285"/>
  <c r="L13" i="285"/>
  <c r="L14" i="285"/>
  <c r="L15" i="285"/>
  <c r="L16" i="285"/>
  <c r="L17" i="285"/>
  <c r="L18" i="285"/>
  <c r="L19" i="285"/>
  <c r="L20" i="285"/>
  <c r="L21" i="285"/>
  <c r="L22" i="285"/>
  <c r="L23" i="285"/>
  <c r="L24" i="285"/>
  <c r="L25" i="285"/>
  <c r="L26" i="285"/>
  <c r="L27" i="285"/>
  <c r="L28" i="285"/>
  <c r="L29" i="285"/>
  <c r="L30" i="285"/>
  <c r="L31" i="285"/>
  <c r="K7" i="285"/>
  <c r="K8" i="285"/>
  <c r="K9" i="285"/>
  <c r="K10" i="285"/>
  <c r="K11" i="285"/>
  <c r="K12" i="285"/>
  <c r="K13" i="285"/>
  <c r="K14" i="285"/>
  <c r="K15" i="285"/>
  <c r="K16" i="285"/>
  <c r="K17" i="285"/>
  <c r="K18" i="285"/>
  <c r="K19" i="285"/>
  <c r="K20" i="285"/>
  <c r="K21" i="285"/>
  <c r="K22" i="285"/>
  <c r="K23" i="285"/>
  <c r="K24" i="285"/>
  <c r="K25" i="285"/>
  <c r="K26" i="285"/>
  <c r="K27" i="285"/>
  <c r="K28" i="285"/>
  <c r="K29" i="285"/>
  <c r="K30" i="285"/>
  <c r="K31" i="285"/>
  <c r="J7" i="285"/>
  <c r="J8" i="285"/>
  <c r="J9" i="285"/>
  <c r="J10" i="285"/>
  <c r="J11" i="285"/>
  <c r="J12" i="285"/>
  <c r="J13" i="285"/>
  <c r="J14" i="285"/>
  <c r="J15" i="285"/>
  <c r="J16" i="285"/>
  <c r="J17" i="285"/>
  <c r="J18" i="285"/>
  <c r="J19" i="285"/>
  <c r="J20" i="285"/>
  <c r="J21" i="285"/>
  <c r="J22" i="285"/>
  <c r="J23" i="285"/>
  <c r="J24" i="285"/>
  <c r="J25" i="285"/>
  <c r="J26" i="285"/>
  <c r="J27" i="285"/>
  <c r="J28" i="285"/>
  <c r="J29" i="285"/>
  <c r="J30" i="285"/>
  <c r="J31" i="285"/>
  <c r="F7" i="285"/>
  <c r="F8" i="285"/>
  <c r="F9" i="285"/>
  <c r="F10" i="285"/>
  <c r="F11" i="285"/>
  <c r="F12" i="285"/>
  <c r="F13" i="285"/>
  <c r="F14" i="285"/>
  <c r="F15" i="285"/>
  <c r="F16" i="285"/>
  <c r="F17" i="285"/>
  <c r="F18" i="285"/>
  <c r="F19" i="285"/>
  <c r="F20" i="285"/>
  <c r="F21" i="285"/>
  <c r="F22" i="285"/>
  <c r="F23" i="285"/>
  <c r="F24" i="285"/>
  <c r="F25" i="285"/>
  <c r="F26" i="285"/>
  <c r="F27" i="285"/>
  <c r="F28" i="285"/>
  <c r="F29" i="285"/>
  <c r="F30" i="285"/>
  <c r="F31" i="285"/>
  <c r="S9" i="283"/>
  <c r="S10" i="283"/>
  <c r="S11" i="283"/>
  <c r="S12" i="283"/>
  <c r="S13" i="283"/>
  <c r="S14" i="283"/>
  <c r="S15" i="283"/>
  <c r="S16" i="283"/>
  <c r="S17" i="283"/>
  <c r="S18" i="283"/>
  <c r="S8" i="283"/>
  <c r="P8" i="283"/>
  <c r="P9" i="283"/>
  <c r="P10" i="283"/>
  <c r="P11" i="283"/>
  <c r="P12" i="283"/>
  <c r="P13" i="283"/>
  <c r="P14" i="283"/>
  <c r="P15" i="283"/>
  <c r="P16" i="283"/>
  <c r="P17" i="283"/>
  <c r="P18" i="283"/>
  <c r="O8" i="283"/>
  <c r="O9" i="283"/>
  <c r="O10" i="283"/>
  <c r="O11" i="283"/>
  <c r="O12" i="283"/>
  <c r="O13" i="283"/>
  <c r="O14" i="283"/>
  <c r="O15" i="283"/>
  <c r="O16" i="283"/>
  <c r="O17" i="283"/>
  <c r="O18" i="283"/>
  <c r="N8" i="283"/>
  <c r="N9" i="283"/>
  <c r="N10" i="283"/>
  <c r="N11" i="283"/>
  <c r="N12" i="283"/>
  <c r="N13" i="283"/>
  <c r="N14" i="283"/>
  <c r="N15" i="283"/>
  <c r="N16" i="283"/>
  <c r="N17" i="283"/>
  <c r="N18" i="283"/>
  <c r="J8" i="283"/>
  <c r="J9" i="283"/>
  <c r="J10" i="283"/>
  <c r="J11" i="283"/>
  <c r="J12" i="283"/>
  <c r="J13" i="283"/>
  <c r="J14" i="283"/>
  <c r="J15" i="283"/>
  <c r="J16" i="283"/>
  <c r="J17" i="283"/>
  <c r="J18" i="283"/>
  <c r="E7" i="282"/>
  <c r="E11" i="282" s="1"/>
  <c r="G7" i="282"/>
  <c r="H7" i="282"/>
  <c r="H11" i="282" s="1"/>
  <c r="I7" i="282"/>
  <c r="I11" i="282" s="1"/>
  <c r="D7" i="282"/>
  <c r="D11" i="282" s="1"/>
  <c r="L8" i="282"/>
  <c r="L9" i="282"/>
  <c r="L10" i="282"/>
  <c r="K8" i="282"/>
  <c r="K9" i="282"/>
  <c r="K10" i="282"/>
  <c r="J8" i="282"/>
  <c r="J9" i="282"/>
  <c r="J10" i="282"/>
  <c r="F8" i="282"/>
  <c r="F9" i="282"/>
  <c r="F10" i="282"/>
  <c r="E7" i="280"/>
  <c r="G7" i="280"/>
  <c r="H7" i="280"/>
  <c r="I7" i="280"/>
  <c r="D7" i="280"/>
  <c r="L8" i="280"/>
  <c r="L10" i="280"/>
  <c r="K8" i="280"/>
  <c r="K10" i="280"/>
  <c r="J8" i="280"/>
  <c r="J10" i="280"/>
  <c r="F8" i="280"/>
  <c r="F7" i="280" s="1"/>
  <c r="F10" i="280"/>
  <c r="E6" i="281"/>
  <c r="G6" i="281"/>
  <c r="H6" i="281"/>
  <c r="I6" i="281"/>
  <c r="D6" i="281"/>
  <c r="L7" i="281"/>
  <c r="L8" i="281"/>
  <c r="L9" i="281"/>
  <c r="L10" i="281"/>
  <c r="L11" i="281"/>
  <c r="L12" i="281"/>
  <c r="L13" i="281"/>
  <c r="L14" i="281"/>
  <c r="L15" i="281"/>
  <c r="L16" i="281"/>
  <c r="L17" i="281"/>
  <c r="L18" i="281"/>
  <c r="L19" i="281"/>
  <c r="L20" i="281"/>
  <c r="L21" i="281"/>
  <c r="L22" i="281"/>
  <c r="L23" i="281"/>
  <c r="L24" i="281"/>
  <c r="L25" i="281"/>
  <c r="L26" i="281"/>
  <c r="L27" i="281"/>
  <c r="L28" i="281"/>
  <c r="L29" i="281"/>
  <c r="L30" i="281"/>
  <c r="L31" i="281"/>
  <c r="K7" i="281"/>
  <c r="K8" i="281"/>
  <c r="K9" i="281"/>
  <c r="K10" i="281"/>
  <c r="K11" i="281"/>
  <c r="K12" i="281"/>
  <c r="K13" i="281"/>
  <c r="K14" i="281"/>
  <c r="K15" i="281"/>
  <c r="K16" i="281"/>
  <c r="K17" i="281"/>
  <c r="K18" i="281"/>
  <c r="K19" i="281"/>
  <c r="K20" i="281"/>
  <c r="K21" i="281"/>
  <c r="K22" i="281"/>
  <c r="K23" i="281"/>
  <c r="K24" i="281"/>
  <c r="K25" i="281"/>
  <c r="K26" i="281"/>
  <c r="K27" i="281"/>
  <c r="K28" i="281"/>
  <c r="K29" i="281"/>
  <c r="K30" i="281"/>
  <c r="K31" i="281"/>
  <c r="J7" i="281"/>
  <c r="J8" i="281"/>
  <c r="J9" i="281"/>
  <c r="J10" i="281"/>
  <c r="J11" i="281"/>
  <c r="J12" i="281"/>
  <c r="J13" i="281"/>
  <c r="J14" i="281"/>
  <c r="J15" i="281"/>
  <c r="J16" i="281"/>
  <c r="J17" i="281"/>
  <c r="J18" i="281"/>
  <c r="J19" i="281"/>
  <c r="J20" i="281"/>
  <c r="J21" i="281"/>
  <c r="J22" i="281"/>
  <c r="J23" i="281"/>
  <c r="J24" i="281"/>
  <c r="J25" i="281"/>
  <c r="J26" i="281"/>
  <c r="J27" i="281"/>
  <c r="J28" i="281"/>
  <c r="J29" i="281"/>
  <c r="J30" i="281"/>
  <c r="J31" i="281"/>
  <c r="F7" i="281"/>
  <c r="F8" i="281"/>
  <c r="F9" i="281"/>
  <c r="F10" i="281"/>
  <c r="F11" i="281"/>
  <c r="F12" i="281"/>
  <c r="F13" i="281"/>
  <c r="F14" i="281"/>
  <c r="F15" i="281"/>
  <c r="F16" i="281"/>
  <c r="F17" i="281"/>
  <c r="F18" i="281"/>
  <c r="F19" i="281"/>
  <c r="F20" i="281"/>
  <c r="F21" i="281"/>
  <c r="F22" i="281"/>
  <c r="F23" i="281"/>
  <c r="F24" i="281"/>
  <c r="F25" i="281"/>
  <c r="F26" i="281"/>
  <c r="F27" i="281"/>
  <c r="F28" i="281"/>
  <c r="F29" i="281"/>
  <c r="F30" i="281"/>
  <c r="F31" i="281"/>
  <c r="S9" i="279"/>
  <c r="S10" i="279"/>
  <c r="S11" i="279"/>
  <c r="S12" i="279"/>
  <c r="S13" i="279"/>
  <c r="S14" i="279"/>
  <c r="S15" i="279"/>
  <c r="S16" i="279"/>
  <c r="S17" i="279"/>
  <c r="S18" i="279"/>
  <c r="S19" i="279"/>
  <c r="S20" i="279"/>
  <c r="S21" i="279"/>
  <c r="S22" i="279"/>
  <c r="S23" i="279"/>
  <c r="S24" i="279"/>
  <c r="S25" i="279"/>
  <c r="S26" i="279"/>
  <c r="S27" i="279"/>
  <c r="S28" i="279"/>
  <c r="S29" i="279"/>
  <c r="S8" i="279"/>
  <c r="P8" i="279"/>
  <c r="P9" i="279"/>
  <c r="P10" i="279"/>
  <c r="P11" i="279"/>
  <c r="P12" i="279"/>
  <c r="P13" i="279"/>
  <c r="P14" i="279"/>
  <c r="P15" i="279"/>
  <c r="P16" i="279"/>
  <c r="P17" i="279"/>
  <c r="P18" i="279"/>
  <c r="P19" i="279"/>
  <c r="P20" i="279"/>
  <c r="P21" i="279"/>
  <c r="P22" i="279"/>
  <c r="P23" i="279"/>
  <c r="P24" i="279"/>
  <c r="P25" i="279"/>
  <c r="P26" i="279"/>
  <c r="P27" i="279"/>
  <c r="P28" i="279"/>
  <c r="P29" i="279"/>
  <c r="O8" i="279"/>
  <c r="O9" i="279"/>
  <c r="O10" i="279"/>
  <c r="O11" i="279"/>
  <c r="O12" i="279"/>
  <c r="O13" i="279"/>
  <c r="O14" i="279"/>
  <c r="O15" i="279"/>
  <c r="O16" i="279"/>
  <c r="O17" i="279"/>
  <c r="O18" i="279"/>
  <c r="O19" i="279"/>
  <c r="O20" i="279"/>
  <c r="O21" i="279"/>
  <c r="O22" i="279"/>
  <c r="O23" i="279"/>
  <c r="O24" i="279"/>
  <c r="O25" i="279"/>
  <c r="O26" i="279"/>
  <c r="O27" i="279"/>
  <c r="O28" i="279"/>
  <c r="O29" i="279"/>
  <c r="N8" i="279"/>
  <c r="N9" i="279"/>
  <c r="N10" i="279"/>
  <c r="N11" i="279"/>
  <c r="N12" i="279"/>
  <c r="N13" i="279"/>
  <c r="N14" i="279"/>
  <c r="N15" i="279"/>
  <c r="N16" i="279"/>
  <c r="N17" i="279"/>
  <c r="N18" i="279"/>
  <c r="N19" i="279"/>
  <c r="N20" i="279"/>
  <c r="N21" i="279"/>
  <c r="N22" i="279"/>
  <c r="N23" i="279"/>
  <c r="N24" i="279"/>
  <c r="N25" i="279"/>
  <c r="N26" i="279"/>
  <c r="N27" i="279"/>
  <c r="N28" i="279"/>
  <c r="N29" i="279"/>
  <c r="J8" i="279"/>
  <c r="J9" i="279"/>
  <c r="J10" i="279"/>
  <c r="J11" i="279"/>
  <c r="J12" i="279"/>
  <c r="J13" i="279"/>
  <c r="J14" i="279"/>
  <c r="J15" i="279"/>
  <c r="J16" i="279"/>
  <c r="J17" i="279"/>
  <c r="J18" i="279"/>
  <c r="J19" i="279"/>
  <c r="J20" i="279"/>
  <c r="J21" i="279"/>
  <c r="J22" i="279"/>
  <c r="J23" i="279"/>
  <c r="J24" i="279"/>
  <c r="J25" i="279"/>
  <c r="J26" i="279"/>
  <c r="J27" i="279"/>
  <c r="J28" i="279"/>
  <c r="J29" i="279"/>
  <c r="E7" i="278"/>
  <c r="E15" i="278" s="1"/>
  <c r="G7" i="278"/>
  <c r="H7" i="278"/>
  <c r="H15" i="278" s="1"/>
  <c r="I7" i="278"/>
  <c r="I15" i="278" s="1"/>
  <c r="D7" i="278"/>
  <c r="D15" i="278" s="1"/>
  <c r="L8" i="278"/>
  <c r="L9" i="278"/>
  <c r="L10" i="278"/>
  <c r="L11" i="278"/>
  <c r="L12" i="278"/>
  <c r="L13" i="278"/>
  <c r="L14" i="278"/>
  <c r="K8" i="278"/>
  <c r="K9" i="278"/>
  <c r="K10" i="278"/>
  <c r="K11" i="278"/>
  <c r="K12" i="278"/>
  <c r="K13" i="278"/>
  <c r="K14" i="278"/>
  <c r="J8" i="278"/>
  <c r="J9" i="278"/>
  <c r="J10" i="278"/>
  <c r="J11" i="278"/>
  <c r="J12" i="278"/>
  <c r="J13" i="278"/>
  <c r="J14" i="278"/>
  <c r="F8" i="278"/>
  <c r="F9" i="278"/>
  <c r="F10" i="278"/>
  <c r="F11" i="278"/>
  <c r="F12" i="278"/>
  <c r="F13" i="278"/>
  <c r="F14" i="278"/>
  <c r="E10" i="276"/>
  <c r="G10" i="276"/>
  <c r="H10" i="276"/>
  <c r="I10" i="276"/>
  <c r="D10" i="276"/>
  <c r="E7" i="276"/>
  <c r="G7" i="276"/>
  <c r="H7" i="276"/>
  <c r="I7" i="276"/>
  <c r="D7" i="276"/>
  <c r="L8" i="276"/>
  <c r="L9" i="276"/>
  <c r="L11" i="276"/>
  <c r="L12" i="276"/>
  <c r="L13" i="276"/>
  <c r="L14" i="276"/>
  <c r="L15" i="276"/>
  <c r="L16" i="276"/>
  <c r="L17" i="276"/>
  <c r="L18" i="276"/>
  <c r="L19" i="276"/>
  <c r="L20" i="276"/>
  <c r="L21" i="276"/>
  <c r="L22" i="276"/>
  <c r="L23" i="276"/>
  <c r="L24" i="276"/>
  <c r="L25" i="276"/>
  <c r="L26" i="276"/>
  <c r="L27" i="276"/>
  <c r="L28" i="276"/>
  <c r="L29" i="276"/>
  <c r="L30" i="276"/>
  <c r="L31" i="276"/>
  <c r="L32" i="276"/>
  <c r="L33" i="276"/>
  <c r="L34" i="276"/>
  <c r="L35" i="276"/>
  <c r="L36" i="276"/>
  <c r="L37" i="276"/>
  <c r="K8" i="276"/>
  <c r="K9" i="276"/>
  <c r="K11" i="276"/>
  <c r="K12" i="276"/>
  <c r="K13" i="276"/>
  <c r="K14" i="276"/>
  <c r="K15" i="276"/>
  <c r="K16" i="276"/>
  <c r="K17" i="276"/>
  <c r="K18" i="276"/>
  <c r="K19" i="276"/>
  <c r="K20" i="276"/>
  <c r="K21" i="276"/>
  <c r="K22" i="276"/>
  <c r="K23" i="276"/>
  <c r="K24" i="276"/>
  <c r="K25" i="276"/>
  <c r="K26" i="276"/>
  <c r="K27" i="276"/>
  <c r="K28" i="276"/>
  <c r="K29" i="276"/>
  <c r="K30" i="276"/>
  <c r="K31" i="276"/>
  <c r="K32" i="276"/>
  <c r="K33" i="276"/>
  <c r="K34" i="276"/>
  <c r="K35" i="276"/>
  <c r="K36" i="276"/>
  <c r="K37" i="276"/>
  <c r="J8" i="276"/>
  <c r="J9" i="276"/>
  <c r="J11" i="276"/>
  <c r="J12" i="276"/>
  <c r="J13" i="276"/>
  <c r="J14" i="276"/>
  <c r="J15" i="276"/>
  <c r="J16" i="276"/>
  <c r="J17" i="276"/>
  <c r="J18" i="276"/>
  <c r="J19" i="276"/>
  <c r="J20" i="276"/>
  <c r="J21" i="276"/>
  <c r="J22" i="276"/>
  <c r="J23" i="276"/>
  <c r="J24" i="276"/>
  <c r="J25" i="276"/>
  <c r="J26" i="276"/>
  <c r="J27" i="276"/>
  <c r="J28" i="276"/>
  <c r="J29" i="276"/>
  <c r="J30" i="276"/>
  <c r="J31" i="276"/>
  <c r="J32" i="276"/>
  <c r="J33" i="276"/>
  <c r="J34" i="276"/>
  <c r="J35" i="276"/>
  <c r="J36" i="276"/>
  <c r="J37" i="276"/>
  <c r="F8" i="276"/>
  <c r="F9" i="276"/>
  <c r="F11" i="276"/>
  <c r="F12" i="276"/>
  <c r="F13" i="276"/>
  <c r="F14" i="276"/>
  <c r="F15" i="276"/>
  <c r="F16" i="276"/>
  <c r="F17" i="276"/>
  <c r="F18" i="276"/>
  <c r="F19" i="276"/>
  <c r="F20" i="276"/>
  <c r="F21" i="276"/>
  <c r="F22" i="276"/>
  <c r="F23" i="276"/>
  <c r="F24" i="276"/>
  <c r="F25" i="276"/>
  <c r="F26" i="276"/>
  <c r="F27" i="276"/>
  <c r="F28" i="276"/>
  <c r="F29" i="276"/>
  <c r="F30" i="276"/>
  <c r="F31" i="276"/>
  <c r="F32" i="276"/>
  <c r="F33" i="276"/>
  <c r="F34" i="276"/>
  <c r="F35" i="276"/>
  <c r="F36" i="276"/>
  <c r="F37" i="276"/>
  <c r="E6" i="277"/>
  <c r="G6" i="277"/>
  <c r="H6" i="277"/>
  <c r="I6" i="277"/>
  <c r="D6" i="277"/>
  <c r="L7" i="277"/>
  <c r="L8" i="277"/>
  <c r="L9" i="277"/>
  <c r="L10" i="277"/>
  <c r="L11" i="277"/>
  <c r="L12" i="277"/>
  <c r="L13" i="277"/>
  <c r="L14" i="277"/>
  <c r="L15" i="277"/>
  <c r="L16" i="277"/>
  <c r="L17" i="277"/>
  <c r="L18" i="277"/>
  <c r="L19" i="277"/>
  <c r="L20" i="277"/>
  <c r="L21" i="277"/>
  <c r="L22" i="277"/>
  <c r="L23" i="277"/>
  <c r="L24" i="277"/>
  <c r="L25" i="277"/>
  <c r="L26" i="277"/>
  <c r="L27" i="277"/>
  <c r="L28" i="277"/>
  <c r="L29" i="277"/>
  <c r="L30" i="277"/>
  <c r="L31" i="277"/>
  <c r="K7" i="277"/>
  <c r="K8" i="277"/>
  <c r="K9" i="277"/>
  <c r="K10" i="277"/>
  <c r="K11" i="277"/>
  <c r="K12" i="277"/>
  <c r="K13" i="277"/>
  <c r="K14" i="277"/>
  <c r="K15" i="277"/>
  <c r="K16" i="277"/>
  <c r="K17" i="277"/>
  <c r="K18" i="277"/>
  <c r="K19" i="277"/>
  <c r="K20" i="277"/>
  <c r="K21" i="277"/>
  <c r="K22" i="277"/>
  <c r="K23" i="277"/>
  <c r="K24" i="277"/>
  <c r="K25" i="277"/>
  <c r="K26" i="277"/>
  <c r="K27" i="277"/>
  <c r="K28" i="277"/>
  <c r="K29" i="277"/>
  <c r="K30" i="277"/>
  <c r="K31" i="277"/>
  <c r="J7" i="277"/>
  <c r="J8" i="277"/>
  <c r="J9" i="277"/>
  <c r="J10" i="277"/>
  <c r="J11" i="277"/>
  <c r="J12" i="277"/>
  <c r="J13" i="277"/>
  <c r="J14" i="277"/>
  <c r="J15" i="277"/>
  <c r="J16" i="277"/>
  <c r="J17" i="277"/>
  <c r="J18" i="277"/>
  <c r="J19" i="277"/>
  <c r="J20" i="277"/>
  <c r="J21" i="277"/>
  <c r="J22" i="277"/>
  <c r="J23" i="277"/>
  <c r="J24" i="277"/>
  <c r="J25" i="277"/>
  <c r="J26" i="277"/>
  <c r="J27" i="277"/>
  <c r="J28" i="277"/>
  <c r="J29" i="277"/>
  <c r="J30" i="277"/>
  <c r="J31" i="277"/>
  <c r="F7" i="277"/>
  <c r="F8" i="277"/>
  <c r="F9" i="277"/>
  <c r="F10" i="277"/>
  <c r="F11" i="277"/>
  <c r="F12" i="277"/>
  <c r="F13" i="277"/>
  <c r="F14" i="277"/>
  <c r="F15" i="277"/>
  <c r="F16" i="277"/>
  <c r="F17" i="277"/>
  <c r="F18" i="277"/>
  <c r="F19" i="277"/>
  <c r="F20" i="277"/>
  <c r="F21" i="277"/>
  <c r="F22" i="277"/>
  <c r="F23" i="277"/>
  <c r="F24" i="277"/>
  <c r="F25" i="277"/>
  <c r="F26" i="277"/>
  <c r="F27" i="277"/>
  <c r="F28" i="277"/>
  <c r="F29" i="277"/>
  <c r="F30" i="277"/>
  <c r="F31" i="277"/>
  <c r="S9" i="275"/>
  <c r="S10" i="275"/>
  <c r="S11" i="275"/>
  <c r="S12" i="275"/>
  <c r="S13" i="275"/>
  <c r="S8" i="275"/>
  <c r="P8" i="275"/>
  <c r="P9" i="275"/>
  <c r="P10" i="275"/>
  <c r="P11" i="275"/>
  <c r="P12" i="275"/>
  <c r="P13" i="275"/>
  <c r="O8" i="275"/>
  <c r="O9" i="275"/>
  <c r="O10" i="275"/>
  <c r="O11" i="275"/>
  <c r="O12" i="275"/>
  <c r="O13" i="275"/>
  <c r="N8" i="275"/>
  <c r="N9" i="275"/>
  <c r="N10" i="275"/>
  <c r="N11" i="275"/>
  <c r="N12" i="275"/>
  <c r="N13" i="275"/>
  <c r="J8" i="275"/>
  <c r="J9" i="275"/>
  <c r="J10" i="275"/>
  <c r="J11" i="275"/>
  <c r="J12" i="275"/>
  <c r="J13" i="275"/>
  <c r="E7" i="274"/>
  <c r="E11" i="274" s="1"/>
  <c r="G7" i="274"/>
  <c r="H7" i="274"/>
  <c r="H11" i="274" s="1"/>
  <c r="I7" i="274"/>
  <c r="I11" i="274" s="1"/>
  <c r="D7" i="274"/>
  <c r="D11" i="274" s="1"/>
  <c r="L8" i="274"/>
  <c r="L9" i="274"/>
  <c r="L10" i="274"/>
  <c r="K8" i="274"/>
  <c r="K9" i="274"/>
  <c r="K10" i="274"/>
  <c r="J8" i="274"/>
  <c r="J9" i="274"/>
  <c r="J10" i="274"/>
  <c r="F8" i="274"/>
  <c r="F9" i="274"/>
  <c r="F10" i="274"/>
  <c r="E7" i="272"/>
  <c r="G7" i="272"/>
  <c r="H7" i="272"/>
  <c r="I7" i="272"/>
  <c r="D7" i="272"/>
  <c r="L8" i="272"/>
  <c r="L10" i="272"/>
  <c r="K8" i="272"/>
  <c r="K10" i="272"/>
  <c r="J8" i="272"/>
  <c r="J10" i="272"/>
  <c r="F8" i="272"/>
  <c r="F7" i="272" s="1"/>
  <c r="F10" i="272"/>
  <c r="E6" i="273"/>
  <c r="G6" i="273"/>
  <c r="H6" i="273"/>
  <c r="I6" i="273"/>
  <c r="D6" i="273"/>
  <c r="L7" i="273"/>
  <c r="L8" i="273"/>
  <c r="L9" i="273"/>
  <c r="L10" i="273"/>
  <c r="L11" i="273"/>
  <c r="K7" i="273"/>
  <c r="K8" i="273"/>
  <c r="K9" i="273"/>
  <c r="K10" i="273"/>
  <c r="K11" i="273"/>
  <c r="J7" i="273"/>
  <c r="J8" i="273"/>
  <c r="J9" i="273"/>
  <c r="J10" i="273"/>
  <c r="J11" i="273"/>
  <c r="F7" i="273"/>
  <c r="F8" i="273"/>
  <c r="F9" i="273"/>
  <c r="F10" i="273"/>
  <c r="F11" i="273"/>
  <c r="S9" i="271"/>
  <c r="S10" i="271"/>
  <c r="S11" i="271"/>
  <c r="S12" i="271"/>
  <c r="S13" i="271"/>
  <c r="S14" i="271"/>
  <c r="S15" i="271"/>
  <c r="S16" i="271"/>
  <c r="S17" i="271"/>
  <c r="S8" i="271"/>
  <c r="P8" i="271"/>
  <c r="P9" i="271"/>
  <c r="P10" i="271"/>
  <c r="P11" i="271"/>
  <c r="P12" i="271"/>
  <c r="P13" i="271"/>
  <c r="P14" i="271"/>
  <c r="P15" i="271"/>
  <c r="P16" i="271"/>
  <c r="P17" i="271"/>
  <c r="O8" i="271"/>
  <c r="O9" i="271"/>
  <c r="O10" i="271"/>
  <c r="O11" i="271"/>
  <c r="O12" i="271"/>
  <c r="O13" i="271"/>
  <c r="O14" i="271"/>
  <c r="O15" i="271"/>
  <c r="O16" i="271"/>
  <c r="O17" i="271"/>
  <c r="N8" i="271"/>
  <c r="N9" i="271"/>
  <c r="N10" i="271"/>
  <c r="N11" i="271"/>
  <c r="N12" i="271"/>
  <c r="N13" i="271"/>
  <c r="N14" i="271"/>
  <c r="N15" i="271"/>
  <c r="N16" i="271"/>
  <c r="N17" i="271"/>
  <c r="J8" i="271"/>
  <c r="J9" i="271"/>
  <c r="J10" i="271"/>
  <c r="J11" i="271"/>
  <c r="J12" i="271"/>
  <c r="J13" i="271"/>
  <c r="J14" i="271"/>
  <c r="J15" i="271"/>
  <c r="J16" i="271"/>
  <c r="J17" i="271"/>
  <c r="E7" i="270"/>
  <c r="E13" i="270" s="1"/>
  <c r="G7" i="270"/>
  <c r="G13" i="270" s="1"/>
  <c r="H7" i="270"/>
  <c r="H13" i="270" s="1"/>
  <c r="I7" i="270"/>
  <c r="I13" i="270" s="1"/>
  <c r="D7" i="270"/>
  <c r="D13" i="270" s="1"/>
  <c r="L8" i="270"/>
  <c r="L9" i="270"/>
  <c r="L10" i="270"/>
  <c r="L11" i="270"/>
  <c r="L12" i="270"/>
  <c r="K8" i="270"/>
  <c r="K9" i="270"/>
  <c r="K10" i="270"/>
  <c r="K11" i="270"/>
  <c r="K12" i="270"/>
  <c r="J8" i="270"/>
  <c r="J9" i="270"/>
  <c r="J10" i="270"/>
  <c r="J11" i="270"/>
  <c r="J12" i="270"/>
  <c r="F8" i="270"/>
  <c r="F9" i="270"/>
  <c r="F10" i="270"/>
  <c r="F11" i="270"/>
  <c r="F12" i="270"/>
  <c r="E7" i="268"/>
  <c r="G7" i="268"/>
  <c r="H7" i="268"/>
  <c r="I7" i="268"/>
  <c r="D7" i="268"/>
  <c r="L8" i="268"/>
  <c r="L10" i="268"/>
  <c r="K8" i="268"/>
  <c r="K10" i="268"/>
  <c r="J8" i="268"/>
  <c r="J10" i="268"/>
  <c r="F8" i="268"/>
  <c r="F7" i="268" s="1"/>
  <c r="F10" i="268"/>
  <c r="E6" i="269"/>
  <c r="G6" i="269"/>
  <c r="H6" i="269"/>
  <c r="I6" i="269"/>
  <c r="D6" i="269"/>
  <c r="L7" i="269"/>
  <c r="K7" i="269"/>
  <c r="J7" i="269"/>
  <c r="F7" i="269"/>
  <c r="F6" i="269" s="1"/>
  <c r="S9" i="267"/>
  <c r="S10" i="267"/>
  <c r="S11" i="267"/>
  <c r="S12" i="267"/>
  <c r="S13" i="267"/>
  <c r="S14" i="267"/>
  <c r="S8" i="267"/>
  <c r="P8" i="267"/>
  <c r="P9" i="267"/>
  <c r="P10" i="267"/>
  <c r="P11" i="267"/>
  <c r="P12" i="267"/>
  <c r="P13" i="267"/>
  <c r="P14" i="267"/>
  <c r="O8" i="267"/>
  <c r="O9" i="267"/>
  <c r="O10" i="267"/>
  <c r="O11" i="267"/>
  <c r="O12" i="267"/>
  <c r="O13" i="267"/>
  <c r="O14" i="267"/>
  <c r="N8" i="267"/>
  <c r="N9" i="267"/>
  <c r="N10" i="267"/>
  <c r="N11" i="267"/>
  <c r="N12" i="267"/>
  <c r="N13" i="267"/>
  <c r="N14" i="267"/>
  <c r="J8" i="267"/>
  <c r="J9" i="267"/>
  <c r="J10" i="267"/>
  <c r="J11" i="267"/>
  <c r="J12" i="267"/>
  <c r="J13" i="267"/>
  <c r="J14" i="267"/>
  <c r="E7" i="266"/>
  <c r="E11" i="266" s="1"/>
  <c r="G7" i="266"/>
  <c r="H7" i="266"/>
  <c r="H11" i="266" s="1"/>
  <c r="I7" i="266"/>
  <c r="I11" i="266" s="1"/>
  <c r="D7" i="266"/>
  <c r="D11" i="266" s="1"/>
  <c r="L8" i="266"/>
  <c r="L9" i="266"/>
  <c r="L10" i="266"/>
  <c r="K8" i="266"/>
  <c r="K9" i="266"/>
  <c r="K10" i="266"/>
  <c r="J8" i="266"/>
  <c r="J9" i="266"/>
  <c r="J10" i="266"/>
  <c r="F8" i="266"/>
  <c r="F9" i="266"/>
  <c r="F10" i="266"/>
  <c r="E7" i="264"/>
  <c r="G7" i="264"/>
  <c r="H7" i="264"/>
  <c r="I7" i="264"/>
  <c r="D7" i="264"/>
  <c r="L8" i="264"/>
  <c r="L10" i="264"/>
  <c r="K8" i="264"/>
  <c r="K10" i="264"/>
  <c r="J8" i="264"/>
  <c r="J10" i="264"/>
  <c r="F8" i="264"/>
  <c r="F7" i="264" s="1"/>
  <c r="F10" i="264"/>
  <c r="E6" i="265"/>
  <c r="G6" i="265"/>
  <c r="H6" i="265"/>
  <c r="I6" i="265"/>
  <c r="D6" i="265"/>
  <c r="L7" i="265"/>
  <c r="L8" i="265"/>
  <c r="L9" i="265"/>
  <c r="L10" i="265"/>
  <c r="L11" i="265"/>
  <c r="L12" i="265"/>
  <c r="L13" i="265"/>
  <c r="L14" i="265"/>
  <c r="L15" i="265"/>
  <c r="L16" i="265"/>
  <c r="L17" i="265"/>
  <c r="L18" i="265"/>
  <c r="L19" i="265"/>
  <c r="L20" i="265"/>
  <c r="L21" i="265"/>
  <c r="L22" i="265"/>
  <c r="L23" i="265"/>
  <c r="L24" i="265"/>
  <c r="L25" i="265"/>
  <c r="L26" i="265"/>
  <c r="K7" i="265"/>
  <c r="K8" i="265"/>
  <c r="K9" i="265"/>
  <c r="K10" i="265"/>
  <c r="K11" i="265"/>
  <c r="K12" i="265"/>
  <c r="K13" i="265"/>
  <c r="K14" i="265"/>
  <c r="K15" i="265"/>
  <c r="K16" i="265"/>
  <c r="K17" i="265"/>
  <c r="K18" i="265"/>
  <c r="K19" i="265"/>
  <c r="K20" i="265"/>
  <c r="K21" i="265"/>
  <c r="K22" i="265"/>
  <c r="K23" i="265"/>
  <c r="K24" i="265"/>
  <c r="K25" i="265"/>
  <c r="K26" i="265"/>
  <c r="J7" i="265"/>
  <c r="J8" i="265"/>
  <c r="J9" i="265"/>
  <c r="J10" i="265"/>
  <c r="J11" i="265"/>
  <c r="J12" i="265"/>
  <c r="J13" i="265"/>
  <c r="J14" i="265"/>
  <c r="J15" i="265"/>
  <c r="J16" i="265"/>
  <c r="J17" i="265"/>
  <c r="J18" i="265"/>
  <c r="J19" i="265"/>
  <c r="J20" i="265"/>
  <c r="J21" i="265"/>
  <c r="J22" i="265"/>
  <c r="J23" i="265"/>
  <c r="J24" i="265"/>
  <c r="J25" i="265"/>
  <c r="J26" i="265"/>
  <c r="F7" i="265"/>
  <c r="F8" i="265"/>
  <c r="F9" i="265"/>
  <c r="F10" i="265"/>
  <c r="F11" i="265"/>
  <c r="F12" i="265"/>
  <c r="F13" i="265"/>
  <c r="F14" i="265"/>
  <c r="F15" i="265"/>
  <c r="F16" i="265"/>
  <c r="F17" i="265"/>
  <c r="F18" i="265"/>
  <c r="F19" i="265"/>
  <c r="F20" i="265"/>
  <c r="F21" i="265"/>
  <c r="F22" i="265"/>
  <c r="F23" i="265"/>
  <c r="F24" i="265"/>
  <c r="F25" i="265"/>
  <c r="F26" i="265"/>
  <c r="S9" i="263"/>
  <c r="S10" i="263"/>
  <c r="S11" i="263"/>
  <c r="S12" i="263"/>
  <c r="S13" i="263"/>
  <c r="S14" i="263"/>
  <c r="S15" i="263"/>
  <c r="S16" i="263"/>
  <c r="S17" i="263"/>
  <c r="S18" i="263"/>
  <c r="S8" i="263"/>
  <c r="P8" i="263"/>
  <c r="P9" i="263"/>
  <c r="P10" i="263"/>
  <c r="P11" i="263"/>
  <c r="P12" i="263"/>
  <c r="P13" i="263"/>
  <c r="P14" i="263"/>
  <c r="P15" i="263"/>
  <c r="P16" i="263"/>
  <c r="P17" i="263"/>
  <c r="P18" i="263"/>
  <c r="O8" i="263"/>
  <c r="O9" i="263"/>
  <c r="O10" i="263"/>
  <c r="O11" i="263"/>
  <c r="O12" i="263"/>
  <c r="O13" i="263"/>
  <c r="O14" i="263"/>
  <c r="O15" i="263"/>
  <c r="O16" i="263"/>
  <c r="O17" i="263"/>
  <c r="O18" i="263"/>
  <c r="N8" i="263"/>
  <c r="N9" i="263"/>
  <c r="N10" i="263"/>
  <c r="N11" i="263"/>
  <c r="N12" i="263"/>
  <c r="N13" i="263"/>
  <c r="N14" i="263"/>
  <c r="N15" i="263"/>
  <c r="N16" i="263"/>
  <c r="N17" i="263"/>
  <c r="N18" i="263"/>
  <c r="J8" i="263"/>
  <c r="J9" i="263"/>
  <c r="J10" i="263"/>
  <c r="J11" i="263"/>
  <c r="J12" i="263"/>
  <c r="J13" i="263"/>
  <c r="J14" i="263"/>
  <c r="J15" i="263"/>
  <c r="J16" i="263"/>
  <c r="J17" i="263"/>
  <c r="J18" i="263"/>
  <c r="E7" i="262"/>
  <c r="E11" i="262" s="1"/>
  <c r="G7" i="262"/>
  <c r="H7" i="262"/>
  <c r="H11" i="262" s="1"/>
  <c r="I7" i="262"/>
  <c r="I11" i="262" s="1"/>
  <c r="D7" i="262"/>
  <c r="D11" i="262" s="1"/>
  <c r="L8" i="262"/>
  <c r="L9" i="262"/>
  <c r="L10" i="262"/>
  <c r="K8" i="262"/>
  <c r="K9" i="262"/>
  <c r="K10" i="262"/>
  <c r="J8" i="262"/>
  <c r="J9" i="262"/>
  <c r="J10" i="262"/>
  <c r="F8" i="262"/>
  <c r="F9" i="262"/>
  <c r="F10" i="262"/>
  <c r="E9" i="260"/>
  <c r="G9" i="260"/>
  <c r="H9" i="260"/>
  <c r="I9" i="260"/>
  <c r="D9" i="260"/>
  <c r="E7" i="260"/>
  <c r="G7" i="260"/>
  <c r="H7" i="260"/>
  <c r="I7" i="260"/>
  <c r="D7" i="260"/>
  <c r="L8" i="260"/>
  <c r="L10" i="260"/>
  <c r="L11" i="260"/>
  <c r="K8" i="260"/>
  <c r="K10" i="260"/>
  <c r="K11" i="260"/>
  <c r="J8" i="260"/>
  <c r="J10" i="260"/>
  <c r="J11" i="260"/>
  <c r="F8" i="260"/>
  <c r="F7" i="260" s="1"/>
  <c r="F10" i="260"/>
  <c r="F9" i="260" s="1"/>
  <c r="F11" i="260"/>
  <c r="E6" i="261"/>
  <c r="G6" i="261"/>
  <c r="H6" i="261"/>
  <c r="I6" i="261"/>
  <c r="D6" i="261"/>
  <c r="L7" i="261"/>
  <c r="L8" i="261"/>
  <c r="L9" i="261"/>
  <c r="L10" i="261"/>
  <c r="L11" i="261"/>
  <c r="L12" i="261"/>
  <c r="L13" i="261"/>
  <c r="L14" i="261"/>
  <c r="L15" i="261"/>
  <c r="L16" i="261"/>
  <c r="L17" i="261"/>
  <c r="L18" i="261"/>
  <c r="L19" i="261"/>
  <c r="L20" i="261"/>
  <c r="L21" i="261"/>
  <c r="L22" i="261"/>
  <c r="L23" i="261"/>
  <c r="L24" i="261"/>
  <c r="L25" i="261"/>
  <c r="L26" i="261"/>
  <c r="L27" i="261"/>
  <c r="L28" i="261"/>
  <c r="L29" i="261"/>
  <c r="K7" i="261"/>
  <c r="K8" i="261"/>
  <c r="K9" i="261"/>
  <c r="K10" i="261"/>
  <c r="K11" i="261"/>
  <c r="K12" i="261"/>
  <c r="K13" i="261"/>
  <c r="K14" i="261"/>
  <c r="K15" i="261"/>
  <c r="K16" i="261"/>
  <c r="K17" i="261"/>
  <c r="K18" i="261"/>
  <c r="K19" i="261"/>
  <c r="K20" i="261"/>
  <c r="K21" i="261"/>
  <c r="K22" i="261"/>
  <c r="K23" i="261"/>
  <c r="K24" i="261"/>
  <c r="K25" i="261"/>
  <c r="K26" i="261"/>
  <c r="K27" i="261"/>
  <c r="K28" i="261"/>
  <c r="K29" i="261"/>
  <c r="J7" i="261"/>
  <c r="J8" i="261"/>
  <c r="J9" i="261"/>
  <c r="J10" i="261"/>
  <c r="J11" i="261"/>
  <c r="J12" i="261"/>
  <c r="J13" i="261"/>
  <c r="J14" i="261"/>
  <c r="J15" i="261"/>
  <c r="J16" i="261"/>
  <c r="J17" i="261"/>
  <c r="J18" i="261"/>
  <c r="J19" i="261"/>
  <c r="J20" i="261"/>
  <c r="J21" i="261"/>
  <c r="J22" i="261"/>
  <c r="J23" i="261"/>
  <c r="J24" i="261"/>
  <c r="J25" i="261"/>
  <c r="J26" i="261"/>
  <c r="J27" i="261"/>
  <c r="J28" i="261"/>
  <c r="J29" i="261"/>
  <c r="F7" i="261"/>
  <c r="F8" i="261"/>
  <c r="F9" i="261"/>
  <c r="F10" i="261"/>
  <c r="F11" i="261"/>
  <c r="F12" i="261"/>
  <c r="F13" i="261"/>
  <c r="F14" i="261"/>
  <c r="F15" i="261"/>
  <c r="F16" i="261"/>
  <c r="F17" i="261"/>
  <c r="F18" i="261"/>
  <c r="F19" i="261"/>
  <c r="F20" i="261"/>
  <c r="F21" i="261"/>
  <c r="F22" i="261"/>
  <c r="F23" i="261"/>
  <c r="F24" i="261"/>
  <c r="F25" i="261"/>
  <c r="F26" i="261"/>
  <c r="F27" i="261"/>
  <c r="F28" i="261"/>
  <c r="F29" i="261"/>
  <c r="S9" i="259"/>
  <c r="S10" i="259"/>
  <c r="S11" i="259"/>
  <c r="S12" i="259"/>
  <c r="S13" i="259"/>
  <c r="S14" i="259"/>
  <c r="S15" i="259"/>
  <c r="S16" i="259"/>
  <c r="S17" i="259"/>
  <c r="S18" i="259"/>
  <c r="S19" i="259"/>
  <c r="S20" i="259"/>
  <c r="S8" i="259"/>
  <c r="P8" i="259"/>
  <c r="P9" i="259"/>
  <c r="P10" i="259"/>
  <c r="P11" i="259"/>
  <c r="P12" i="259"/>
  <c r="P13" i="259"/>
  <c r="P14" i="259"/>
  <c r="P15" i="259"/>
  <c r="P16" i="259"/>
  <c r="P17" i="259"/>
  <c r="P18" i="259"/>
  <c r="P19" i="259"/>
  <c r="P20" i="259"/>
  <c r="O8" i="259"/>
  <c r="O9" i="259"/>
  <c r="O10" i="259"/>
  <c r="O11" i="259"/>
  <c r="O12" i="259"/>
  <c r="O13" i="259"/>
  <c r="O14" i="259"/>
  <c r="O15" i="259"/>
  <c r="O16" i="259"/>
  <c r="O17" i="259"/>
  <c r="O18" i="259"/>
  <c r="O19" i="259"/>
  <c r="O20" i="259"/>
  <c r="N8" i="259"/>
  <c r="N9" i="259"/>
  <c r="N10" i="259"/>
  <c r="N11" i="259"/>
  <c r="N12" i="259"/>
  <c r="N13" i="259"/>
  <c r="N14" i="259"/>
  <c r="N15" i="259"/>
  <c r="N16" i="259"/>
  <c r="N17" i="259"/>
  <c r="N18" i="259"/>
  <c r="N19" i="259"/>
  <c r="N20" i="259"/>
  <c r="J8" i="259"/>
  <c r="J9" i="259"/>
  <c r="J10" i="259"/>
  <c r="J11" i="259"/>
  <c r="J12" i="259"/>
  <c r="J13" i="259"/>
  <c r="J14" i="259"/>
  <c r="J15" i="259"/>
  <c r="J16" i="259"/>
  <c r="J17" i="259"/>
  <c r="J18" i="259"/>
  <c r="J19" i="259"/>
  <c r="J20" i="259"/>
  <c r="E7" i="258"/>
  <c r="E11" i="258" s="1"/>
  <c r="G7" i="258"/>
  <c r="H7" i="258"/>
  <c r="H11" i="258" s="1"/>
  <c r="I7" i="258"/>
  <c r="I11" i="258" s="1"/>
  <c r="D7" i="258"/>
  <c r="D11" i="258" s="1"/>
  <c r="L8" i="258"/>
  <c r="L9" i="258"/>
  <c r="L10" i="258"/>
  <c r="K8" i="258"/>
  <c r="K9" i="258"/>
  <c r="K10" i="258"/>
  <c r="J8" i="258"/>
  <c r="J9" i="258"/>
  <c r="J10" i="258"/>
  <c r="F8" i="258"/>
  <c r="F9" i="258"/>
  <c r="F10" i="258"/>
  <c r="E9" i="256"/>
  <c r="G9" i="256"/>
  <c r="H9" i="256"/>
  <c r="I9" i="256"/>
  <c r="D9" i="256"/>
  <c r="E7" i="256"/>
  <c r="G7" i="256"/>
  <c r="H7" i="256"/>
  <c r="I7" i="256"/>
  <c r="D7" i="256"/>
  <c r="L8" i="256"/>
  <c r="L10" i="256"/>
  <c r="L11" i="256"/>
  <c r="K8" i="256"/>
  <c r="K10" i="256"/>
  <c r="K11" i="256"/>
  <c r="J8" i="256"/>
  <c r="J10" i="256"/>
  <c r="J11" i="256"/>
  <c r="F8" i="256"/>
  <c r="F7" i="256" s="1"/>
  <c r="F10" i="256"/>
  <c r="F9" i="256" s="1"/>
  <c r="F11" i="256"/>
  <c r="E6" i="257"/>
  <c r="G6" i="257"/>
  <c r="H6" i="257"/>
  <c r="I6" i="257"/>
  <c r="D6" i="257"/>
  <c r="L7" i="257"/>
  <c r="L8" i="257"/>
  <c r="L9" i="257"/>
  <c r="L10" i="257"/>
  <c r="L11" i="257"/>
  <c r="L12" i="257"/>
  <c r="L13" i="257"/>
  <c r="L14" i="257"/>
  <c r="L15" i="257"/>
  <c r="L16" i="257"/>
  <c r="L17" i="257"/>
  <c r="L18" i="257"/>
  <c r="L19" i="257"/>
  <c r="L20" i="257"/>
  <c r="L21" i="257"/>
  <c r="L22" i="257"/>
  <c r="L23" i="257"/>
  <c r="L24" i="257"/>
  <c r="L25" i="257"/>
  <c r="L26" i="257"/>
  <c r="L27" i="257"/>
  <c r="L28" i="257"/>
  <c r="L29" i="257"/>
  <c r="L30" i="257"/>
  <c r="K7" i="257"/>
  <c r="K8" i="257"/>
  <c r="K9" i="257"/>
  <c r="K10" i="257"/>
  <c r="K11" i="257"/>
  <c r="K12" i="257"/>
  <c r="K13" i="257"/>
  <c r="K14" i="257"/>
  <c r="K15" i="257"/>
  <c r="K16" i="257"/>
  <c r="K17" i="257"/>
  <c r="K18" i="257"/>
  <c r="K19" i="257"/>
  <c r="K20" i="257"/>
  <c r="K21" i="257"/>
  <c r="K22" i="257"/>
  <c r="K23" i="257"/>
  <c r="K24" i="257"/>
  <c r="K25" i="257"/>
  <c r="K26" i="257"/>
  <c r="K27" i="257"/>
  <c r="K28" i="257"/>
  <c r="K29" i="257"/>
  <c r="K30" i="257"/>
  <c r="J7" i="257"/>
  <c r="J8" i="257"/>
  <c r="J9" i="257"/>
  <c r="J10" i="257"/>
  <c r="J11" i="257"/>
  <c r="J12" i="257"/>
  <c r="J13" i="257"/>
  <c r="J14" i="257"/>
  <c r="J15" i="257"/>
  <c r="J16" i="257"/>
  <c r="J17" i="257"/>
  <c r="J18" i="257"/>
  <c r="J19" i="257"/>
  <c r="J20" i="257"/>
  <c r="J21" i="257"/>
  <c r="J22" i="257"/>
  <c r="J23" i="257"/>
  <c r="J24" i="257"/>
  <c r="J25" i="257"/>
  <c r="J26" i="257"/>
  <c r="J27" i="257"/>
  <c r="J28" i="257"/>
  <c r="J29" i="257"/>
  <c r="J30" i="257"/>
  <c r="F7" i="257"/>
  <c r="F8" i="257"/>
  <c r="F9" i="257"/>
  <c r="F10" i="257"/>
  <c r="F11" i="257"/>
  <c r="F12" i="257"/>
  <c r="F13" i="257"/>
  <c r="F14" i="257"/>
  <c r="F15" i="257"/>
  <c r="F16" i="257"/>
  <c r="F17" i="257"/>
  <c r="F18" i="257"/>
  <c r="F19" i="257"/>
  <c r="F20" i="257"/>
  <c r="F21" i="257"/>
  <c r="F22" i="257"/>
  <c r="F23" i="257"/>
  <c r="F24" i="257"/>
  <c r="F25" i="257"/>
  <c r="F26" i="257"/>
  <c r="F27" i="257"/>
  <c r="F28" i="257"/>
  <c r="F29" i="257"/>
  <c r="F30" i="257"/>
  <c r="S9" i="255"/>
  <c r="S10" i="255"/>
  <c r="S11" i="255"/>
  <c r="S12" i="255"/>
  <c r="S13" i="255"/>
  <c r="S14" i="255"/>
  <c r="S15" i="255"/>
  <c r="S16" i="255"/>
  <c r="S17" i="255"/>
  <c r="S8" i="255"/>
  <c r="P8" i="255"/>
  <c r="P9" i="255"/>
  <c r="P10" i="255"/>
  <c r="P11" i="255"/>
  <c r="P12" i="255"/>
  <c r="P13" i="255"/>
  <c r="P14" i="255"/>
  <c r="P15" i="255"/>
  <c r="P16" i="255"/>
  <c r="P17" i="255"/>
  <c r="O8" i="255"/>
  <c r="O9" i="255"/>
  <c r="O10" i="255"/>
  <c r="O11" i="255"/>
  <c r="O12" i="255"/>
  <c r="O13" i="255"/>
  <c r="O14" i="255"/>
  <c r="O15" i="255"/>
  <c r="O16" i="255"/>
  <c r="O17" i="255"/>
  <c r="N8" i="255"/>
  <c r="N9" i="255"/>
  <c r="N10" i="255"/>
  <c r="N11" i="255"/>
  <c r="N12" i="255"/>
  <c r="N13" i="255"/>
  <c r="N14" i="255"/>
  <c r="N15" i="255"/>
  <c r="N16" i="255"/>
  <c r="N17" i="255"/>
  <c r="J8" i="255"/>
  <c r="J9" i="255"/>
  <c r="J10" i="255"/>
  <c r="J11" i="255"/>
  <c r="J12" i="255"/>
  <c r="J13" i="255"/>
  <c r="J14" i="255"/>
  <c r="J15" i="255"/>
  <c r="J16" i="255"/>
  <c r="J17" i="255"/>
  <c r="E7" i="254"/>
  <c r="E11" i="254" s="1"/>
  <c r="G7" i="254"/>
  <c r="H7" i="254"/>
  <c r="H11" i="254" s="1"/>
  <c r="I7" i="254"/>
  <c r="I11" i="254" s="1"/>
  <c r="D7" i="254"/>
  <c r="D11" i="254" s="1"/>
  <c r="L8" i="254"/>
  <c r="L9" i="254"/>
  <c r="L10" i="254"/>
  <c r="K8" i="254"/>
  <c r="K9" i="254"/>
  <c r="K10" i="254"/>
  <c r="J8" i="254"/>
  <c r="J9" i="254"/>
  <c r="J10" i="254"/>
  <c r="F8" i="254"/>
  <c r="F9" i="254"/>
  <c r="F10" i="254"/>
  <c r="E7" i="252"/>
  <c r="G7" i="252"/>
  <c r="H7" i="252"/>
  <c r="I7" i="252"/>
  <c r="D7" i="252"/>
  <c r="L8" i="252"/>
  <c r="L10" i="252"/>
  <c r="K8" i="252"/>
  <c r="K10" i="252"/>
  <c r="J8" i="252"/>
  <c r="J10" i="252"/>
  <c r="F8" i="252"/>
  <c r="F7" i="252" s="1"/>
  <c r="F10" i="252"/>
  <c r="E6" i="253"/>
  <c r="G6" i="253"/>
  <c r="H6" i="253"/>
  <c r="I6" i="253"/>
  <c r="D6" i="253"/>
  <c r="L7" i="253"/>
  <c r="L8" i="253"/>
  <c r="L9" i="253"/>
  <c r="L10" i="253"/>
  <c r="L11" i="253"/>
  <c r="L12" i="253"/>
  <c r="L13" i="253"/>
  <c r="L14" i="253"/>
  <c r="L15" i="253"/>
  <c r="L16" i="253"/>
  <c r="L17" i="253"/>
  <c r="L18" i="253"/>
  <c r="L19" i="253"/>
  <c r="L20" i="253"/>
  <c r="L21" i="253"/>
  <c r="L22" i="253"/>
  <c r="L23" i="253"/>
  <c r="L24" i="253"/>
  <c r="L25" i="253"/>
  <c r="L26" i="253"/>
  <c r="L27" i="253"/>
  <c r="L28" i="253"/>
  <c r="L29" i="253"/>
  <c r="L30" i="253"/>
  <c r="K7" i="253"/>
  <c r="K8" i="253"/>
  <c r="K9" i="253"/>
  <c r="K10" i="253"/>
  <c r="K11" i="253"/>
  <c r="K12" i="253"/>
  <c r="K13" i="253"/>
  <c r="K14" i="253"/>
  <c r="K15" i="253"/>
  <c r="K16" i="253"/>
  <c r="K17" i="253"/>
  <c r="K18" i="253"/>
  <c r="K19" i="253"/>
  <c r="K20" i="253"/>
  <c r="K21" i="253"/>
  <c r="K22" i="253"/>
  <c r="K23" i="253"/>
  <c r="K24" i="253"/>
  <c r="K25" i="253"/>
  <c r="K26" i="253"/>
  <c r="K27" i="253"/>
  <c r="K28" i="253"/>
  <c r="K29" i="253"/>
  <c r="K30" i="253"/>
  <c r="J7" i="253"/>
  <c r="J8" i="253"/>
  <c r="J9" i="253"/>
  <c r="J10" i="253"/>
  <c r="J11" i="253"/>
  <c r="J12" i="253"/>
  <c r="J13" i="253"/>
  <c r="J14" i="253"/>
  <c r="J15" i="253"/>
  <c r="J16" i="253"/>
  <c r="J17" i="253"/>
  <c r="J18" i="253"/>
  <c r="J19" i="253"/>
  <c r="J20" i="253"/>
  <c r="J21" i="253"/>
  <c r="J22" i="253"/>
  <c r="J23" i="253"/>
  <c r="J24" i="253"/>
  <c r="J25" i="253"/>
  <c r="J26" i="253"/>
  <c r="J27" i="253"/>
  <c r="J28" i="253"/>
  <c r="J29" i="253"/>
  <c r="J30" i="253"/>
  <c r="F7" i="253"/>
  <c r="F8" i="253"/>
  <c r="F9" i="253"/>
  <c r="F10" i="253"/>
  <c r="F11" i="253"/>
  <c r="F12" i="253"/>
  <c r="F13" i="253"/>
  <c r="F14" i="253"/>
  <c r="F15" i="253"/>
  <c r="F16" i="253"/>
  <c r="F17" i="253"/>
  <c r="F18" i="253"/>
  <c r="F19" i="253"/>
  <c r="F20" i="253"/>
  <c r="F21" i="253"/>
  <c r="F22" i="253"/>
  <c r="F23" i="253"/>
  <c r="F24" i="253"/>
  <c r="F25" i="253"/>
  <c r="F26" i="253"/>
  <c r="F27" i="253"/>
  <c r="F28" i="253"/>
  <c r="F29" i="253"/>
  <c r="F30" i="253"/>
  <c r="S9" i="251"/>
  <c r="S10" i="251"/>
  <c r="S11" i="251"/>
  <c r="S12" i="251"/>
  <c r="S13" i="251"/>
  <c r="S14" i="251"/>
  <c r="S15" i="251"/>
  <c r="S16" i="251"/>
  <c r="S8" i="251"/>
  <c r="P8" i="251"/>
  <c r="P9" i="251"/>
  <c r="P10" i="251"/>
  <c r="P11" i="251"/>
  <c r="P12" i="251"/>
  <c r="P13" i="251"/>
  <c r="P14" i="251"/>
  <c r="P15" i="251"/>
  <c r="P16" i="251"/>
  <c r="O8" i="251"/>
  <c r="O9" i="251"/>
  <c r="O10" i="251"/>
  <c r="O11" i="251"/>
  <c r="O12" i="251"/>
  <c r="O13" i="251"/>
  <c r="O14" i="251"/>
  <c r="O15" i="251"/>
  <c r="O16" i="251"/>
  <c r="N8" i="251"/>
  <c r="N9" i="251"/>
  <c r="N10" i="251"/>
  <c r="N11" i="251"/>
  <c r="N12" i="251"/>
  <c r="N13" i="251"/>
  <c r="N14" i="251"/>
  <c r="N15" i="251"/>
  <c r="N16" i="251"/>
  <c r="J8" i="251"/>
  <c r="J9" i="251"/>
  <c r="J10" i="251"/>
  <c r="J11" i="251"/>
  <c r="J12" i="251"/>
  <c r="J13" i="251"/>
  <c r="J14" i="251"/>
  <c r="J15" i="251"/>
  <c r="J16" i="251"/>
  <c r="E7" i="250"/>
  <c r="E12" i="250" s="1"/>
  <c r="G7" i="250"/>
  <c r="G12" i="250" s="1"/>
  <c r="H7" i="250"/>
  <c r="H12" i="250" s="1"/>
  <c r="I7" i="250"/>
  <c r="I12" i="250" s="1"/>
  <c r="D7" i="250"/>
  <c r="D12" i="250" s="1"/>
  <c r="L8" i="250"/>
  <c r="L9" i="250"/>
  <c r="L10" i="250"/>
  <c r="L11" i="250"/>
  <c r="K8" i="250"/>
  <c r="K9" i="250"/>
  <c r="K10" i="250"/>
  <c r="K11" i="250"/>
  <c r="J8" i="250"/>
  <c r="J9" i="250"/>
  <c r="J10" i="250"/>
  <c r="J11" i="250"/>
  <c r="F8" i="250"/>
  <c r="F9" i="250"/>
  <c r="F10" i="250"/>
  <c r="F11" i="250"/>
  <c r="E7" i="248"/>
  <c r="G7" i="248"/>
  <c r="H7" i="248"/>
  <c r="I7" i="248"/>
  <c r="D7" i="248"/>
  <c r="L8" i="248"/>
  <c r="L10" i="248"/>
  <c r="K8" i="248"/>
  <c r="K10" i="248"/>
  <c r="J8" i="248"/>
  <c r="J10" i="248"/>
  <c r="F8" i="248"/>
  <c r="F7" i="248" s="1"/>
  <c r="F10" i="248"/>
  <c r="E6" i="249"/>
  <c r="G6" i="249"/>
  <c r="H6" i="249"/>
  <c r="I6" i="249"/>
  <c r="D6" i="249"/>
  <c r="L7" i="249"/>
  <c r="K7" i="249"/>
  <c r="J7" i="249"/>
  <c r="F7" i="249"/>
  <c r="F6" i="249" s="1"/>
  <c r="S9" i="247"/>
  <c r="S10" i="247"/>
  <c r="S11" i="247"/>
  <c r="S12" i="247"/>
  <c r="S8" i="247"/>
  <c r="P8" i="247"/>
  <c r="P9" i="247"/>
  <c r="P10" i="247"/>
  <c r="P11" i="247"/>
  <c r="P12" i="247"/>
  <c r="O8" i="247"/>
  <c r="O9" i="247"/>
  <c r="O10" i="247"/>
  <c r="O11" i="247"/>
  <c r="O12" i="247"/>
  <c r="N8" i="247"/>
  <c r="N9" i="247"/>
  <c r="N10" i="247"/>
  <c r="N11" i="247"/>
  <c r="N12" i="247"/>
  <c r="J8" i="247"/>
  <c r="J9" i="247"/>
  <c r="J10" i="247"/>
  <c r="J11" i="247"/>
  <c r="J12" i="247"/>
  <c r="E7" i="246"/>
  <c r="G7" i="246"/>
  <c r="G11" i="246" s="1"/>
  <c r="H7" i="246"/>
  <c r="H11" i="246" s="1"/>
  <c r="I7" i="246"/>
  <c r="I11" i="246" s="1"/>
  <c r="D7" i="246"/>
  <c r="D11" i="246" s="1"/>
  <c r="L8" i="246"/>
  <c r="L9" i="246"/>
  <c r="L10" i="246"/>
  <c r="K8" i="246"/>
  <c r="K9" i="246"/>
  <c r="K10" i="246"/>
  <c r="J8" i="246"/>
  <c r="J9" i="246"/>
  <c r="J10" i="246"/>
  <c r="F8" i="246"/>
  <c r="F9" i="246"/>
  <c r="F10" i="246"/>
  <c r="E7" i="244"/>
  <c r="G7" i="244"/>
  <c r="H7" i="244"/>
  <c r="I7" i="244"/>
  <c r="D7" i="244"/>
  <c r="L8" i="244"/>
  <c r="L10" i="244"/>
  <c r="K8" i="244"/>
  <c r="K10" i="244"/>
  <c r="J8" i="244"/>
  <c r="J10" i="244"/>
  <c r="F8" i="244"/>
  <c r="F7" i="244" s="1"/>
  <c r="F10" i="244"/>
  <c r="E6" i="245"/>
  <c r="G6" i="245"/>
  <c r="H6" i="245"/>
  <c r="I6" i="245"/>
  <c r="D6" i="245"/>
  <c r="L7" i="245"/>
  <c r="L8" i="245"/>
  <c r="L9" i="245"/>
  <c r="L10" i="245"/>
  <c r="L11" i="245"/>
  <c r="L12" i="245"/>
  <c r="L13" i="245"/>
  <c r="L14" i="245"/>
  <c r="L15" i="245"/>
  <c r="L16" i="245"/>
  <c r="L17" i="245"/>
  <c r="L18" i="245"/>
  <c r="L19" i="245"/>
  <c r="L20" i="245"/>
  <c r="L21" i="245"/>
  <c r="L22" i="245"/>
  <c r="K7" i="245"/>
  <c r="K8" i="245"/>
  <c r="K9" i="245"/>
  <c r="K10" i="245"/>
  <c r="K11" i="245"/>
  <c r="K12" i="245"/>
  <c r="K13" i="245"/>
  <c r="K14" i="245"/>
  <c r="K15" i="245"/>
  <c r="K16" i="245"/>
  <c r="K17" i="245"/>
  <c r="K18" i="245"/>
  <c r="K19" i="245"/>
  <c r="K20" i="245"/>
  <c r="K21" i="245"/>
  <c r="K22" i="245"/>
  <c r="J7" i="245"/>
  <c r="J8" i="245"/>
  <c r="J9" i="245"/>
  <c r="J10" i="245"/>
  <c r="J11" i="245"/>
  <c r="J12" i="245"/>
  <c r="J13" i="245"/>
  <c r="J14" i="245"/>
  <c r="J15" i="245"/>
  <c r="J16" i="245"/>
  <c r="J17" i="245"/>
  <c r="J18" i="245"/>
  <c r="J19" i="245"/>
  <c r="J20" i="245"/>
  <c r="J21" i="245"/>
  <c r="J22" i="245"/>
  <c r="F7" i="245"/>
  <c r="F8" i="245"/>
  <c r="F9" i="245"/>
  <c r="F10" i="245"/>
  <c r="F11" i="245"/>
  <c r="F12" i="245"/>
  <c r="F13" i="245"/>
  <c r="F14" i="245"/>
  <c r="F15" i="245"/>
  <c r="F16" i="245"/>
  <c r="F17" i="245"/>
  <c r="F18" i="245"/>
  <c r="F19" i="245"/>
  <c r="F20" i="245"/>
  <c r="F21" i="245"/>
  <c r="F22" i="245"/>
  <c r="S9" i="243"/>
  <c r="S10" i="243"/>
  <c r="S11" i="243"/>
  <c r="S12" i="243"/>
  <c r="S13" i="243"/>
  <c r="S14" i="243"/>
  <c r="S15" i="243"/>
  <c r="S16" i="243"/>
  <c r="S17" i="243"/>
  <c r="S8" i="243"/>
  <c r="P8" i="243"/>
  <c r="P9" i="243"/>
  <c r="P10" i="243"/>
  <c r="P11" i="243"/>
  <c r="P12" i="243"/>
  <c r="P13" i="243"/>
  <c r="P14" i="243"/>
  <c r="P15" i="243"/>
  <c r="P16" i="243"/>
  <c r="P17" i="243"/>
  <c r="O8" i="243"/>
  <c r="O9" i="243"/>
  <c r="O10" i="243"/>
  <c r="O11" i="243"/>
  <c r="O12" i="243"/>
  <c r="O13" i="243"/>
  <c r="O14" i="243"/>
  <c r="O15" i="243"/>
  <c r="O16" i="243"/>
  <c r="O17" i="243"/>
  <c r="N8" i="243"/>
  <c r="N9" i="243"/>
  <c r="N10" i="243"/>
  <c r="N11" i="243"/>
  <c r="N12" i="243"/>
  <c r="N13" i="243"/>
  <c r="N14" i="243"/>
  <c r="N15" i="243"/>
  <c r="N16" i="243"/>
  <c r="N17" i="243"/>
  <c r="J8" i="243"/>
  <c r="J9" i="243"/>
  <c r="J10" i="243"/>
  <c r="J11" i="243"/>
  <c r="J12" i="243"/>
  <c r="J13" i="243"/>
  <c r="J14" i="243"/>
  <c r="J15" i="243"/>
  <c r="J16" i="243"/>
  <c r="J17" i="243"/>
  <c r="E7" i="242"/>
  <c r="E11" i="242" s="1"/>
  <c r="G7" i="242"/>
  <c r="G11" i="242" s="1"/>
  <c r="H7" i="242"/>
  <c r="H11" i="242" s="1"/>
  <c r="I7" i="242"/>
  <c r="I11" i="242" s="1"/>
  <c r="D7" i="242"/>
  <c r="D11" i="242" s="1"/>
  <c r="L8" i="242"/>
  <c r="L9" i="242"/>
  <c r="L10" i="242"/>
  <c r="K8" i="242"/>
  <c r="K9" i="242"/>
  <c r="K10" i="242"/>
  <c r="J8" i="242"/>
  <c r="J9" i="242"/>
  <c r="J10" i="242"/>
  <c r="F8" i="242"/>
  <c r="F9" i="242"/>
  <c r="F10" i="242"/>
  <c r="E7" i="240"/>
  <c r="G7" i="240"/>
  <c r="H7" i="240"/>
  <c r="I7" i="240"/>
  <c r="D7" i="240"/>
  <c r="L8" i="240"/>
  <c r="L10" i="240"/>
  <c r="K8" i="240"/>
  <c r="K10" i="240"/>
  <c r="J8" i="240"/>
  <c r="J10" i="240"/>
  <c r="F8" i="240"/>
  <c r="F7" i="240" s="1"/>
  <c r="F10" i="240"/>
  <c r="E6" i="241"/>
  <c r="G6" i="241"/>
  <c r="H6" i="241"/>
  <c r="I6" i="241"/>
  <c r="D6" i="241"/>
  <c r="L7" i="241"/>
  <c r="L8" i="241"/>
  <c r="L9" i="241"/>
  <c r="L10" i="241"/>
  <c r="L11" i="241"/>
  <c r="L12" i="241"/>
  <c r="L13" i="241"/>
  <c r="L14" i="241"/>
  <c r="L15" i="241"/>
  <c r="L16" i="241"/>
  <c r="L17" i="241"/>
  <c r="L18" i="241"/>
  <c r="L19" i="241"/>
  <c r="L20" i="241"/>
  <c r="L21" i="241"/>
  <c r="L22" i="241"/>
  <c r="L23" i="241"/>
  <c r="L24" i="241"/>
  <c r="L25" i="241"/>
  <c r="L26" i="241"/>
  <c r="L27" i="241"/>
  <c r="L28" i="241"/>
  <c r="K7" i="241"/>
  <c r="K8" i="241"/>
  <c r="K9" i="241"/>
  <c r="K10" i="241"/>
  <c r="K11" i="241"/>
  <c r="K12" i="241"/>
  <c r="K13" i="241"/>
  <c r="K14" i="241"/>
  <c r="K15" i="241"/>
  <c r="K16" i="241"/>
  <c r="K17" i="241"/>
  <c r="K18" i="241"/>
  <c r="K19" i="241"/>
  <c r="K20" i="241"/>
  <c r="K21" i="241"/>
  <c r="K22" i="241"/>
  <c r="K23" i="241"/>
  <c r="K24" i="241"/>
  <c r="K25" i="241"/>
  <c r="K26" i="241"/>
  <c r="K27" i="241"/>
  <c r="K28" i="241"/>
  <c r="J7" i="241"/>
  <c r="J8" i="241"/>
  <c r="J9" i="241"/>
  <c r="J10" i="241"/>
  <c r="J11" i="241"/>
  <c r="J12" i="241"/>
  <c r="J13" i="241"/>
  <c r="J14" i="241"/>
  <c r="J15" i="241"/>
  <c r="J16" i="241"/>
  <c r="J17" i="241"/>
  <c r="J18" i="241"/>
  <c r="J19" i="241"/>
  <c r="J20" i="241"/>
  <c r="J21" i="241"/>
  <c r="J22" i="241"/>
  <c r="J23" i="241"/>
  <c r="J24" i="241"/>
  <c r="J25" i="241"/>
  <c r="J26" i="241"/>
  <c r="J27" i="241"/>
  <c r="J28" i="241"/>
  <c r="F7" i="241"/>
  <c r="F8" i="241"/>
  <c r="F9" i="241"/>
  <c r="F10" i="241"/>
  <c r="F11" i="241"/>
  <c r="F12" i="241"/>
  <c r="F13" i="241"/>
  <c r="F14" i="241"/>
  <c r="F15" i="241"/>
  <c r="F16" i="241"/>
  <c r="F17" i="241"/>
  <c r="F18" i="241"/>
  <c r="F19" i="241"/>
  <c r="F20" i="241"/>
  <c r="F21" i="241"/>
  <c r="F22" i="241"/>
  <c r="F23" i="241"/>
  <c r="F24" i="241"/>
  <c r="F25" i="241"/>
  <c r="F26" i="241"/>
  <c r="F27" i="241"/>
  <c r="F28" i="241"/>
  <c r="S9" i="239"/>
  <c r="S10" i="239"/>
  <c r="S11" i="239"/>
  <c r="S12" i="239"/>
  <c r="S13" i="239"/>
  <c r="S14" i="239"/>
  <c r="S15" i="239"/>
  <c r="S8" i="239"/>
  <c r="P8" i="239"/>
  <c r="P9" i="239"/>
  <c r="P10" i="239"/>
  <c r="P11" i="239"/>
  <c r="P12" i="239"/>
  <c r="P13" i="239"/>
  <c r="P14" i="239"/>
  <c r="P15" i="239"/>
  <c r="O8" i="239"/>
  <c r="O9" i="239"/>
  <c r="O10" i="239"/>
  <c r="O11" i="239"/>
  <c r="O12" i="239"/>
  <c r="O13" i="239"/>
  <c r="O14" i="239"/>
  <c r="O15" i="239"/>
  <c r="N8" i="239"/>
  <c r="N9" i="239"/>
  <c r="N10" i="239"/>
  <c r="N11" i="239"/>
  <c r="N12" i="239"/>
  <c r="N13" i="239"/>
  <c r="N14" i="239"/>
  <c r="N15" i="239"/>
  <c r="J8" i="239"/>
  <c r="J9" i="239"/>
  <c r="J10" i="239"/>
  <c r="J11" i="239"/>
  <c r="J12" i="239"/>
  <c r="J13" i="239"/>
  <c r="J14" i="239"/>
  <c r="J15" i="239"/>
  <c r="E7" i="238"/>
  <c r="E12" i="238" s="1"/>
  <c r="G7" i="238"/>
  <c r="H7" i="238"/>
  <c r="H12" i="238" s="1"/>
  <c r="I7" i="238"/>
  <c r="I12" i="238" s="1"/>
  <c r="D7" i="238"/>
  <c r="D12" i="238" s="1"/>
  <c r="L8" i="238"/>
  <c r="L9" i="238"/>
  <c r="L10" i="238"/>
  <c r="L11" i="238"/>
  <c r="K8" i="238"/>
  <c r="K9" i="238"/>
  <c r="K10" i="238"/>
  <c r="K11" i="238"/>
  <c r="J8" i="238"/>
  <c r="J9" i="238"/>
  <c r="J10" i="238"/>
  <c r="J11" i="238"/>
  <c r="F8" i="238"/>
  <c r="F9" i="238"/>
  <c r="F10" i="238"/>
  <c r="F11" i="238"/>
  <c r="E7" i="236"/>
  <c r="G7" i="236"/>
  <c r="H7" i="236"/>
  <c r="I7" i="236"/>
  <c r="D7" i="236"/>
  <c r="L8" i="236"/>
  <c r="L10" i="236"/>
  <c r="K8" i="236"/>
  <c r="K10" i="236"/>
  <c r="J8" i="236"/>
  <c r="J10" i="236"/>
  <c r="F8" i="236"/>
  <c r="F7" i="236" s="1"/>
  <c r="F10" i="236"/>
  <c r="E6" i="237"/>
  <c r="G6" i="237"/>
  <c r="H6" i="237"/>
  <c r="I6" i="237"/>
  <c r="D6" i="237"/>
  <c r="L7" i="237"/>
  <c r="K7" i="237"/>
  <c r="J7" i="237"/>
  <c r="F7" i="237"/>
  <c r="F6" i="237" s="1"/>
  <c r="S9" i="235"/>
  <c r="S10" i="235"/>
  <c r="S11" i="235"/>
  <c r="S12" i="235"/>
  <c r="S13" i="235"/>
  <c r="S14" i="235"/>
  <c r="S8" i="235"/>
  <c r="P8" i="235"/>
  <c r="P9" i="235"/>
  <c r="P10" i="235"/>
  <c r="P11" i="235"/>
  <c r="P12" i="235"/>
  <c r="P13" i="235"/>
  <c r="P14" i="235"/>
  <c r="O8" i="235"/>
  <c r="O9" i="235"/>
  <c r="O10" i="235"/>
  <c r="O11" i="235"/>
  <c r="O12" i="235"/>
  <c r="O13" i="235"/>
  <c r="O14" i="235"/>
  <c r="N8" i="235"/>
  <c r="N9" i="235"/>
  <c r="N10" i="235"/>
  <c r="N11" i="235"/>
  <c r="N12" i="235"/>
  <c r="N13" i="235"/>
  <c r="N14" i="235"/>
  <c r="J8" i="235"/>
  <c r="J9" i="235"/>
  <c r="J10" i="235"/>
  <c r="J11" i="235"/>
  <c r="J12" i="235"/>
  <c r="J13" i="235"/>
  <c r="J14" i="235"/>
  <c r="E7" i="234"/>
  <c r="G7" i="234"/>
  <c r="H7" i="234"/>
  <c r="H11" i="234" s="1"/>
  <c r="I7" i="234"/>
  <c r="I11" i="234" s="1"/>
  <c r="D7" i="234"/>
  <c r="D11" i="234" s="1"/>
  <c r="L8" i="234"/>
  <c r="L9" i="234"/>
  <c r="L10" i="234"/>
  <c r="K8" i="234"/>
  <c r="K9" i="234"/>
  <c r="K10" i="234"/>
  <c r="J8" i="234"/>
  <c r="J9" i="234"/>
  <c r="J10" i="234"/>
  <c r="F8" i="234"/>
  <c r="F9" i="234"/>
  <c r="F10" i="234"/>
  <c r="E7" i="232"/>
  <c r="G7" i="232"/>
  <c r="H7" i="232"/>
  <c r="I7" i="232"/>
  <c r="D7" i="232"/>
  <c r="L8" i="232"/>
  <c r="L10" i="232"/>
  <c r="K8" i="232"/>
  <c r="K10" i="232"/>
  <c r="J8" i="232"/>
  <c r="J10" i="232"/>
  <c r="F8" i="232"/>
  <c r="F7" i="232" s="1"/>
  <c r="F10" i="232"/>
  <c r="E6" i="233"/>
  <c r="G6" i="233"/>
  <c r="H6" i="233"/>
  <c r="I6" i="233"/>
  <c r="D6" i="233"/>
  <c r="L7" i="233"/>
  <c r="L8" i="233"/>
  <c r="L9" i="233"/>
  <c r="L10" i="233"/>
  <c r="L11" i="233"/>
  <c r="L12" i="233"/>
  <c r="L13" i="233"/>
  <c r="L14" i="233"/>
  <c r="L15" i="233"/>
  <c r="L16" i="233"/>
  <c r="L17" i="233"/>
  <c r="L18" i="233"/>
  <c r="L19" i="233"/>
  <c r="L20" i="233"/>
  <c r="L21" i="233"/>
  <c r="L22" i="233"/>
  <c r="L23" i="233"/>
  <c r="L24" i="233"/>
  <c r="L25" i="233"/>
  <c r="L26" i="233"/>
  <c r="L27" i="233"/>
  <c r="L28" i="233"/>
  <c r="K7" i="233"/>
  <c r="K8" i="233"/>
  <c r="K9" i="233"/>
  <c r="K10" i="233"/>
  <c r="K11" i="233"/>
  <c r="K12" i="233"/>
  <c r="K13" i="233"/>
  <c r="K14" i="233"/>
  <c r="K15" i="233"/>
  <c r="K16" i="233"/>
  <c r="K17" i="233"/>
  <c r="K18" i="233"/>
  <c r="K19" i="233"/>
  <c r="K20" i="233"/>
  <c r="K21" i="233"/>
  <c r="K22" i="233"/>
  <c r="K23" i="233"/>
  <c r="K24" i="233"/>
  <c r="K25" i="233"/>
  <c r="K26" i="233"/>
  <c r="K27" i="233"/>
  <c r="K28" i="233"/>
  <c r="J7" i="233"/>
  <c r="J8" i="233"/>
  <c r="J9" i="233"/>
  <c r="J10" i="233"/>
  <c r="J11" i="233"/>
  <c r="J12" i="233"/>
  <c r="J13" i="233"/>
  <c r="J14" i="233"/>
  <c r="J15" i="233"/>
  <c r="J16" i="233"/>
  <c r="J17" i="233"/>
  <c r="J18" i="233"/>
  <c r="J19" i="233"/>
  <c r="J20" i="233"/>
  <c r="J21" i="233"/>
  <c r="J22" i="233"/>
  <c r="J23" i="233"/>
  <c r="J24" i="233"/>
  <c r="J25" i="233"/>
  <c r="J26" i="233"/>
  <c r="J27" i="233"/>
  <c r="J28" i="233"/>
  <c r="F7" i="233"/>
  <c r="F8" i="233"/>
  <c r="F9" i="233"/>
  <c r="F10" i="233"/>
  <c r="F11" i="233"/>
  <c r="F12" i="233"/>
  <c r="F13" i="233"/>
  <c r="F14" i="233"/>
  <c r="F15" i="233"/>
  <c r="F16" i="233"/>
  <c r="F17" i="233"/>
  <c r="F18" i="233"/>
  <c r="F19" i="233"/>
  <c r="F20" i="233"/>
  <c r="F21" i="233"/>
  <c r="F22" i="233"/>
  <c r="F23" i="233"/>
  <c r="F24" i="233"/>
  <c r="F25" i="233"/>
  <c r="F26" i="233"/>
  <c r="F27" i="233"/>
  <c r="F28" i="233"/>
  <c r="S9" i="231"/>
  <c r="S10" i="231"/>
  <c r="S11" i="231"/>
  <c r="S8" i="231"/>
  <c r="P8" i="231"/>
  <c r="P9" i="231"/>
  <c r="P10" i="231"/>
  <c r="P11" i="231"/>
  <c r="O8" i="231"/>
  <c r="O9" i="231"/>
  <c r="O10" i="231"/>
  <c r="O11" i="231"/>
  <c r="N8" i="231"/>
  <c r="N9" i="231"/>
  <c r="N10" i="231"/>
  <c r="N11" i="231"/>
  <c r="J8" i="231"/>
  <c r="J9" i="231"/>
  <c r="J10" i="231"/>
  <c r="J11" i="231"/>
  <c r="E7" i="230"/>
  <c r="E10" i="230" s="1"/>
  <c r="G7" i="230"/>
  <c r="G10" i="230" s="1"/>
  <c r="H7" i="230"/>
  <c r="H10" i="230" s="1"/>
  <c r="I7" i="230"/>
  <c r="I10" i="230" s="1"/>
  <c r="D7" i="230"/>
  <c r="D10" i="230" s="1"/>
  <c r="L8" i="230"/>
  <c r="L9" i="230"/>
  <c r="K8" i="230"/>
  <c r="K9" i="230"/>
  <c r="J8" i="230"/>
  <c r="J9" i="230"/>
  <c r="F8" i="230"/>
  <c r="F7" i="230" s="1"/>
  <c r="F10" i="230" s="1"/>
  <c r="F9" i="230"/>
  <c r="E9" i="228"/>
  <c r="G9" i="228"/>
  <c r="H9" i="228"/>
  <c r="I9" i="228"/>
  <c r="D9" i="228"/>
  <c r="E7" i="228"/>
  <c r="G7" i="228"/>
  <c r="H7" i="228"/>
  <c r="I7" i="228"/>
  <c r="D7" i="228"/>
  <c r="L8" i="228"/>
  <c r="L10" i="228"/>
  <c r="L11" i="228"/>
  <c r="L12" i="228"/>
  <c r="L13" i="228"/>
  <c r="L14" i="228"/>
  <c r="L15" i="228"/>
  <c r="L16" i="228"/>
  <c r="L17" i="228"/>
  <c r="K8" i="228"/>
  <c r="K10" i="228"/>
  <c r="K11" i="228"/>
  <c r="K12" i="228"/>
  <c r="K13" i="228"/>
  <c r="K14" i="228"/>
  <c r="K15" i="228"/>
  <c r="K16" i="228"/>
  <c r="K17" i="228"/>
  <c r="J8" i="228"/>
  <c r="J10" i="228"/>
  <c r="J11" i="228"/>
  <c r="J12" i="228"/>
  <c r="J13" i="228"/>
  <c r="J14" i="228"/>
  <c r="J15" i="228"/>
  <c r="J16" i="228"/>
  <c r="J17" i="228"/>
  <c r="F8" i="228"/>
  <c r="F7" i="228" s="1"/>
  <c r="F10" i="228"/>
  <c r="F11" i="228"/>
  <c r="F12" i="228"/>
  <c r="F13" i="228"/>
  <c r="F14" i="228"/>
  <c r="F15" i="228"/>
  <c r="F16" i="228"/>
  <c r="F17" i="228"/>
  <c r="E6" i="229"/>
  <c r="G6" i="229"/>
  <c r="H6" i="229"/>
  <c r="I6" i="229"/>
  <c r="D6" i="229"/>
  <c r="L7" i="229"/>
  <c r="L8" i="229"/>
  <c r="L9" i="229"/>
  <c r="L10" i="229"/>
  <c r="L11" i="229"/>
  <c r="L12" i="229"/>
  <c r="L13" i="229"/>
  <c r="L14" i="229"/>
  <c r="L15" i="229"/>
  <c r="L16" i="229"/>
  <c r="L17" i="229"/>
  <c r="L18" i="229"/>
  <c r="L19" i="229"/>
  <c r="L20" i="229"/>
  <c r="L21" i="229"/>
  <c r="L22" i="229"/>
  <c r="L23" i="229"/>
  <c r="L24" i="229"/>
  <c r="L25" i="229"/>
  <c r="L26" i="229"/>
  <c r="L27" i="229"/>
  <c r="L28" i="229"/>
  <c r="L29" i="229"/>
  <c r="L30" i="229"/>
  <c r="L31" i="229"/>
  <c r="K7" i="229"/>
  <c r="K8" i="229"/>
  <c r="K9" i="229"/>
  <c r="K10" i="229"/>
  <c r="K11" i="229"/>
  <c r="K12" i="229"/>
  <c r="K13" i="229"/>
  <c r="K14" i="229"/>
  <c r="K15" i="229"/>
  <c r="K16" i="229"/>
  <c r="K17" i="229"/>
  <c r="K18" i="229"/>
  <c r="K19" i="229"/>
  <c r="K20" i="229"/>
  <c r="K21" i="229"/>
  <c r="K22" i="229"/>
  <c r="K23" i="229"/>
  <c r="K24" i="229"/>
  <c r="K25" i="229"/>
  <c r="K26" i="229"/>
  <c r="K27" i="229"/>
  <c r="K28" i="229"/>
  <c r="K29" i="229"/>
  <c r="K30" i="229"/>
  <c r="K31" i="229"/>
  <c r="J7" i="229"/>
  <c r="J8" i="229"/>
  <c r="J9" i="229"/>
  <c r="J10" i="229"/>
  <c r="J11" i="229"/>
  <c r="J12" i="229"/>
  <c r="J13" i="229"/>
  <c r="J14" i="229"/>
  <c r="J15" i="229"/>
  <c r="J16" i="229"/>
  <c r="J17" i="229"/>
  <c r="J18" i="229"/>
  <c r="J19" i="229"/>
  <c r="J20" i="229"/>
  <c r="J21" i="229"/>
  <c r="J22" i="229"/>
  <c r="J23" i="229"/>
  <c r="J24" i="229"/>
  <c r="J25" i="229"/>
  <c r="J26" i="229"/>
  <c r="J27" i="229"/>
  <c r="J28" i="229"/>
  <c r="J29" i="229"/>
  <c r="J30" i="229"/>
  <c r="J31" i="229"/>
  <c r="F7" i="229"/>
  <c r="F8" i="229"/>
  <c r="F9" i="229"/>
  <c r="F10" i="229"/>
  <c r="F11" i="229"/>
  <c r="F12" i="229"/>
  <c r="F13" i="229"/>
  <c r="F14" i="229"/>
  <c r="F15" i="229"/>
  <c r="F16" i="229"/>
  <c r="F17" i="229"/>
  <c r="F18" i="229"/>
  <c r="F19" i="229"/>
  <c r="F20" i="229"/>
  <c r="F21" i="229"/>
  <c r="F22" i="229"/>
  <c r="F23" i="229"/>
  <c r="F24" i="229"/>
  <c r="F25" i="229"/>
  <c r="F26" i="229"/>
  <c r="F27" i="229"/>
  <c r="F28" i="229"/>
  <c r="F29" i="229"/>
  <c r="F30" i="229"/>
  <c r="F31" i="229"/>
  <c r="S9" i="227"/>
  <c r="S10" i="227"/>
  <c r="S11" i="227"/>
  <c r="S12" i="227"/>
  <c r="S13" i="227"/>
  <c r="S14" i="227"/>
  <c r="S15" i="227"/>
  <c r="S16" i="227"/>
  <c r="S17" i="227"/>
  <c r="S18" i="227"/>
  <c r="S19" i="227"/>
  <c r="S20" i="227"/>
  <c r="S8" i="227"/>
  <c r="P8" i="227"/>
  <c r="P9" i="227"/>
  <c r="P10" i="227"/>
  <c r="P11" i="227"/>
  <c r="P12" i="227"/>
  <c r="P13" i="227"/>
  <c r="P14" i="227"/>
  <c r="P15" i="227"/>
  <c r="P16" i="227"/>
  <c r="P17" i="227"/>
  <c r="P18" i="227"/>
  <c r="P19" i="227"/>
  <c r="P20" i="227"/>
  <c r="O8" i="227"/>
  <c r="O9" i="227"/>
  <c r="O10" i="227"/>
  <c r="O11" i="227"/>
  <c r="O12" i="227"/>
  <c r="O13" i="227"/>
  <c r="O14" i="227"/>
  <c r="O15" i="227"/>
  <c r="O16" i="227"/>
  <c r="O17" i="227"/>
  <c r="O18" i="227"/>
  <c r="O19" i="227"/>
  <c r="O20" i="227"/>
  <c r="N8" i="227"/>
  <c r="N9" i="227"/>
  <c r="N10" i="227"/>
  <c r="N11" i="227"/>
  <c r="N12" i="227"/>
  <c r="N13" i="227"/>
  <c r="N14" i="227"/>
  <c r="N15" i="227"/>
  <c r="N16" i="227"/>
  <c r="N17" i="227"/>
  <c r="N18" i="227"/>
  <c r="N19" i="227"/>
  <c r="N20" i="227"/>
  <c r="J8" i="227"/>
  <c r="J9" i="227"/>
  <c r="J10" i="227"/>
  <c r="J11" i="227"/>
  <c r="J12" i="227"/>
  <c r="J13" i="227"/>
  <c r="J14" i="227"/>
  <c r="J15" i="227"/>
  <c r="J16" i="227"/>
  <c r="J17" i="227"/>
  <c r="J18" i="227"/>
  <c r="J19" i="227"/>
  <c r="J20" i="227"/>
  <c r="E7" i="226"/>
  <c r="E14" i="226" s="1"/>
  <c r="G7" i="226"/>
  <c r="G14" i="226" s="1"/>
  <c r="H7" i="226"/>
  <c r="I7" i="226"/>
  <c r="I14" i="226" s="1"/>
  <c r="D7" i="226"/>
  <c r="D14" i="226" s="1"/>
  <c r="L8" i="226"/>
  <c r="L9" i="226"/>
  <c r="L10" i="226"/>
  <c r="L11" i="226"/>
  <c r="L12" i="226"/>
  <c r="L13" i="226"/>
  <c r="K8" i="226"/>
  <c r="K9" i="226"/>
  <c r="K10" i="226"/>
  <c r="K11" i="226"/>
  <c r="K12" i="226"/>
  <c r="K13" i="226"/>
  <c r="J8" i="226"/>
  <c r="J9" i="226"/>
  <c r="J10" i="226"/>
  <c r="J11" i="226"/>
  <c r="J12" i="226"/>
  <c r="J13" i="226"/>
  <c r="F8" i="226"/>
  <c r="F9" i="226"/>
  <c r="F10" i="226"/>
  <c r="F11" i="226"/>
  <c r="F12" i="226"/>
  <c r="F13" i="226"/>
  <c r="E9" i="224"/>
  <c r="G9" i="224"/>
  <c r="H9" i="224"/>
  <c r="I9" i="224"/>
  <c r="D9" i="224"/>
  <c r="E7" i="224"/>
  <c r="G7" i="224"/>
  <c r="H7" i="224"/>
  <c r="I7" i="224"/>
  <c r="D7" i="224"/>
  <c r="L8" i="224"/>
  <c r="L10" i="224"/>
  <c r="L11" i="224"/>
  <c r="L12" i="224"/>
  <c r="L13" i="224"/>
  <c r="L14" i="224"/>
  <c r="L15" i="224"/>
  <c r="L16" i="224"/>
  <c r="L17" i="224"/>
  <c r="L18" i="224"/>
  <c r="L19" i="224"/>
  <c r="L20" i="224"/>
  <c r="L21" i="224"/>
  <c r="L22" i="224"/>
  <c r="L23" i="224"/>
  <c r="L24" i="224"/>
  <c r="L25" i="224"/>
  <c r="L26" i="224"/>
  <c r="L27" i="224"/>
  <c r="L28" i="224"/>
  <c r="L29" i="224"/>
  <c r="L30" i="224"/>
  <c r="L31" i="224"/>
  <c r="L32" i="224"/>
  <c r="L33" i="224"/>
  <c r="L34" i="224"/>
  <c r="L35" i="224"/>
  <c r="K8" i="224"/>
  <c r="K10" i="224"/>
  <c r="K11" i="224"/>
  <c r="K12" i="224"/>
  <c r="K13" i="224"/>
  <c r="K14" i="224"/>
  <c r="K15" i="224"/>
  <c r="K16" i="224"/>
  <c r="K17" i="224"/>
  <c r="K18" i="224"/>
  <c r="K19" i="224"/>
  <c r="K20" i="224"/>
  <c r="K21" i="224"/>
  <c r="K22" i="224"/>
  <c r="K23" i="224"/>
  <c r="K24" i="224"/>
  <c r="K25" i="224"/>
  <c r="K26" i="224"/>
  <c r="K27" i="224"/>
  <c r="K28" i="224"/>
  <c r="K29" i="224"/>
  <c r="K30" i="224"/>
  <c r="K31" i="224"/>
  <c r="K32" i="224"/>
  <c r="K33" i="224"/>
  <c r="K34" i="224"/>
  <c r="K35" i="224"/>
  <c r="J8" i="224"/>
  <c r="J10" i="224"/>
  <c r="J11" i="224"/>
  <c r="J12" i="224"/>
  <c r="J13" i="224"/>
  <c r="J14" i="224"/>
  <c r="J15" i="224"/>
  <c r="J16" i="224"/>
  <c r="J17" i="224"/>
  <c r="J18" i="224"/>
  <c r="J19" i="224"/>
  <c r="J20" i="224"/>
  <c r="J21" i="224"/>
  <c r="J22" i="224"/>
  <c r="J23" i="224"/>
  <c r="J24" i="224"/>
  <c r="J25" i="224"/>
  <c r="J26" i="224"/>
  <c r="J27" i="224"/>
  <c r="J28" i="224"/>
  <c r="J29" i="224"/>
  <c r="J30" i="224"/>
  <c r="J31" i="224"/>
  <c r="J32" i="224"/>
  <c r="J33" i="224"/>
  <c r="J34" i="224"/>
  <c r="J35" i="224"/>
  <c r="F8" i="224"/>
  <c r="F7" i="224" s="1"/>
  <c r="F10" i="224"/>
  <c r="F11" i="224"/>
  <c r="F12" i="224"/>
  <c r="F13" i="224"/>
  <c r="F14" i="224"/>
  <c r="F15" i="224"/>
  <c r="F16" i="224"/>
  <c r="F17" i="224"/>
  <c r="F18" i="224"/>
  <c r="F19" i="224"/>
  <c r="F20" i="224"/>
  <c r="F21" i="224"/>
  <c r="F22" i="224"/>
  <c r="F23" i="224"/>
  <c r="F24" i="224"/>
  <c r="F25" i="224"/>
  <c r="F26" i="224"/>
  <c r="F27" i="224"/>
  <c r="F28" i="224"/>
  <c r="F29" i="224"/>
  <c r="F30" i="224"/>
  <c r="F31" i="224"/>
  <c r="F32" i="224"/>
  <c r="F33" i="224"/>
  <c r="F34" i="224"/>
  <c r="F35" i="224"/>
  <c r="E6" i="225"/>
  <c r="G6" i="225"/>
  <c r="H6" i="225"/>
  <c r="I6" i="225"/>
  <c r="D6" i="225"/>
  <c r="L7" i="225"/>
  <c r="L8" i="225"/>
  <c r="L9" i="225"/>
  <c r="L10" i="225"/>
  <c r="L11" i="225"/>
  <c r="L12" i="225"/>
  <c r="L13" i="225"/>
  <c r="L14" i="225"/>
  <c r="L15" i="225"/>
  <c r="L16" i="225"/>
  <c r="L17" i="225"/>
  <c r="L18" i="225"/>
  <c r="L19" i="225"/>
  <c r="L20" i="225"/>
  <c r="L21" i="225"/>
  <c r="L22" i="225"/>
  <c r="L23" i="225"/>
  <c r="L24" i="225"/>
  <c r="L25" i="225"/>
  <c r="L26" i="225"/>
  <c r="L27" i="225"/>
  <c r="L28" i="225"/>
  <c r="L29" i="225"/>
  <c r="L30" i="225"/>
  <c r="L31" i="225"/>
  <c r="K7" i="225"/>
  <c r="K8" i="225"/>
  <c r="K9" i="225"/>
  <c r="K10" i="225"/>
  <c r="K11" i="225"/>
  <c r="K12" i="225"/>
  <c r="K13" i="225"/>
  <c r="K14" i="225"/>
  <c r="K15" i="225"/>
  <c r="K16" i="225"/>
  <c r="K17" i="225"/>
  <c r="K18" i="225"/>
  <c r="K19" i="225"/>
  <c r="K20" i="225"/>
  <c r="K21" i="225"/>
  <c r="K22" i="225"/>
  <c r="K23" i="225"/>
  <c r="K24" i="225"/>
  <c r="K25" i="225"/>
  <c r="K26" i="225"/>
  <c r="K27" i="225"/>
  <c r="K28" i="225"/>
  <c r="K29" i="225"/>
  <c r="K30" i="225"/>
  <c r="K31" i="225"/>
  <c r="J7" i="225"/>
  <c r="J8" i="225"/>
  <c r="J9" i="225"/>
  <c r="J10" i="225"/>
  <c r="J11" i="225"/>
  <c r="J12" i="225"/>
  <c r="J13" i="225"/>
  <c r="J14" i="225"/>
  <c r="J15" i="225"/>
  <c r="J16" i="225"/>
  <c r="J17" i="225"/>
  <c r="J18" i="225"/>
  <c r="J19" i="225"/>
  <c r="J20" i="225"/>
  <c r="J21" i="225"/>
  <c r="J22" i="225"/>
  <c r="J23" i="225"/>
  <c r="J24" i="225"/>
  <c r="J25" i="225"/>
  <c r="J26" i="225"/>
  <c r="J27" i="225"/>
  <c r="J28" i="225"/>
  <c r="J29" i="225"/>
  <c r="J30" i="225"/>
  <c r="J31" i="225"/>
  <c r="F7" i="225"/>
  <c r="F8" i="225"/>
  <c r="F9" i="225"/>
  <c r="F10" i="225"/>
  <c r="F11" i="225"/>
  <c r="F12" i="225"/>
  <c r="F13" i="225"/>
  <c r="F14" i="225"/>
  <c r="F15" i="225"/>
  <c r="F16" i="225"/>
  <c r="F17" i="225"/>
  <c r="F18" i="225"/>
  <c r="F19" i="225"/>
  <c r="F20" i="225"/>
  <c r="F21" i="225"/>
  <c r="F22" i="225"/>
  <c r="F23" i="225"/>
  <c r="F24" i="225"/>
  <c r="F25" i="225"/>
  <c r="F26" i="225"/>
  <c r="F27" i="225"/>
  <c r="F28" i="225"/>
  <c r="F29" i="225"/>
  <c r="F30" i="225"/>
  <c r="F31" i="225"/>
  <c r="S9" i="223"/>
  <c r="S10" i="223"/>
  <c r="S11" i="223"/>
  <c r="S12" i="223"/>
  <c r="S13" i="223"/>
  <c r="S14" i="223"/>
  <c r="S15" i="223"/>
  <c r="S16" i="223"/>
  <c r="S17" i="223"/>
  <c r="S18" i="223"/>
  <c r="S19" i="223"/>
  <c r="S20" i="223"/>
  <c r="S21" i="223"/>
  <c r="S22" i="223"/>
  <c r="S8" i="223"/>
  <c r="P8" i="223"/>
  <c r="P9" i="223"/>
  <c r="P10" i="223"/>
  <c r="P11" i="223"/>
  <c r="P12" i="223"/>
  <c r="P13" i="223"/>
  <c r="P14" i="223"/>
  <c r="P15" i="223"/>
  <c r="P16" i="223"/>
  <c r="P17" i="223"/>
  <c r="P18" i="223"/>
  <c r="P19" i="223"/>
  <c r="P20" i="223"/>
  <c r="P21" i="223"/>
  <c r="P22" i="223"/>
  <c r="O8" i="223"/>
  <c r="O9" i="223"/>
  <c r="O10" i="223"/>
  <c r="O11" i="223"/>
  <c r="O12" i="223"/>
  <c r="O13" i="223"/>
  <c r="O14" i="223"/>
  <c r="O15" i="223"/>
  <c r="O16" i="223"/>
  <c r="O17" i="223"/>
  <c r="O18" i="223"/>
  <c r="O19" i="223"/>
  <c r="O20" i="223"/>
  <c r="O21" i="223"/>
  <c r="O22" i="223"/>
  <c r="N8" i="223"/>
  <c r="N9" i="223"/>
  <c r="N10" i="223"/>
  <c r="N11" i="223"/>
  <c r="N12" i="223"/>
  <c r="N13" i="223"/>
  <c r="N14" i="223"/>
  <c r="N15" i="223"/>
  <c r="N16" i="223"/>
  <c r="N17" i="223"/>
  <c r="N18" i="223"/>
  <c r="N19" i="223"/>
  <c r="N20" i="223"/>
  <c r="N21" i="223"/>
  <c r="N22" i="223"/>
  <c r="J8" i="223"/>
  <c r="J9" i="223"/>
  <c r="J10" i="223"/>
  <c r="J11" i="223"/>
  <c r="J12" i="223"/>
  <c r="J13" i="223"/>
  <c r="J14" i="223"/>
  <c r="J15" i="223"/>
  <c r="J16" i="223"/>
  <c r="J17" i="223"/>
  <c r="J18" i="223"/>
  <c r="J19" i="223"/>
  <c r="J20" i="223"/>
  <c r="J21" i="223"/>
  <c r="J22" i="223"/>
  <c r="E7" i="222"/>
  <c r="E12" i="222" s="1"/>
  <c r="G7" i="222"/>
  <c r="H7" i="222"/>
  <c r="H12" i="222" s="1"/>
  <c r="I7" i="222"/>
  <c r="I12" i="222" s="1"/>
  <c r="D7" i="222"/>
  <c r="D12" i="222" s="1"/>
  <c r="L8" i="222"/>
  <c r="L9" i="222"/>
  <c r="L10" i="222"/>
  <c r="L11" i="222"/>
  <c r="K8" i="222"/>
  <c r="K9" i="222"/>
  <c r="K10" i="222"/>
  <c r="K11" i="222"/>
  <c r="J8" i="222"/>
  <c r="J9" i="222"/>
  <c r="J10" i="222"/>
  <c r="J11" i="222"/>
  <c r="F8" i="222"/>
  <c r="F9" i="222"/>
  <c r="F10" i="222"/>
  <c r="F11" i="222"/>
  <c r="E9" i="220"/>
  <c r="G9" i="220"/>
  <c r="H9" i="220"/>
  <c r="I9" i="220"/>
  <c r="D9" i="220"/>
  <c r="E7" i="220"/>
  <c r="G7" i="220"/>
  <c r="H7" i="220"/>
  <c r="I7" i="220"/>
  <c r="D7" i="220"/>
  <c r="L8" i="220"/>
  <c r="L10" i="220"/>
  <c r="L11" i="220"/>
  <c r="L12" i="220"/>
  <c r="L13" i="220"/>
  <c r="L14" i="220"/>
  <c r="L15" i="220"/>
  <c r="L16" i="220"/>
  <c r="L17" i="220"/>
  <c r="L18" i="220"/>
  <c r="L19" i="220"/>
  <c r="L20" i="220"/>
  <c r="L21" i="220"/>
  <c r="L22" i="220"/>
  <c r="L23" i="220"/>
  <c r="L24" i="220"/>
  <c r="L25" i="220"/>
  <c r="L26" i="220"/>
  <c r="L27" i="220"/>
  <c r="L28" i="220"/>
  <c r="L29" i="220"/>
  <c r="L30" i="220"/>
  <c r="L31" i="220"/>
  <c r="L32" i="220"/>
  <c r="L33" i="220"/>
  <c r="L34" i="220"/>
  <c r="L35" i="220"/>
  <c r="K8" i="220"/>
  <c r="K10" i="220"/>
  <c r="K11" i="220"/>
  <c r="K12" i="220"/>
  <c r="K13" i="220"/>
  <c r="K14" i="220"/>
  <c r="K15" i="220"/>
  <c r="K16" i="220"/>
  <c r="K17" i="220"/>
  <c r="K18" i="220"/>
  <c r="K19" i="220"/>
  <c r="K20" i="220"/>
  <c r="K21" i="220"/>
  <c r="K22" i="220"/>
  <c r="K23" i="220"/>
  <c r="K24" i="220"/>
  <c r="K25" i="220"/>
  <c r="K26" i="220"/>
  <c r="K27" i="220"/>
  <c r="K28" i="220"/>
  <c r="K29" i="220"/>
  <c r="K30" i="220"/>
  <c r="K31" i="220"/>
  <c r="K32" i="220"/>
  <c r="K33" i="220"/>
  <c r="K34" i="220"/>
  <c r="K35" i="220"/>
  <c r="J8" i="220"/>
  <c r="J10" i="220"/>
  <c r="J11" i="220"/>
  <c r="J12" i="220"/>
  <c r="J13" i="220"/>
  <c r="J14" i="220"/>
  <c r="J15" i="220"/>
  <c r="J16" i="220"/>
  <c r="J17" i="220"/>
  <c r="J18" i="220"/>
  <c r="J19" i="220"/>
  <c r="J20" i="220"/>
  <c r="J21" i="220"/>
  <c r="J22" i="220"/>
  <c r="J23" i="220"/>
  <c r="J24" i="220"/>
  <c r="J25" i="220"/>
  <c r="J26" i="220"/>
  <c r="J27" i="220"/>
  <c r="J28" i="220"/>
  <c r="J29" i="220"/>
  <c r="J30" i="220"/>
  <c r="J31" i="220"/>
  <c r="J32" i="220"/>
  <c r="J33" i="220"/>
  <c r="J34" i="220"/>
  <c r="J35" i="220"/>
  <c r="F8" i="220"/>
  <c r="F7" i="220" s="1"/>
  <c r="F10" i="220"/>
  <c r="F11" i="220"/>
  <c r="F12" i="220"/>
  <c r="F13" i="220"/>
  <c r="F14" i="220"/>
  <c r="F15" i="220"/>
  <c r="F16" i="220"/>
  <c r="F17" i="220"/>
  <c r="F18" i="220"/>
  <c r="F19" i="220"/>
  <c r="F20" i="220"/>
  <c r="F21" i="220"/>
  <c r="F22" i="220"/>
  <c r="F23" i="220"/>
  <c r="F24" i="220"/>
  <c r="F25" i="220"/>
  <c r="F26" i="220"/>
  <c r="F27" i="220"/>
  <c r="F28" i="220"/>
  <c r="F29" i="220"/>
  <c r="F30" i="220"/>
  <c r="F31" i="220"/>
  <c r="F32" i="220"/>
  <c r="F33" i="220"/>
  <c r="F34" i="220"/>
  <c r="F35" i="220"/>
  <c r="E6" i="221"/>
  <c r="G6" i="221"/>
  <c r="H6" i="221"/>
  <c r="I6" i="221"/>
  <c r="D6" i="221"/>
  <c r="L7" i="221"/>
  <c r="L8" i="221"/>
  <c r="L9" i="221"/>
  <c r="L10" i="221"/>
  <c r="L11" i="221"/>
  <c r="L12" i="221"/>
  <c r="L13" i="221"/>
  <c r="L14" i="221"/>
  <c r="L15" i="221"/>
  <c r="L16" i="221"/>
  <c r="L17" i="221"/>
  <c r="L18" i="221"/>
  <c r="L19" i="221"/>
  <c r="L20" i="221"/>
  <c r="L21" i="221"/>
  <c r="L22" i="221"/>
  <c r="L23" i="221"/>
  <c r="L24" i="221"/>
  <c r="L25" i="221"/>
  <c r="L26" i="221"/>
  <c r="L27" i="221"/>
  <c r="L28" i="221"/>
  <c r="L29" i="221"/>
  <c r="L30" i="221"/>
  <c r="L31" i="221"/>
  <c r="K7" i="221"/>
  <c r="K8" i="221"/>
  <c r="K9" i="221"/>
  <c r="K10" i="221"/>
  <c r="K11" i="221"/>
  <c r="K12" i="221"/>
  <c r="K13" i="221"/>
  <c r="K14" i="221"/>
  <c r="K15" i="221"/>
  <c r="K16" i="221"/>
  <c r="K17" i="221"/>
  <c r="K18" i="221"/>
  <c r="K19" i="221"/>
  <c r="K20" i="221"/>
  <c r="K21" i="221"/>
  <c r="K22" i="221"/>
  <c r="K23" i="221"/>
  <c r="K24" i="221"/>
  <c r="K25" i="221"/>
  <c r="K26" i="221"/>
  <c r="K27" i="221"/>
  <c r="K28" i="221"/>
  <c r="K29" i="221"/>
  <c r="K30" i="221"/>
  <c r="K31" i="221"/>
  <c r="J7" i="221"/>
  <c r="J8" i="221"/>
  <c r="J9" i="221"/>
  <c r="J10" i="221"/>
  <c r="J11" i="221"/>
  <c r="J12" i="221"/>
  <c r="J13" i="221"/>
  <c r="J14" i="221"/>
  <c r="J15" i="221"/>
  <c r="J16" i="221"/>
  <c r="J17" i="221"/>
  <c r="J18" i="221"/>
  <c r="J19" i="221"/>
  <c r="J20" i="221"/>
  <c r="J21" i="221"/>
  <c r="J22" i="221"/>
  <c r="J23" i="221"/>
  <c r="J24" i="221"/>
  <c r="J25" i="221"/>
  <c r="J26" i="221"/>
  <c r="J27" i="221"/>
  <c r="J28" i="221"/>
  <c r="J29" i="221"/>
  <c r="J30" i="221"/>
  <c r="J31" i="221"/>
  <c r="F7" i="221"/>
  <c r="F8" i="221"/>
  <c r="F9" i="221"/>
  <c r="F10" i="221"/>
  <c r="F11" i="221"/>
  <c r="F12" i="221"/>
  <c r="F13" i="221"/>
  <c r="F14" i="221"/>
  <c r="F15" i="221"/>
  <c r="F16" i="221"/>
  <c r="F17" i="221"/>
  <c r="F18" i="221"/>
  <c r="F19" i="221"/>
  <c r="F20" i="221"/>
  <c r="F21" i="221"/>
  <c r="F22" i="221"/>
  <c r="F23" i="221"/>
  <c r="F24" i="221"/>
  <c r="F25" i="221"/>
  <c r="F26" i="221"/>
  <c r="F27" i="221"/>
  <c r="F28" i="221"/>
  <c r="F29" i="221"/>
  <c r="F30" i="221"/>
  <c r="F31" i="221"/>
  <c r="S9" i="219"/>
  <c r="S10" i="219"/>
  <c r="S11" i="219"/>
  <c r="S12" i="219"/>
  <c r="S13" i="219"/>
  <c r="S14" i="219"/>
  <c r="S15" i="219"/>
  <c r="S16" i="219"/>
  <c r="S17" i="219"/>
  <c r="S18" i="219"/>
  <c r="S8" i="219"/>
  <c r="P8" i="219"/>
  <c r="P9" i="219"/>
  <c r="P10" i="219"/>
  <c r="P11" i="219"/>
  <c r="P12" i="219"/>
  <c r="P13" i="219"/>
  <c r="P14" i="219"/>
  <c r="P15" i="219"/>
  <c r="P16" i="219"/>
  <c r="P17" i="219"/>
  <c r="P18" i="219"/>
  <c r="O8" i="219"/>
  <c r="O9" i="219"/>
  <c r="O10" i="219"/>
  <c r="O11" i="219"/>
  <c r="O12" i="219"/>
  <c r="O13" i="219"/>
  <c r="O14" i="219"/>
  <c r="O15" i="219"/>
  <c r="O16" i="219"/>
  <c r="O17" i="219"/>
  <c r="O18" i="219"/>
  <c r="N8" i="219"/>
  <c r="N9" i="219"/>
  <c r="N10" i="219"/>
  <c r="N11" i="219"/>
  <c r="N12" i="219"/>
  <c r="N13" i="219"/>
  <c r="N14" i="219"/>
  <c r="N15" i="219"/>
  <c r="N16" i="219"/>
  <c r="N17" i="219"/>
  <c r="N18" i="219"/>
  <c r="J8" i="219"/>
  <c r="J9" i="219"/>
  <c r="J10" i="219"/>
  <c r="J11" i="219"/>
  <c r="J12" i="219"/>
  <c r="J13" i="219"/>
  <c r="J14" i="219"/>
  <c r="J15" i="219"/>
  <c r="J16" i="219"/>
  <c r="J17" i="219"/>
  <c r="J18" i="219"/>
  <c r="E7" i="218"/>
  <c r="E18" i="218" s="1"/>
  <c r="G7" i="218"/>
  <c r="H7" i="218"/>
  <c r="H18" i="218" s="1"/>
  <c r="I7" i="218"/>
  <c r="I18" i="218" s="1"/>
  <c r="D7" i="218"/>
  <c r="D18" i="218" s="1"/>
  <c r="L8" i="218"/>
  <c r="L9" i="218"/>
  <c r="L10" i="218"/>
  <c r="L11" i="218"/>
  <c r="L12" i="218"/>
  <c r="L13" i="218"/>
  <c r="L14" i="218"/>
  <c r="L15" i="218"/>
  <c r="L16" i="218"/>
  <c r="L17" i="218"/>
  <c r="K8" i="218"/>
  <c r="K9" i="218"/>
  <c r="K10" i="218"/>
  <c r="K11" i="218"/>
  <c r="K12" i="218"/>
  <c r="K13" i="218"/>
  <c r="K14" i="218"/>
  <c r="K15" i="218"/>
  <c r="K16" i="218"/>
  <c r="K17" i="218"/>
  <c r="J8" i="218"/>
  <c r="J9" i="218"/>
  <c r="J10" i="218"/>
  <c r="J11" i="218"/>
  <c r="J12" i="218"/>
  <c r="J13" i="218"/>
  <c r="J14" i="218"/>
  <c r="J15" i="218"/>
  <c r="J16" i="218"/>
  <c r="J17" i="218"/>
  <c r="F8" i="218"/>
  <c r="F9" i="218"/>
  <c r="F10" i="218"/>
  <c r="F11" i="218"/>
  <c r="F12" i="218"/>
  <c r="F13" i="218"/>
  <c r="F14" i="218"/>
  <c r="F15" i="218"/>
  <c r="F16" i="218"/>
  <c r="F17" i="218"/>
  <c r="E10" i="216"/>
  <c r="G10" i="216"/>
  <c r="H10" i="216"/>
  <c r="I10" i="216"/>
  <c r="D10" i="216"/>
  <c r="E7" i="216"/>
  <c r="G7" i="216"/>
  <c r="H7" i="216"/>
  <c r="I7" i="216"/>
  <c r="D7" i="216"/>
  <c r="L8" i="216"/>
  <c r="L9" i="216"/>
  <c r="L11" i="216"/>
  <c r="L12" i="216"/>
  <c r="L13" i="216"/>
  <c r="L14" i="216"/>
  <c r="L15" i="216"/>
  <c r="L16" i="216"/>
  <c r="L17" i="216"/>
  <c r="L18" i="216"/>
  <c r="L19" i="216"/>
  <c r="L20" i="216"/>
  <c r="L21" i="216"/>
  <c r="L22" i="216"/>
  <c r="L23" i="216"/>
  <c r="L24" i="216"/>
  <c r="L25" i="216"/>
  <c r="L26" i="216"/>
  <c r="L27" i="216"/>
  <c r="L28" i="216"/>
  <c r="L29" i="216"/>
  <c r="L30" i="216"/>
  <c r="L31" i="216"/>
  <c r="L32" i="216"/>
  <c r="L33" i="216"/>
  <c r="L34" i="216"/>
  <c r="L35" i="216"/>
  <c r="L36" i="216"/>
  <c r="K8" i="216"/>
  <c r="K9" i="216"/>
  <c r="K11" i="216"/>
  <c r="K12" i="216"/>
  <c r="K13" i="216"/>
  <c r="K14" i="216"/>
  <c r="K15" i="216"/>
  <c r="K16" i="216"/>
  <c r="K17" i="216"/>
  <c r="K18" i="216"/>
  <c r="K19" i="216"/>
  <c r="K20" i="216"/>
  <c r="K21" i="216"/>
  <c r="K22" i="216"/>
  <c r="K23" i="216"/>
  <c r="K24" i="216"/>
  <c r="K25" i="216"/>
  <c r="K26" i="216"/>
  <c r="K27" i="216"/>
  <c r="K28" i="216"/>
  <c r="K29" i="216"/>
  <c r="K30" i="216"/>
  <c r="K31" i="216"/>
  <c r="K32" i="216"/>
  <c r="K33" i="216"/>
  <c r="K34" i="216"/>
  <c r="K35" i="216"/>
  <c r="K36" i="216"/>
  <c r="J8" i="216"/>
  <c r="J9" i="216"/>
  <c r="J11" i="216"/>
  <c r="J12" i="216"/>
  <c r="J13" i="216"/>
  <c r="J14" i="216"/>
  <c r="J15" i="216"/>
  <c r="J16" i="216"/>
  <c r="J17" i="216"/>
  <c r="J18" i="216"/>
  <c r="J19" i="216"/>
  <c r="J20" i="216"/>
  <c r="J21" i="216"/>
  <c r="J22" i="216"/>
  <c r="J23" i="216"/>
  <c r="J24" i="216"/>
  <c r="J25" i="216"/>
  <c r="J26" i="216"/>
  <c r="J27" i="216"/>
  <c r="J28" i="216"/>
  <c r="J29" i="216"/>
  <c r="J30" i="216"/>
  <c r="J31" i="216"/>
  <c r="J32" i="216"/>
  <c r="J33" i="216"/>
  <c r="J34" i="216"/>
  <c r="J35" i="216"/>
  <c r="J36" i="216"/>
  <c r="F8" i="216"/>
  <c r="F9" i="216"/>
  <c r="F11" i="216"/>
  <c r="F12" i="216"/>
  <c r="F13" i="216"/>
  <c r="F14" i="216"/>
  <c r="F15" i="216"/>
  <c r="F16" i="216"/>
  <c r="F17" i="216"/>
  <c r="F18" i="216"/>
  <c r="F19" i="216"/>
  <c r="F20" i="216"/>
  <c r="F21" i="216"/>
  <c r="F22" i="216"/>
  <c r="F23" i="216"/>
  <c r="F24" i="216"/>
  <c r="F25" i="216"/>
  <c r="F26" i="216"/>
  <c r="F27" i="216"/>
  <c r="F28" i="216"/>
  <c r="F29" i="216"/>
  <c r="F30" i="216"/>
  <c r="F31" i="216"/>
  <c r="F32" i="216"/>
  <c r="F33" i="216"/>
  <c r="F34" i="216"/>
  <c r="F35" i="216"/>
  <c r="F36" i="216"/>
  <c r="E6" i="217"/>
  <c r="G6" i="217"/>
  <c r="H6" i="217"/>
  <c r="I6" i="217"/>
  <c r="D6" i="217"/>
  <c r="L7" i="217"/>
  <c r="L8" i="217"/>
  <c r="L9" i="217"/>
  <c r="L10" i="217"/>
  <c r="L11" i="217"/>
  <c r="L12" i="217"/>
  <c r="L13" i="217"/>
  <c r="L14" i="217"/>
  <c r="L15" i="217"/>
  <c r="L16" i="217"/>
  <c r="L17" i="217"/>
  <c r="L18" i="217"/>
  <c r="L19" i="217"/>
  <c r="L20" i="217"/>
  <c r="L21" i="217"/>
  <c r="L22" i="217"/>
  <c r="L23" i="217"/>
  <c r="L24" i="217"/>
  <c r="L25" i="217"/>
  <c r="L26" i="217"/>
  <c r="L27" i="217"/>
  <c r="L28" i="217"/>
  <c r="L29" i="217"/>
  <c r="L30" i="217"/>
  <c r="L31" i="217"/>
  <c r="K7" i="217"/>
  <c r="K8" i="217"/>
  <c r="K9" i="217"/>
  <c r="K10" i="217"/>
  <c r="K11" i="217"/>
  <c r="K12" i="217"/>
  <c r="K13" i="217"/>
  <c r="K14" i="217"/>
  <c r="K15" i="217"/>
  <c r="K16" i="217"/>
  <c r="K17" i="217"/>
  <c r="K18" i="217"/>
  <c r="K19" i="217"/>
  <c r="K20" i="217"/>
  <c r="K21" i="217"/>
  <c r="K22" i="217"/>
  <c r="K23" i="217"/>
  <c r="K24" i="217"/>
  <c r="K25" i="217"/>
  <c r="K26" i="217"/>
  <c r="K27" i="217"/>
  <c r="K28" i="217"/>
  <c r="K29" i="217"/>
  <c r="K30" i="217"/>
  <c r="K31" i="217"/>
  <c r="J7" i="217"/>
  <c r="J8" i="217"/>
  <c r="J9" i="217"/>
  <c r="J10" i="217"/>
  <c r="J11" i="217"/>
  <c r="J12" i="217"/>
  <c r="J13" i="217"/>
  <c r="J14" i="217"/>
  <c r="J15" i="217"/>
  <c r="J16" i="217"/>
  <c r="J17" i="217"/>
  <c r="J18" i="217"/>
  <c r="J19" i="217"/>
  <c r="J20" i="217"/>
  <c r="J21" i="217"/>
  <c r="J22" i="217"/>
  <c r="J23" i="217"/>
  <c r="J24" i="217"/>
  <c r="J25" i="217"/>
  <c r="J26" i="217"/>
  <c r="J27" i="217"/>
  <c r="J28" i="217"/>
  <c r="J29" i="217"/>
  <c r="J30" i="217"/>
  <c r="J31" i="217"/>
  <c r="F7" i="217"/>
  <c r="F8" i="217"/>
  <c r="F9" i="217"/>
  <c r="F10" i="217"/>
  <c r="F11" i="217"/>
  <c r="F12" i="217"/>
  <c r="F13" i="217"/>
  <c r="F14" i="217"/>
  <c r="F15" i="217"/>
  <c r="F16" i="217"/>
  <c r="F17" i="217"/>
  <c r="F18" i="217"/>
  <c r="F19" i="217"/>
  <c r="F20" i="217"/>
  <c r="F21" i="217"/>
  <c r="F22" i="217"/>
  <c r="F23" i="217"/>
  <c r="F24" i="217"/>
  <c r="F25" i="217"/>
  <c r="F26" i="217"/>
  <c r="F27" i="217"/>
  <c r="F28" i="217"/>
  <c r="F29" i="217"/>
  <c r="F30" i="217"/>
  <c r="F31" i="217"/>
  <c r="S9" i="215"/>
  <c r="S10" i="215"/>
  <c r="S11" i="215"/>
  <c r="S12" i="215"/>
  <c r="S8" i="215"/>
  <c r="P8" i="215"/>
  <c r="P9" i="215"/>
  <c r="P10" i="215"/>
  <c r="P11" i="215"/>
  <c r="P12" i="215"/>
  <c r="O8" i="215"/>
  <c r="O9" i="215"/>
  <c r="O10" i="215"/>
  <c r="O11" i="215"/>
  <c r="O12" i="215"/>
  <c r="N8" i="215"/>
  <c r="N9" i="215"/>
  <c r="N10" i="215"/>
  <c r="N11" i="215"/>
  <c r="N12" i="215"/>
  <c r="J8" i="215"/>
  <c r="J9" i="215"/>
  <c r="J10" i="215"/>
  <c r="J11" i="215"/>
  <c r="J12" i="215"/>
  <c r="E7" i="214"/>
  <c r="E11" i="214" s="1"/>
  <c r="G7" i="214"/>
  <c r="H7" i="214"/>
  <c r="H11" i="214" s="1"/>
  <c r="I7" i="214"/>
  <c r="I11" i="214" s="1"/>
  <c r="D7" i="214"/>
  <c r="D11" i="214" s="1"/>
  <c r="L8" i="214"/>
  <c r="L9" i="214"/>
  <c r="L10" i="214"/>
  <c r="K8" i="214"/>
  <c r="K9" i="214"/>
  <c r="K10" i="214"/>
  <c r="J8" i="214"/>
  <c r="J9" i="214"/>
  <c r="J10" i="214"/>
  <c r="F8" i="214"/>
  <c r="F9" i="214"/>
  <c r="F10" i="214"/>
  <c r="E10" i="212"/>
  <c r="G10" i="212"/>
  <c r="H10" i="212"/>
  <c r="I10" i="212"/>
  <c r="D10" i="212"/>
  <c r="E7" i="212"/>
  <c r="G7" i="212"/>
  <c r="H7" i="212"/>
  <c r="I7" i="212"/>
  <c r="D7" i="212"/>
  <c r="L8" i="212"/>
  <c r="L9" i="212"/>
  <c r="L11" i="212"/>
  <c r="L12" i="212"/>
  <c r="L13" i="212"/>
  <c r="K8" i="212"/>
  <c r="K9" i="212"/>
  <c r="K11" i="212"/>
  <c r="K12" i="212"/>
  <c r="K13" i="212"/>
  <c r="J8" i="212"/>
  <c r="J9" i="212"/>
  <c r="J11" i="212"/>
  <c r="J12" i="212"/>
  <c r="J13" i="212"/>
  <c r="F8" i="212"/>
  <c r="F9" i="212"/>
  <c r="F11" i="212"/>
  <c r="F10" i="212" s="1"/>
  <c r="F12" i="212"/>
  <c r="F13" i="212"/>
  <c r="E6" i="213"/>
  <c r="G6" i="213"/>
  <c r="H6" i="213"/>
  <c r="I6" i="213"/>
  <c r="D6" i="213"/>
  <c r="L7" i="213"/>
  <c r="L8" i="213"/>
  <c r="L9" i="213"/>
  <c r="L10" i="213"/>
  <c r="L11" i="213"/>
  <c r="L12" i="213"/>
  <c r="L13" i="213"/>
  <c r="L14" i="213"/>
  <c r="L15" i="213"/>
  <c r="L16" i="213"/>
  <c r="K7" i="213"/>
  <c r="K8" i="213"/>
  <c r="K9" i="213"/>
  <c r="K10" i="213"/>
  <c r="K11" i="213"/>
  <c r="K12" i="213"/>
  <c r="K13" i="213"/>
  <c r="K14" i="213"/>
  <c r="K15" i="213"/>
  <c r="K16" i="213"/>
  <c r="J7" i="213"/>
  <c r="J8" i="213"/>
  <c r="J9" i="213"/>
  <c r="J10" i="213"/>
  <c r="J11" i="213"/>
  <c r="J12" i="213"/>
  <c r="J13" i="213"/>
  <c r="J14" i="213"/>
  <c r="J15" i="213"/>
  <c r="J16" i="213"/>
  <c r="F7" i="213"/>
  <c r="F8" i="213"/>
  <c r="F9" i="213"/>
  <c r="F10" i="213"/>
  <c r="F11" i="213"/>
  <c r="F12" i="213"/>
  <c r="F13" i="213"/>
  <c r="F14" i="213"/>
  <c r="F15" i="213"/>
  <c r="F16" i="213"/>
  <c r="S9" i="211"/>
  <c r="S10" i="211"/>
  <c r="S11" i="211"/>
  <c r="S12" i="211"/>
  <c r="S13" i="211"/>
  <c r="S14" i="211"/>
  <c r="S15" i="211"/>
  <c r="S16" i="211"/>
  <c r="S17" i="211"/>
  <c r="S18" i="211"/>
  <c r="S19" i="211"/>
  <c r="S20" i="211"/>
  <c r="S21" i="211"/>
  <c r="S8" i="211"/>
  <c r="P8" i="211"/>
  <c r="P9" i="211"/>
  <c r="P10" i="211"/>
  <c r="P11" i="211"/>
  <c r="P12" i="211"/>
  <c r="P13" i="211"/>
  <c r="P14" i="211"/>
  <c r="P15" i="211"/>
  <c r="P16" i="211"/>
  <c r="P17" i="211"/>
  <c r="P18" i="211"/>
  <c r="P19" i="211"/>
  <c r="P20" i="211"/>
  <c r="P21" i="211"/>
  <c r="O8" i="211"/>
  <c r="O9" i="211"/>
  <c r="O10" i="211"/>
  <c r="O11" i="211"/>
  <c r="O12" i="211"/>
  <c r="O13" i="211"/>
  <c r="O14" i="211"/>
  <c r="O15" i="211"/>
  <c r="O16" i="211"/>
  <c r="O17" i="211"/>
  <c r="O18" i="211"/>
  <c r="O19" i="211"/>
  <c r="O20" i="211"/>
  <c r="O21" i="211"/>
  <c r="N8" i="211"/>
  <c r="N9" i="211"/>
  <c r="N10" i="211"/>
  <c r="N11" i="211"/>
  <c r="N12" i="211"/>
  <c r="N13" i="211"/>
  <c r="N14" i="211"/>
  <c r="N15" i="211"/>
  <c r="N16" i="211"/>
  <c r="N17" i="211"/>
  <c r="N18" i="211"/>
  <c r="N19" i="211"/>
  <c r="N20" i="211"/>
  <c r="N21" i="211"/>
  <c r="J8" i="211"/>
  <c r="J9" i="211"/>
  <c r="J10" i="211"/>
  <c r="J11" i="211"/>
  <c r="J12" i="211"/>
  <c r="J13" i="211"/>
  <c r="J14" i="211"/>
  <c r="J15" i="211"/>
  <c r="J16" i="211"/>
  <c r="J17" i="211"/>
  <c r="J18" i="211"/>
  <c r="J19" i="211"/>
  <c r="J20" i="211"/>
  <c r="J21" i="211"/>
  <c r="E7" i="210"/>
  <c r="E12" i="210" s="1"/>
  <c r="G7" i="210"/>
  <c r="G12" i="210" s="1"/>
  <c r="H7" i="210"/>
  <c r="H12" i="210" s="1"/>
  <c r="I7" i="210"/>
  <c r="I12" i="210" s="1"/>
  <c r="D7" i="210"/>
  <c r="D12" i="210" s="1"/>
  <c r="L8" i="210"/>
  <c r="L9" i="210"/>
  <c r="L10" i="210"/>
  <c r="L11" i="210"/>
  <c r="K8" i="210"/>
  <c r="K9" i="210"/>
  <c r="K10" i="210"/>
  <c r="K11" i="210"/>
  <c r="J8" i="210"/>
  <c r="J9" i="210"/>
  <c r="J10" i="210"/>
  <c r="J11" i="210"/>
  <c r="F8" i="210"/>
  <c r="F9" i="210"/>
  <c r="F10" i="210"/>
  <c r="F11" i="210"/>
  <c r="E9" i="208"/>
  <c r="G9" i="208"/>
  <c r="H9" i="208"/>
  <c r="I9" i="208"/>
  <c r="D9" i="208"/>
  <c r="E7" i="208"/>
  <c r="G7" i="208"/>
  <c r="H7" i="208"/>
  <c r="I7" i="208"/>
  <c r="D7" i="208"/>
  <c r="L8" i="208"/>
  <c r="L10" i="208"/>
  <c r="L11" i="208"/>
  <c r="L12" i="208"/>
  <c r="L13" i="208"/>
  <c r="L14" i="208"/>
  <c r="L15" i="208"/>
  <c r="L16" i="208"/>
  <c r="L17" i="208"/>
  <c r="L18" i="208"/>
  <c r="L19" i="208"/>
  <c r="L20" i="208"/>
  <c r="L21" i="208"/>
  <c r="L22" i="208"/>
  <c r="L23" i="208"/>
  <c r="L24" i="208"/>
  <c r="L25" i="208"/>
  <c r="L26" i="208"/>
  <c r="L27" i="208"/>
  <c r="K8" i="208"/>
  <c r="K10" i="208"/>
  <c r="K11" i="208"/>
  <c r="K12" i="208"/>
  <c r="K13" i="208"/>
  <c r="K14" i="208"/>
  <c r="K15" i="208"/>
  <c r="K16" i="208"/>
  <c r="K17" i="208"/>
  <c r="K18" i="208"/>
  <c r="K19" i="208"/>
  <c r="K20" i="208"/>
  <c r="K21" i="208"/>
  <c r="K22" i="208"/>
  <c r="K23" i="208"/>
  <c r="K24" i="208"/>
  <c r="K25" i="208"/>
  <c r="K26" i="208"/>
  <c r="K27" i="208"/>
  <c r="J8" i="208"/>
  <c r="J10" i="208"/>
  <c r="J11" i="208"/>
  <c r="J12" i="208"/>
  <c r="J13" i="208"/>
  <c r="J14" i="208"/>
  <c r="J15" i="208"/>
  <c r="J16" i="208"/>
  <c r="J17" i="208"/>
  <c r="J18" i="208"/>
  <c r="J19" i="208"/>
  <c r="J20" i="208"/>
  <c r="J21" i="208"/>
  <c r="J22" i="208"/>
  <c r="J23" i="208"/>
  <c r="J24" i="208"/>
  <c r="J25" i="208"/>
  <c r="J26" i="208"/>
  <c r="J27" i="208"/>
  <c r="F8" i="208"/>
  <c r="F7" i="208" s="1"/>
  <c r="F10" i="208"/>
  <c r="F11" i="208"/>
  <c r="F12" i="208"/>
  <c r="F13" i="208"/>
  <c r="F14" i="208"/>
  <c r="F15" i="208"/>
  <c r="F16" i="208"/>
  <c r="F17" i="208"/>
  <c r="F18" i="208"/>
  <c r="F19" i="208"/>
  <c r="F20" i="208"/>
  <c r="F21" i="208"/>
  <c r="F22" i="208"/>
  <c r="F23" i="208"/>
  <c r="F24" i="208"/>
  <c r="F25" i="208"/>
  <c r="F26" i="208"/>
  <c r="F27" i="208"/>
  <c r="E6" i="209"/>
  <c r="G6" i="209"/>
  <c r="H6" i="209"/>
  <c r="I6" i="209"/>
  <c r="D6" i="209"/>
  <c r="L7" i="209"/>
  <c r="L8" i="209"/>
  <c r="L9" i="209"/>
  <c r="L10" i="209"/>
  <c r="L11" i="209"/>
  <c r="L12" i="209"/>
  <c r="L13" i="209"/>
  <c r="L14" i="209"/>
  <c r="L15" i="209"/>
  <c r="L16" i="209"/>
  <c r="L17" i="209"/>
  <c r="L18" i="209"/>
  <c r="L19" i="209"/>
  <c r="L20" i="209"/>
  <c r="L21" i="209"/>
  <c r="L22" i="209"/>
  <c r="L23" i="209"/>
  <c r="L24" i="209"/>
  <c r="L25" i="209"/>
  <c r="L26" i="209"/>
  <c r="L27" i="209"/>
  <c r="L28" i="209"/>
  <c r="L29" i="209"/>
  <c r="L30" i="209"/>
  <c r="L31" i="209"/>
  <c r="K7" i="209"/>
  <c r="K8" i="209"/>
  <c r="K9" i="209"/>
  <c r="K10" i="209"/>
  <c r="K11" i="209"/>
  <c r="K12" i="209"/>
  <c r="K13" i="209"/>
  <c r="K14" i="209"/>
  <c r="K15" i="209"/>
  <c r="K16" i="209"/>
  <c r="K17" i="209"/>
  <c r="K18" i="209"/>
  <c r="K19" i="209"/>
  <c r="K20" i="209"/>
  <c r="K21" i="209"/>
  <c r="K22" i="209"/>
  <c r="K23" i="209"/>
  <c r="K24" i="209"/>
  <c r="K25" i="209"/>
  <c r="K26" i="209"/>
  <c r="K27" i="209"/>
  <c r="K28" i="209"/>
  <c r="K29" i="209"/>
  <c r="K30" i="209"/>
  <c r="K31" i="209"/>
  <c r="J7" i="209"/>
  <c r="J8" i="209"/>
  <c r="J9" i="209"/>
  <c r="J10" i="209"/>
  <c r="J11" i="209"/>
  <c r="J12" i="209"/>
  <c r="J13" i="209"/>
  <c r="J14" i="209"/>
  <c r="J15" i="209"/>
  <c r="J16" i="209"/>
  <c r="J17" i="209"/>
  <c r="J18" i="209"/>
  <c r="J19" i="209"/>
  <c r="J20" i="209"/>
  <c r="J21" i="209"/>
  <c r="J22" i="209"/>
  <c r="J23" i="209"/>
  <c r="J24" i="209"/>
  <c r="J25" i="209"/>
  <c r="J26" i="209"/>
  <c r="J27" i="209"/>
  <c r="J28" i="209"/>
  <c r="J29" i="209"/>
  <c r="J30" i="209"/>
  <c r="J31" i="209"/>
  <c r="F7" i="209"/>
  <c r="F8" i="209"/>
  <c r="F9" i="209"/>
  <c r="F10" i="209"/>
  <c r="F11" i="209"/>
  <c r="F12" i="209"/>
  <c r="F13" i="209"/>
  <c r="F14" i="209"/>
  <c r="F15" i="209"/>
  <c r="F16" i="209"/>
  <c r="F17" i="209"/>
  <c r="F18" i="209"/>
  <c r="F19" i="209"/>
  <c r="F20" i="209"/>
  <c r="F21" i="209"/>
  <c r="F22" i="209"/>
  <c r="F23" i="209"/>
  <c r="F24" i="209"/>
  <c r="F25" i="209"/>
  <c r="F26" i="209"/>
  <c r="F27" i="209"/>
  <c r="F28" i="209"/>
  <c r="F29" i="209"/>
  <c r="F30" i="209"/>
  <c r="F31" i="209"/>
  <c r="S9" i="207"/>
  <c r="S10" i="207"/>
  <c r="S11" i="207"/>
  <c r="S12" i="207"/>
  <c r="S13" i="207"/>
  <c r="S14" i="207"/>
  <c r="S15" i="207"/>
  <c r="S16" i="207"/>
  <c r="S17" i="207"/>
  <c r="S8" i="207"/>
  <c r="P8" i="207"/>
  <c r="P9" i="207"/>
  <c r="P10" i="207"/>
  <c r="P11" i="207"/>
  <c r="P12" i="207"/>
  <c r="P13" i="207"/>
  <c r="P14" i="207"/>
  <c r="P15" i="207"/>
  <c r="P16" i="207"/>
  <c r="P17" i="207"/>
  <c r="O8" i="207"/>
  <c r="O9" i="207"/>
  <c r="O10" i="207"/>
  <c r="O11" i="207"/>
  <c r="O12" i="207"/>
  <c r="O13" i="207"/>
  <c r="O14" i="207"/>
  <c r="O15" i="207"/>
  <c r="O16" i="207"/>
  <c r="O17" i="207"/>
  <c r="N8" i="207"/>
  <c r="N9" i="207"/>
  <c r="N10" i="207"/>
  <c r="N11" i="207"/>
  <c r="N12" i="207"/>
  <c r="N13" i="207"/>
  <c r="N14" i="207"/>
  <c r="N15" i="207"/>
  <c r="N16" i="207"/>
  <c r="N17" i="207"/>
  <c r="J8" i="207"/>
  <c r="J9" i="207"/>
  <c r="J10" i="207"/>
  <c r="J11" i="207"/>
  <c r="J12" i="207"/>
  <c r="J13" i="207"/>
  <c r="J14" i="207"/>
  <c r="J15" i="207"/>
  <c r="J16" i="207"/>
  <c r="J17" i="207"/>
  <c r="E7" i="206"/>
  <c r="E12" i="206" s="1"/>
  <c r="G7" i="206"/>
  <c r="H7" i="206"/>
  <c r="I7" i="206"/>
  <c r="I12" i="206" s="1"/>
  <c r="D7" i="206"/>
  <c r="D12" i="206" s="1"/>
  <c r="L8" i="206"/>
  <c r="L9" i="206"/>
  <c r="L10" i="206"/>
  <c r="L11" i="206"/>
  <c r="K8" i="206"/>
  <c r="K9" i="206"/>
  <c r="K10" i="206"/>
  <c r="K11" i="206"/>
  <c r="J8" i="206"/>
  <c r="J9" i="206"/>
  <c r="J10" i="206"/>
  <c r="J11" i="206"/>
  <c r="F8" i="206"/>
  <c r="F9" i="206"/>
  <c r="F10" i="206"/>
  <c r="F11" i="206"/>
  <c r="E7" i="204"/>
  <c r="G7" i="204"/>
  <c r="H7" i="204"/>
  <c r="I7" i="204"/>
  <c r="D7" i="204"/>
  <c r="L8" i="204"/>
  <c r="L10" i="204"/>
  <c r="K8" i="204"/>
  <c r="K10" i="204"/>
  <c r="J8" i="204"/>
  <c r="J10" i="204"/>
  <c r="F8" i="204"/>
  <c r="F7" i="204" s="1"/>
  <c r="F10" i="204"/>
  <c r="E6" i="205"/>
  <c r="G6" i="205"/>
  <c r="H6" i="205"/>
  <c r="I6" i="205"/>
  <c r="D6" i="205"/>
  <c r="L7" i="205"/>
  <c r="L8" i="205"/>
  <c r="L9" i="205"/>
  <c r="L10" i="205"/>
  <c r="L11" i="205"/>
  <c r="L12" i="205"/>
  <c r="L13" i="205"/>
  <c r="L14" i="205"/>
  <c r="L15" i="205"/>
  <c r="L16" i="205"/>
  <c r="L17" i="205"/>
  <c r="L18" i="205"/>
  <c r="K7" i="205"/>
  <c r="K8" i="205"/>
  <c r="K9" i="205"/>
  <c r="K10" i="205"/>
  <c r="K11" i="205"/>
  <c r="K12" i="205"/>
  <c r="K13" i="205"/>
  <c r="K14" i="205"/>
  <c r="K15" i="205"/>
  <c r="K16" i="205"/>
  <c r="K17" i="205"/>
  <c r="K18" i="205"/>
  <c r="J7" i="205"/>
  <c r="J8" i="205"/>
  <c r="J9" i="205"/>
  <c r="J10" i="205"/>
  <c r="J11" i="205"/>
  <c r="J12" i="205"/>
  <c r="J13" i="205"/>
  <c r="J14" i="205"/>
  <c r="J15" i="205"/>
  <c r="J16" i="205"/>
  <c r="J17" i="205"/>
  <c r="J18" i="205"/>
  <c r="F7" i="205"/>
  <c r="F8" i="205"/>
  <c r="F9" i="205"/>
  <c r="F10" i="205"/>
  <c r="F11" i="205"/>
  <c r="F12" i="205"/>
  <c r="F13" i="205"/>
  <c r="F14" i="205"/>
  <c r="F15" i="205"/>
  <c r="F16" i="205"/>
  <c r="F17" i="205"/>
  <c r="F18" i="205"/>
  <c r="S9" i="203"/>
  <c r="S10" i="203"/>
  <c r="S11" i="203"/>
  <c r="S12" i="203"/>
  <c r="S13" i="203"/>
  <c r="S14" i="203"/>
  <c r="S15" i="203"/>
  <c r="S16" i="203"/>
  <c r="S17" i="203"/>
  <c r="S8" i="203"/>
  <c r="P8" i="203"/>
  <c r="P9" i="203"/>
  <c r="P10" i="203"/>
  <c r="P11" i="203"/>
  <c r="P12" i="203"/>
  <c r="P13" i="203"/>
  <c r="P14" i="203"/>
  <c r="P15" i="203"/>
  <c r="P16" i="203"/>
  <c r="P17" i="203"/>
  <c r="O8" i="203"/>
  <c r="O9" i="203"/>
  <c r="O10" i="203"/>
  <c r="O11" i="203"/>
  <c r="O12" i="203"/>
  <c r="O13" i="203"/>
  <c r="O14" i="203"/>
  <c r="O15" i="203"/>
  <c r="O16" i="203"/>
  <c r="O17" i="203"/>
  <c r="N8" i="203"/>
  <c r="N9" i="203"/>
  <c r="N10" i="203"/>
  <c r="N11" i="203"/>
  <c r="N12" i="203"/>
  <c r="N13" i="203"/>
  <c r="N14" i="203"/>
  <c r="N15" i="203"/>
  <c r="N16" i="203"/>
  <c r="N17" i="203"/>
  <c r="J8" i="203"/>
  <c r="J9" i="203"/>
  <c r="J10" i="203"/>
  <c r="J11" i="203"/>
  <c r="J12" i="203"/>
  <c r="J13" i="203"/>
  <c r="J14" i="203"/>
  <c r="J15" i="203"/>
  <c r="J16" i="203"/>
  <c r="J17" i="203"/>
  <c r="E7" i="202"/>
  <c r="E11" i="202" s="1"/>
  <c r="G7" i="202"/>
  <c r="H7" i="202"/>
  <c r="H11" i="202" s="1"/>
  <c r="I7" i="202"/>
  <c r="I11" i="202" s="1"/>
  <c r="D7" i="202"/>
  <c r="D11" i="202" s="1"/>
  <c r="L8" i="202"/>
  <c r="L9" i="202"/>
  <c r="L10" i="202"/>
  <c r="K8" i="202"/>
  <c r="K9" i="202"/>
  <c r="K10" i="202"/>
  <c r="J8" i="202"/>
  <c r="J9" i="202"/>
  <c r="J10" i="202"/>
  <c r="F8" i="202"/>
  <c r="F9" i="202"/>
  <c r="F10" i="202"/>
  <c r="E7" i="200"/>
  <c r="G7" i="200"/>
  <c r="H7" i="200"/>
  <c r="I7" i="200"/>
  <c r="D7" i="200"/>
  <c r="L8" i="200"/>
  <c r="L10" i="200"/>
  <c r="K8" i="200"/>
  <c r="K10" i="200"/>
  <c r="J8" i="200"/>
  <c r="J10" i="200"/>
  <c r="F8" i="200"/>
  <c r="F7" i="200" s="1"/>
  <c r="F10" i="200"/>
  <c r="E6" i="201"/>
  <c r="G6" i="201"/>
  <c r="H6" i="201"/>
  <c r="I6" i="201"/>
  <c r="D6" i="201"/>
  <c r="L7" i="201"/>
  <c r="L8" i="201"/>
  <c r="L9" i="201"/>
  <c r="L10" i="201"/>
  <c r="L11" i="201"/>
  <c r="L12" i="201"/>
  <c r="L13" i="201"/>
  <c r="L14" i="201"/>
  <c r="L15" i="201"/>
  <c r="L16" i="201"/>
  <c r="L17" i="201"/>
  <c r="L18" i="201"/>
  <c r="L19" i="201"/>
  <c r="L20" i="201"/>
  <c r="L21" i="201"/>
  <c r="L22" i="201"/>
  <c r="L23" i="201"/>
  <c r="L24" i="201"/>
  <c r="L25" i="201"/>
  <c r="L26" i="201"/>
  <c r="L27" i="201"/>
  <c r="L28" i="201"/>
  <c r="L29" i="201"/>
  <c r="L30" i="201"/>
  <c r="L31" i="201"/>
  <c r="K7" i="201"/>
  <c r="K8" i="201"/>
  <c r="K9" i="201"/>
  <c r="K10" i="201"/>
  <c r="K11" i="201"/>
  <c r="K12" i="201"/>
  <c r="K13" i="201"/>
  <c r="K14" i="201"/>
  <c r="K15" i="201"/>
  <c r="K16" i="201"/>
  <c r="K17" i="201"/>
  <c r="K18" i="201"/>
  <c r="K19" i="201"/>
  <c r="K20" i="201"/>
  <c r="K21" i="201"/>
  <c r="K22" i="201"/>
  <c r="K23" i="201"/>
  <c r="K24" i="201"/>
  <c r="K25" i="201"/>
  <c r="K26" i="201"/>
  <c r="K27" i="201"/>
  <c r="K28" i="201"/>
  <c r="K29" i="201"/>
  <c r="K30" i="201"/>
  <c r="K31" i="201"/>
  <c r="J7" i="201"/>
  <c r="J8" i="201"/>
  <c r="J9" i="201"/>
  <c r="J10" i="201"/>
  <c r="J11" i="201"/>
  <c r="J12" i="201"/>
  <c r="J13" i="201"/>
  <c r="J14" i="201"/>
  <c r="J15" i="201"/>
  <c r="J16" i="201"/>
  <c r="J17" i="201"/>
  <c r="J18" i="201"/>
  <c r="J19" i="201"/>
  <c r="J20" i="201"/>
  <c r="J21" i="201"/>
  <c r="J22" i="201"/>
  <c r="J23" i="201"/>
  <c r="J24" i="201"/>
  <c r="J25" i="201"/>
  <c r="J26" i="201"/>
  <c r="J27" i="201"/>
  <c r="J28" i="201"/>
  <c r="J29" i="201"/>
  <c r="J30" i="201"/>
  <c r="J31" i="201"/>
  <c r="F7" i="201"/>
  <c r="F8" i="201"/>
  <c r="F9" i="201"/>
  <c r="F10" i="201"/>
  <c r="F11" i="201"/>
  <c r="F12" i="201"/>
  <c r="F13" i="201"/>
  <c r="F14" i="201"/>
  <c r="F15" i="201"/>
  <c r="F16" i="201"/>
  <c r="F17" i="201"/>
  <c r="F18" i="201"/>
  <c r="F19" i="201"/>
  <c r="F20" i="201"/>
  <c r="F21" i="201"/>
  <c r="F22" i="201"/>
  <c r="F23" i="201"/>
  <c r="F24" i="201"/>
  <c r="F25" i="201"/>
  <c r="F26" i="201"/>
  <c r="F27" i="201"/>
  <c r="F28" i="201"/>
  <c r="F29" i="201"/>
  <c r="F30" i="201"/>
  <c r="F31" i="201"/>
  <c r="S9" i="199"/>
  <c r="S10" i="199"/>
  <c r="S11" i="199"/>
  <c r="S8" i="199"/>
  <c r="P8" i="199"/>
  <c r="P9" i="199"/>
  <c r="P10" i="199"/>
  <c r="P11" i="199"/>
  <c r="O8" i="199"/>
  <c r="O9" i="199"/>
  <c r="O10" i="199"/>
  <c r="O11" i="199"/>
  <c r="N8" i="199"/>
  <c r="N9" i="199"/>
  <c r="N10" i="199"/>
  <c r="N11" i="199"/>
  <c r="J8" i="199"/>
  <c r="J9" i="199"/>
  <c r="J10" i="199"/>
  <c r="J11" i="199"/>
  <c r="E7" i="198"/>
  <c r="E10" i="198" s="1"/>
  <c r="G7" i="198"/>
  <c r="G10" i="198" s="1"/>
  <c r="H7" i="198"/>
  <c r="H10" i="198" s="1"/>
  <c r="I7" i="198"/>
  <c r="I10" i="198" s="1"/>
  <c r="D7" i="198"/>
  <c r="D10" i="198" s="1"/>
  <c r="L8" i="198"/>
  <c r="L9" i="198"/>
  <c r="K8" i="198"/>
  <c r="K9" i="198"/>
  <c r="J8" i="198"/>
  <c r="J9" i="198"/>
  <c r="F8" i="198"/>
  <c r="F9" i="198"/>
  <c r="E7" i="196"/>
  <c r="G7" i="196"/>
  <c r="H7" i="196"/>
  <c r="I7" i="196"/>
  <c r="D7" i="196"/>
  <c r="L8" i="196"/>
  <c r="L10" i="196"/>
  <c r="K8" i="196"/>
  <c r="K10" i="196"/>
  <c r="J8" i="196"/>
  <c r="J10" i="196"/>
  <c r="F8" i="196"/>
  <c r="F7" i="196" s="1"/>
  <c r="F10" i="196"/>
  <c r="E6" i="197"/>
  <c r="G6" i="197"/>
  <c r="H6" i="197"/>
  <c r="I6" i="197"/>
  <c r="D6" i="197"/>
  <c r="L7" i="197"/>
  <c r="L8" i="197"/>
  <c r="L9" i="197"/>
  <c r="L10" i="197"/>
  <c r="L11" i="197"/>
  <c r="L12" i="197"/>
  <c r="L13" i="197"/>
  <c r="L14" i="197"/>
  <c r="L15" i="197"/>
  <c r="L16" i="197"/>
  <c r="L17" i="197"/>
  <c r="L18" i="197"/>
  <c r="L19" i="197"/>
  <c r="L20" i="197"/>
  <c r="L21" i="197"/>
  <c r="L22" i="197"/>
  <c r="L23" i="197"/>
  <c r="L24" i="197"/>
  <c r="L25" i="197"/>
  <c r="L26" i="197"/>
  <c r="L27" i="197"/>
  <c r="L28" i="197"/>
  <c r="L29" i="197"/>
  <c r="L30" i="197"/>
  <c r="L31" i="197"/>
  <c r="K7" i="197"/>
  <c r="K8" i="197"/>
  <c r="K9" i="197"/>
  <c r="K10" i="197"/>
  <c r="K11" i="197"/>
  <c r="K12" i="197"/>
  <c r="K13" i="197"/>
  <c r="K14" i="197"/>
  <c r="K15" i="197"/>
  <c r="K16" i="197"/>
  <c r="K17" i="197"/>
  <c r="K18" i="197"/>
  <c r="K19" i="197"/>
  <c r="K20" i="197"/>
  <c r="K21" i="197"/>
  <c r="K22" i="197"/>
  <c r="K23" i="197"/>
  <c r="K24" i="197"/>
  <c r="K25" i="197"/>
  <c r="K26" i="197"/>
  <c r="K27" i="197"/>
  <c r="K28" i="197"/>
  <c r="K29" i="197"/>
  <c r="K30" i="197"/>
  <c r="K31" i="197"/>
  <c r="J7" i="197"/>
  <c r="J8" i="197"/>
  <c r="J9" i="197"/>
  <c r="J10" i="197"/>
  <c r="J11" i="197"/>
  <c r="J12" i="197"/>
  <c r="J13" i="197"/>
  <c r="J14" i="197"/>
  <c r="J15" i="197"/>
  <c r="J16" i="197"/>
  <c r="J17" i="197"/>
  <c r="J18" i="197"/>
  <c r="J19" i="197"/>
  <c r="J20" i="197"/>
  <c r="J21" i="197"/>
  <c r="J22" i="197"/>
  <c r="J23" i="197"/>
  <c r="J24" i="197"/>
  <c r="J25" i="197"/>
  <c r="J26" i="197"/>
  <c r="J27" i="197"/>
  <c r="J28" i="197"/>
  <c r="J29" i="197"/>
  <c r="J30" i="197"/>
  <c r="J31" i="197"/>
  <c r="F7" i="197"/>
  <c r="F8" i="197"/>
  <c r="F9" i="197"/>
  <c r="F10" i="197"/>
  <c r="F11" i="197"/>
  <c r="F12" i="197"/>
  <c r="F13" i="197"/>
  <c r="F14" i="197"/>
  <c r="F15" i="197"/>
  <c r="F16" i="197"/>
  <c r="F17" i="197"/>
  <c r="F18" i="197"/>
  <c r="F19" i="197"/>
  <c r="F20" i="197"/>
  <c r="F21" i="197"/>
  <c r="F22" i="197"/>
  <c r="F23" i="197"/>
  <c r="F24" i="197"/>
  <c r="F25" i="197"/>
  <c r="F26" i="197"/>
  <c r="F27" i="197"/>
  <c r="F28" i="197"/>
  <c r="F29" i="197"/>
  <c r="F30" i="197"/>
  <c r="F31" i="197"/>
  <c r="S9" i="195"/>
  <c r="S10" i="195"/>
  <c r="S11" i="195"/>
  <c r="S12" i="195"/>
  <c r="S13" i="195"/>
  <c r="S14" i="195"/>
  <c r="S15" i="195"/>
  <c r="S16" i="195"/>
  <c r="S17" i="195"/>
  <c r="S18" i="195"/>
  <c r="S8" i="195"/>
  <c r="P8" i="195"/>
  <c r="P9" i="195"/>
  <c r="P10" i="195"/>
  <c r="P11" i="195"/>
  <c r="P12" i="195"/>
  <c r="P13" i="195"/>
  <c r="P14" i="195"/>
  <c r="P15" i="195"/>
  <c r="P16" i="195"/>
  <c r="P17" i="195"/>
  <c r="P18" i="195"/>
  <c r="O8" i="195"/>
  <c r="O9" i="195"/>
  <c r="O10" i="195"/>
  <c r="O11" i="195"/>
  <c r="O12" i="195"/>
  <c r="O13" i="195"/>
  <c r="O14" i="195"/>
  <c r="O15" i="195"/>
  <c r="O16" i="195"/>
  <c r="O17" i="195"/>
  <c r="O18" i="195"/>
  <c r="N8" i="195"/>
  <c r="N9" i="195"/>
  <c r="N10" i="195"/>
  <c r="N11" i="195"/>
  <c r="N12" i="195"/>
  <c r="N13" i="195"/>
  <c r="N14" i="195"/>
  <c r="N15" i="195"/>
  <c r="N16" i="195"/>
  <c r="N17" i="195"/>
  <c r="N18" i="195"/>
  <c r="J8" i="195"/>
  <c r="J9" i="195"/>
  <c r="J10" i="195"/>
  <c r="J11" i="195"/>
  <c r="J12" i="195"/>
  <c r="J13" i="195"/>
  <c r="J14" i="195"/>
  <c r="J15" i="195"/>
  <c r="J16" i="195"/>
  <c r="J17" i="195"/>
  <c r="J18" i="195"/>
  <c r="E7" i="194"/>
  <c r="E14" i="194" s="1"/>
  <c r="G7" i="194"/>
  <c r="G14" i="194" s="1"/>
  <c r="H7" i="194"/>
  <c r="H14" i="194" s="1"/>
  <c r="I7" i="194"/>
  <c r="I14" i="194" s="1"/>
  <c r="D7" i="194"/>
  <c r="D14" i="194" s="1"/>
  <c r="L8" i="194"/>
  <c r="L9" i="194"/>
  <c r="L10" i="194"/>
  <c r="L11" i="194"/>
  <c r="L12" i="194"/>
  <c r="L13" i="194"/>
  <c r="K8" i="194"/>
  <c r="K9" i="194"/>
  <c r="K10" i="194"/>
  <c r="K11" i="194"/>
  <c r="K12" i="194"/>
  <c r="K13" i="194"/>
  <c r="J8" i="194"/>
  <c r="J9" i="194"/>
  <c r="J10" i="194"/>
  <c r="J11" i="194"/>
  <c r="J12" i="194"/>
  <c r="J13" i="194"/>
  <c r="F8" i="194"/>
  <c r="F9" i="194"/>
  <c r="F10" i="194"/>
  <c r="F11" i="194"/>
  <c r="F12" i="194"/>
  <c r="F13" i="194"/>
  <c r="E7" i="192"/>
  <c r="G7" i="192"/>
  <c r="H7" i="192"/>
  <c r="I7" i="192"/>
  <c r="D7" i="192"/>
  <c r="L8" i="192"/>
  <c r="L9" i="192"/>
  <c r="L10" i="192"/>
  <c r="L12" i="192"/>
  <c r="K8" i="192"/>
  <c r="K9" i="192"/>
  <c r="K10" i="192"/>
  <c r="K12" i="192"/>
  <c r="J8" i="192"/>
  <c r="J9" i="192"/>
  <c r="J10" i="192"/>
  <c r="J12" i="192"/>
  <c r="F8" i="192"/>
  <c r="F9" i="192"/>
  <c r="F10" i="192"/>
  <c r="F12" i="192"/>
  <c r="E6" i="193"/>
  <c r="G6" i="193"/>
  <c r="H6" i="193"/>
  <c r="I6" i="193"/>
  <c r="D6" i="193"/>
  <c r="L7" i="193"/>
  <c r="L8" i="193"/>
  <c r="L9" i="193"/>
  <c r="L10" i="193"/>
  <c r="L11" i="193"/>
  <c r="K7" i="193"/>
  <c r="K8" i="193"/>
  <c r="K9" i="193"/>
  <c r="K10" i="193"/>
  <c r="K11" i="193"/>
  <c r="J7" i="193"/>
  <c r="J8" i="193"/>
  <c r="J9" i="193"/>
  <c r="J10" i="193"/>
  <c r="J11" i="193"/>
  <c r="F7" i="193"/>
  <c r="F8" i="193"/>
  <c r="F9" i="193"/>
  <c r="F10" i="193"/>
  <c r="F11" i="193"/>
  <c r="S9" i="191"/>
  <c r="S10" i="191"/>
  <c r="S11" i="191"/>
  <c r="S12" i="191"/>
  <c r="S13" i="191"/>
  <c r="S14" i="191"/>
  <c r="S15" i="191"/>
  <c r="S16" i="191"/>
  <c r="S8" i="191"/>
  <c r="P8" i="191"/>
  <c r="P9" i="191"/>
  <c r="P10" i="191"/>
  <c r="P11" i="191"/>
  <c r="P12" i="191"/>
  <c r="P13" i="191"/>
  <c r="P14" i="191"/>
  <c r="P15" i="191"/>
  <c r="P16" i="191"/>
  <c r="O8" i="191"/>
  <c r="O9" i="191"/>
  <c r="O10" i="191"/>
  <c r="O11" i="191"/>
  <c r="O12" i="191"/>
  <c r="O13" i="191"/>
  <c r="O14" i="191"/>
  <c r="O15" i="191"/>
  <c r="O16" i="191"/>
  <c r="N8" i="191"/>
  <c r="N9" i="191"/>
  <c r="N10" i="191"/>
  <c r="N11" i="191"/>
  <c r="N12" i="191"/>
  <c r="N13" i="191"/>
  <c r="N14" i="191"/>
  <c r="N15" i="191"/>
  <c r="N16" i="191"/>
  <c r="J8" i="191"/>
  <c r="J9" i="191"/>
  <c r="J10" i="191"/>
  <c r="J11" i="191"/>
  <c r="J12" i="191"/>
  <c r="J13" i="191"/>
  <c r="J14" i="191"/>
  <c r="J15" i="191"/>
  <c r="J16" i="191"/>
  <c r="E7" i="190"/>
  <c r="E12" i="190" s="1"/>
  <c r="G7" i="190"/>
  <c r="H7" i="190"/>
  <c r="I7" i="190"/>
  <c r="I12" i="190" s="1"/>
  <c r="D7" i="190"/>
  <c r="D12" i="190" s="1"/>
  <c r="L8" i="190"/>
  <c r="L9" i="190"/>
  <c r="L10" i="190"/>
  <c r="L11" i="190"/>
  <c r="K8" i="190"/>
  <c r="K9" i="190"/>
  <c r="K10" i="190"/>
  <c r="K11" i="190"/>
  <c r="J8" i="190"/>
  <c r="J9" i="190"/>
  <c r="J10" i="190"/>
  <c r="J11" i="190"/>
  <c r="F8" i="190"/>
  <c r="F9" i="190"/>
  <c r="F10" i="190"/>
  <c r="F11" i="190"/>
  <c r="E13" i="188"/>
  <c r="G13" i="188"/>
  <c r="H13" i="188"/>
  <c r="I13" i="188"/>
  <c r="D13" i="188"/>
  <c r="E7" i="188"/>
  <c r="G7" i="188"/>
  <c r="H7" i="188"/>
  <c r="I7" i="188"/>
  <c r="D7" i="188"/>
  <c r="L8" i="188"/>
  <c r="L9" i="188"/>
  <c r="L10" i="188"/>
  <c r="L11" i="188"/>
  <c r="L12" i="188"/>
  <c r="L14" i="188"/>
  <c r="L15" i="188"/>
  <c r="L16" i="188"/>
  <c r="L17" i="188"/>
  <c r="L18" i="188"/>
  <c r="K8" i="188"/>
  <c r="K9" i="188"/>
  <c r="K10" i="188"/>
  <c r="K11" i="188"/>
  <c r="K12" i="188"/>
  <c r="K14" i="188"/>
  <c r="K15" i="188"/>
  <c r="K16" i="188"/>
  <c r="K17" i="188"/>
  <c r="K18" i="188"/>
  <c r="J8" i="188"/>
  <c r="J9" i="188"/>
  <c r="J10" i="188"/>
  <c r="J11" i="188"/>
  <c r="J12" i="188"/>
  <c r="J14" i="188"/>
  <c r="J15" i="188"/>
  <c r="J16" i="188"/>
  <c r="J17" i="188"/>
  <c r="J18" i="188"/>
  <c r="F8" i="188"/>
  <c r="F9" i="188"/>
  <c r="F10" i="188"/>
  <c r="F11" i="188"/>
  <c r="F12" i="188"/>
  <c r="F14" i="188"/>
  <c r="F15" i="188"/>
  <c r="F16" i="188"/>
  <c r="F17" i="188"/>
  <c r="F18" i="188"/>
  <c r="E6" i="189"/>
  <c r="G6" i="189"/>
  <c r="H6" i="189"/>
  <c r="I6" i="189"/>
  <c r="D6" i="189"/>
  <c r="L7" i="189"/>
  <c r="L8" i="189"/>
  <c r="L9" i="189"/>
  <c r="L10" i="189"/>
  <c r="L11" i="189"/>
  <c r="L12" i="189"/>
  <c r="L13" i="189"/>
  <c r="L14" i="189"/>
  <c r="L15" i="189"/>
  <c r="L16" i="189"/>
  <c r="L17" i="189"/>
  <c r="L18" i="189"/>
  <c r="K7" i="189"/>
  <c r="K8" i="189"/>
  <c r="K9" i="189"/>
  <c r="K10" i="189"/>
  <c r="K11" i="189"/>
  <c r="K12" i="189"/>
  <c r="K13" i="189"/>
  <c r="K14" i="189"/>
  <c r="K15" i="189"/>
  <c r="K16" i="189"/>
  <c r="K17" i="189"/>
  <c r="K18" i="189"/>
  <c r="J7" i="189"/>
  <c r="J8" i="189"/>
  <c r="J9" i="189"/>
  <c r="J10" i="189"/>
  <c r="J11" i="189"/>
  <c r="J12" i="189"/>
  <c r="J13" i="189"/>
  <c r="J14" i="189"/>
  <c r="J15" i="189"/>
  <c r="J16" i="189"/>
  <c r="J17" i="189"/>
  <c r="J18" i="189"/>
  <c r="F7" i="189"/>
  <c r="F8" i="189"/>
  <c r="F9" i="189"/>
  <c r="F10" i="189"/>
  <c r="F11" i="189"/>
  <c r="F12" i="189"/>
  <c r="F13" i="189"/>
  <c r="F14" i="189"/>
  <c r="F15" i="189"/>
  <c r="F16" i="189"/>
  <c r="F17" i="189"/>
  <c r="F18" i="189"/>
  <c r="S9" i="187"/>
  <c r="S10" i="187"/>
  <c r="S11" i="187"/>
  <c r="S12" i="187"/>
  <c r="S13" i="187"/>
  <c r="S14" i="187"/>
  <c r="S15" i="187"/>
  <c r="S16" i="187"/>
  <c r="S17" i="187"/>
  <c r="S8" i="187"/>
  <c r="P8" i="187"/>
  <c r="P9" i="187"/>
  <c r="P10" i="187"/>
  <c r="P11" i="187"/>
  <c r="P12" i="187"/>
  <c r="P13" i="187"/>
  <c r="P14" i="187"/>
  <c r="P15" i="187"/>
  <c r="P16" i="187"/>
  <c r="P17" i="187"/>
  <c r="O8" i="187"/>
  <c r="O9" i="187"/>
  <c r="O10" i="187"/>
  <c r="O11" i="187"/>
  <c r="O12" i="187"/>
  <c r="O13" i="187"/>
  <c r="O14" i="187"/>
  <c r="O15" i="187"/>
  <c r="O16" i="187"/>
  <c r="O17" i="187"/>
  <c r="N8" i="187"/>
  <c r="N9" i="187"/>
  <c r="N10" i="187"/>
  <c r="N11" i="187"/>
  <c r="N12" i="187"/>
  <c r="N13" i="187"/>
  <c r="N14" i="187"/>
  <c r="N15" i="187"/>
  <c r="N16" i="187"/>
  <c r="N17" i="187"/>
  <c r="J8" i="187"/>
  <c r="J9" i="187"/>
  <c r="J10" i="187"/>
  <c r="J11" i="187"/>
  <c r="J12" i="187"/>
  <c r="J13" i="187"/>
  <c r="J14" i="187"/>
  <c r="J15" i="187"/>
  <c r="J16" i="187"/>
  <c r="J17" i="187"/>
  <c r="E7" i="186"/>
  <c r="E12" i="186" s="1"/>
  <c r="G7" i="186"/>
  <c r="H7" i="186"/>
  <c r="I7" i="186"/>
  <c r="I12" i="186" s="1"/>
  <c r="D7" i="186"/>
  <c r="D12" i="186" s="1"/>
  <c r="L8" i="186"/>
  <c r="L9" i="186"/>
  <c r="L10" i="186"/>
  <c r="L11" i="186"/>
  <c r="K8" i="186"/>
  <c r="K9" i="186"/>
  <c r="K10" i="186"/>
  <c r="K11" i="186"/>
  <c r="J8" i="186"/>
  <c r="J9" i="186"/>
  <c r="J10" i="186"/>
  <c r="J11" i="186"/>
  <c r="F8" i="186"/>
  <c r="F9" i="186"/>
  <c r="F10" i="186"/>
  <c r="F11" i="186"/>
  <c r="E12" i="184"/>
  <c r="G12" i="184"/>
  <c r="H12" i="184"/>
  <c r="I12" i="184"/>
  <c r="D12" i="184"/>
  <c r="E7" i="184"/>
  <c r="G7" i="184"/>
  <c r="H7" i="184"/>
  <c r="I7" i="184"/>
  <c r="D7" i="184"/>
  <c r="L8" i="184"/>
  <c r="L9" i="184"/>
  <c r="L10" i="184"/>
  <c r="L11" i="184"/>
  <c r="L13" i="184"/>
  <c r="L14" i="184"/>
  <c r="L15" i="184"/>
  <c r="L16" i="184"/>
  <c r="K8" i="184"/>
  <c r="K9" i="184"/>
  <c r="K10" i="184"/>
  <c r="K11" i="184"/>
  <c r="K13" i="184"/>
  <c r="K14" i="184"/>
  <c r="K15" i="184"/>
  <c r="K16" i="184"/>
  <c r="J8" i="184"/>
  <c r="J9" i="184"/>
  <c r="J10" i="184"/>
  <c r="J11" i="184"/>
  <c r="J13" i="184"/>
  <c r="J14" i="184"/>
  <c r="J15" i="184"/>
  <c r="J16" i="184"/>
  <c r="F8" i="184"/>
  <c r="F9" i="184"/>
  <c r="F10" i="184"/>
  <c r="F11" i="184"/>
  <c r="F13" i="184"/>
  <c r="F12" i="184" s="1"/>
  <c r="F14" i="184"/>
  <c r="F15" i="184"/>
  <c r="F16" i="184"/>
  <c r="E6" i="185"/>
  <c r="G6" i="185"/>
  <c r="H6" i="185"/>
  <c r="I6" i="185"/>
  <c r="D6" i="185"/>
  <c r="L7" i="185"/>
  <c r="L8" i="185"/>
  <c r="L9" i="185"/>
  <c r="L10" i="185"/>
  <c r="L11" i="185"/>
  <c r="L12" i="185"/>
  <c r="L13" i="185"/>
  <c r="L14" i="185"/>
  <c r="L15" i="185"/>
  <c r="L16" i="185"/>
  <c r="L17" i="185"/>
  <c r="L18" i="185"/>
  <c r="L19" i="185"/>
  <c r="L20" i="185"/>
  <c r="L21" i="185"/>
  <c r="L22" i="185"/>
  <c r="L23" i="185"/>
  <c r="L24" i="185"/>
  <c r="L25" i="185"/>
  <c r="L26" i="185"/>
  <c r="L27" i="185"/>
  <c r="K7" i="185"/>
  <c r="K8" i="185"/>
  <c r="K9" i="185"/>
  <c r="K10" i="185"/>
  <c r="K11" i="185"/>
  <c r="K12" i="185"/>
  <c r="K13" i="185"/>
  <c r="K14" i="185"/>
  <c r="K15" i="185"/>
  <c r="K16" i="185"/>
  <c r="K17" i="185"/>
  <c r="K18" i="185"/>
  <c r="K19" i="185"/>
  <c r="K20" i="185"/>
  <c r="K21" i="185"/>
  <c r="K22" i="185"/>
  <c r="K23" i="185"/>
  <c r="K24" i="185"/>
  <c r="K25" i="185"/>
  <c r="K26" i="185"/>
  <c r="K27" i="185"/>
  <c r="J7" i="185"/>
  <c r="J8" i="185"/>
  <c r="J9" i="185"/>
  <c r="J10" i="185"/>
  <c r="J11" i="185"/>
  <c r="J12" i="185"/>
  <c r="J13" i="185"/>
  <c r="J14" i="185"/>
  <c r="J15" i="185"/>
  <c r="J16" i="185"/>
  <c r="J17" i="185"/>
  <c r="J18" i="185"/>
  <c r="J19" i="185"/>
  <c r="J20" i="185"/>
  <c r="J21" i="185"/>
  <c r="J22" i="185"/>
  <c r="J23" i="185"/>
  <c r="J24" i="185"/>
  <c r="J25" i="185"/>
  <c r="J26" i="185"/>
  <c r="J27" i="185"/>
  <c r="F7" i="185"/>
  <c r="F8" i="185"/>
  <c r="F9" i="185"/>
  <c r="F10" i="185"/>
  <c r="F11" i="185"/>
  <c r="F12" i="185"/>
  <c r="F13" i="185"/>
  <c r="F14" i="185"/>
  <c r="F15" i="185"/>
  <c r="F16" i="185"/>
  <c r="F17" i="185"/>
  <c r="F18" i="185"/>
  <c r="F19" i="185"/>
  <c r="F20" i="185"/>
  <c r="F21" i="185"/>
  <c r="F22" i="185"/>
  <c r="F23" i="185"/>
  <c r="F24" i="185"/>
  <c r="F25" i="185"/>
  <c r="F26" i="185"/>
  <c r="F27" i="185"/>
  <c r="S9" i="183"/>
  <c r="S10" i="183"/>
  <c r="S11" i="183"/>
  <c r="S12" i="183"/>
  <c r="S13" i="183"/>
  <c r="S14" i="183"/>
  <c r="S15" i="183"/>
  <c r="S16" i="183"/>
  <c r="S17" i="183"/>
  <c r="S18" i="183"/>
  <c r="S19" i="183"/>
  <c r="S20" i="183"/>
  <c r="S21" i="183"/>
  <c r="S22" i="183"/>
  <c r="S23" i="183"/>
  <c r="S8" i="183"/>
  <c r="P8" i="183"/>
  <c r="P9" i="183"/>
  <c r="P10" i="183"/>
  <c r="P11" i="183"/>
  <c r="P12" i="183"/>
  <c r="P13" i="183"/>
  <c r="P14" i="183"/>
  <c r="P15" i="183"/>
  <c r="P16" i="183"/>
  <c r="P17" i="183"/>
  <c r="P18" i="183"/>
  <c r="P19" i="183"/>
  <c r="P20" i="183"/>
  <c r="P21" i="183"/>
  <c r="P22" i="183"/>
  <c r="P23" i="183"/>
  <c r="O8" i="183"/>
  <c r="O9" i="183"/>
  <c r="O10" i="183"/>
  <c r="O11" i="183"/>
  <c r="O12" i="183"/>
  <c r="O13" i="183"/>
  <c r="O14" i="183"/>
  <c r="O15" i="183"/>
  <c r="O16" i="183"/>
  <c r="O17" i="183"/>
  <c r="O18" i="183"/>
  <c r="O19" i="183"/>
  <c r="O20" i="183"/>
  <c r="O21" i="183"/>
  <c r="O22" i="183"/>
  <c r="O23" i="183"/>
  <c r="N8" i="183"/>
  <c r="N9" i="183"/>
  <c r="N10" i="183"/>
  <c r="N11" i="183"/>
  <c r="N12" i="183"/>
  <c r="N13" i="183"/>
  <c r="N14" i="183"/>
  <c r="N15" i="183"/>
  <c r="N16" i="183"/>
  <c r="N17" i="183"/>
  <c r="N18" i="183"/>
  <c r="N19" i="183"/>
  <c r="N20" i="183"/>
  <c r="N21" i="183"/>
  <c r="N22" i="183"/>
  <c r="N23" i="183"/>
  <c r="J8" i="183"/>
  <c r="J9" i="183"/>
  <c r="J10" i="183"/>
  <c r="J11" i="183"/>
  <c r="J12" i="183"/>
  <c r="J13" i="183"/>
  <c r="J14" i="183"/>
  <c r="J15" i="183"/>
  <c r="J16" i="183"/>
  <c r="J17" i="183"/>
  <c r="J18" i="183"/>
  <c r="J19" i="183"/>
  <c r="J20" i="183"/>
  <c r="J21" i="183"/>
  <c r="J22" i="183"/>
  <c r="J23" i="183"/>
  <c r="E7" i="182"/>
  <c r="G7" i="182"/>
  <c r="G13" i="182" s="1"/>
  <c r="H7" i="182"/>
  <c r="I7" i="182"/>
  <c r="I13" i="182" s="1"/>
  <c r="D7" i="182"/>
  <c r="D13" i="182" s="1"/>
  <c r="L8" i="182"/>
  <c r="L9" i="182"/>
  <c r="L10" i="182"/>
  <c r="L11" i="182"/>
  <c r="L12" i="182"/>
  <c r="K8" i="182"/>
  <c r="K9" i="182"/>
  <c r="K10" i="182"/>
  <c r="K11" i="182"/>
  <c r="K12" i="182"/>
  <c r="J8" i="182"/>
  <c r="J9" i="182"/>
  <c r="J10" i="182"/>
  <c r="J11" i="182"/>
  <c r="J12" i="182"/>
  <c r="F8" i="182"/>
  <c r="F9" i="182"/>
  <c r="F10" i="182"/>
  <c r="F11" i="182"/>
  <c r="F12" i="182"/>
  <c r="E10" i="180"/>
  <c r="G10" i="180"/>
  <c r="H10" i="180"/>
  <c r="I10" i="180"/>
  <c r="D10" i="180"/>
  <c r="E7" i="180"/>
  <c r="G7" i="180"/>
  <c r="H7" i="180"/>
  <c r="I7" i="180"/>
  <c r="D7" i="180"/>
  <c r="L8" i="180"/>
  <c r="L9" i="180"/>
  <c r="L11" i="180"/>
  <c r="L12" i="180"/>
  <c r="K8" i="180"/>
  <c r="K9" i="180"/>
  <c r="K11" i="180"/>
  <c r="K12" i="180"/>
  <c r="J8" i="180"/>
  <c r="J9" i="180"/>
  <c r="J11" i="180"/>
  <c r="J12" i="180"/>
  <c r="F8" i="180"/>
  <c r="F9" i="180"/>
  <c r="F11" i="180"/>
  <c r="F10" i="180" s="1"/>
  <c r="F12" i="180"/>
  <c r="E6" i="181"/>
  <c r="G6" i="181"/>
  <c r="H6" i="181"/>
  <c r="I6" i="181"/>
  <c r="D6" i="181"/>
  <c r="L7" i="181"/>
  <c r="L8" i="181"/>
  <c r="L9" i="181"/>
  <c r="L10" i="181"/>
  <c r="L11" i="181"/>
  <c r="L12" i="181"/>
  <c r="L13" i="181"/>
  <c r="L14" i="181"/>
  <c r="L15" i="181"/>
  <c r="L16" i="181"/>
  <c r="L17" i="181"/>
  <c r="L18" i="181"/>
  <c r="L19" i="181"/>
  <c r="L20" i="181"/>
  <c r="L21" i="181"/>
  <c r="L22" i="181"/>
  <c r="L23" i="181"/>
  <c r="L24" i="181"/>
  <c r="L25" i="181"/>
  <c r="K7" i="181"/>
  <c r="K8" i="181"/>
  <c r="K9" i="181"/>
  <c r="K10" i="181"/>
  <c r="K11" i="181"/>
  <c r="K12" i="181"/>
  <c r="K13" i="181"/>
  <c r="K14" i="181"/>
  <c r="K15" i="181"/>
  <c r="K16" i="181"/>
  <c r="K17" i="181"/>
  <c r="K18" i="181"/>
  <c r="K19" i="181"/>
  <c r="K20" i="181"/>
  <c r="K21" i="181"/>
  <c r="K22" i="181"/>
  <c r="K23" i="181"/>
  <c r="K24" i="181"/>
  <c r="K25" i="181"/>
  <c r="J7" i="181"/>
  <c r="J8" i="181"/>
  <c r="J9" i="181"/>
  <c r="J10" i="181"/>
  <c r="J11" i="181"/>
  <c r="J12" i="181"/>
  <c r="J13" i="181"/>
  <c r="J14" i="181"/>
  <c r="J15" i="181"/>
  <c r="J16" i="181"/>
  <c r="J17" i="181"/>
  <c r="J18" i="181"/>
  <c r="J19" i="181"/>
  <c r="J20" i="181"/>
  <c r="J21" i="181"/>
  <c r="J22" i="181"/>
  <c r="J23" i="181"/>
  <c r="J24" i="181"/>
  <c r="J25" i="181"/>
  <c r="F7" i="181"/>
  <c r="F8" i="181"/>
  <c r="F9" i="181"/>
  <c r="F10" i="181"/>
  <c r="F11" i="181"/>
  <c r="F12" i="181"/>
  <c r="F13" i="181"/>
  <c r="F14" i="181"/>
  <c r="F15" i="181"/>
  <c r="F16" i="181"/>
  <c r="F17" i="181"/>
  <c r="F18" i="181"/>
  <c r="F19" i="181"/>
  <c r="F20" i="181"/>
  <c r="F21" i="181"/>
  <c r="F22" i="181"/>
  <c r="F23" i="181"/>
  <c r="F24" i="181"/>
  <c r="F25" i="181"/>
  <c r="S9" i="179"/>
  <c r="S10" i="179"/>
  <c r="S11" i="179"/>
  <c r="S12" i="179"/>
  <c r="S13" i="179"/>
  <c r="S14" i="179"/>
  <c r="S15" i="179"/>
  <c r="S16" i="179"/>
  <c r="S17" i="179"/>
  <c r="S18" i="179"/>
  <c r="S19" i="179"/>
  <c r="S20" i="179"/>
  <c r="S21" i="179"/>
  <c r="S22" i="179"/>
  <c r="S23" i="179"/>
  <c r="S8" i="179"/>
  <c r="P8" i="179"/>
  <c r="P9" i="179"/>
  <c r="P10" i="179"/>
  <c r="P11" i="179"/>
  <c r="P12" i="179"/>
  <c r="P13" i="179"/>
  <c r="P14" i="179"/>
  <c r="P15" i="179"/>
  <c r="P16" i="179"/>
  <c r="P17" i="179"/>
  <c r="P18" i="179"/>
  <c r="P19" i="179"/>
  <c r="P20" i="179"/>
  <c r="P21" i="179"/>
  <c r="P22" i="179"/>
  <c r="P23" i="179"/>
  <c r="O8" i="179"/>
  <c r="O9" i="179"/>
  <c r="O10" i="179"/>
  <c r="O11" i="179"/>
  <c r="O12" i="179"/>
  <c r="O13" i="179"/>
  <c r="O14" i="179"/>
  <c r="O15" i="179"/>
  <c r="O16" i="179"/>
  <c r="O17" i="179"/>
  <c r="O18" i="179"/>
  <c r="O19" i="179"/>
  <c r="O20" i="179"/>
  <c r="O21" i="179"/>
  <c r="O22" i="179"/>
  <c r="O23" i="179"/>
  <c r="N8" i="179"/>
  <c r="N9" i="179"/>
  <c r="N10" i="179"/>
  <c r="N11" i="179"/>
  <c r="N12" i="179"/>
  <c r="N13" i="179"/>
  <c r="N14" i="179"/>
  <c r="N15" i="179"/>
  <c r="N16" i="179"/>
  <c r="N17" i="179"/>
  <c r="N18" i="179"/>
  <c r="N19" i="179"/>
  <c r="N20" i="179"/>
  <c r="N21" i="179"/>
  <c r="N22" i="179"/>
  <c r="N23" i="179"/>
  <c r="J8" i="179"/>
  <c r="J9" i="179"/>
  <c r="J10" i="179"/>
  <c r="J11" i="179"/>
  <c r="J12" i="179"/>
  <c r="J13" i="179"/>
  <c r="J14" i="179"/>
  <c r="J15" i="179"/>
  <c r="J16" i="179"/>
  <c r="J17" i="179"/>
  <c r="J18" i="179"/>
  <c r="J19" i="179"/>
  <c r="J20" i="179"/>
  <c r="J21" i="179"/>
  <c r="J22" i="179"/>
  <c r="J23" i="179"/>
  <c r="E7" i="178"/>
  <c r="E12" i="178" s="1"/>
  <c r="G7" i="178"/>
  <c r="G12" i="178" s="1"/>
  <c r="H7" i="178"/>
  <c r="I7" i="178"/>
  <c r="I12" i="178" s="1"/>
  <c r="D7" i="178"/>
  <c r="D12" i="178" s="1"/>
  <c r="L8" i="178"/>
  <c r="L9" i="178"/>
  <c r="L10" i="178"/>
  <c r="L11" i="178"/>
  <c r="K8" i="178"/>
  <c r="K9" i="178"/>
  <c r="K10" i="178"/>
  <c r="K11" i="178"/>
  <c r="J8" i="178"/>
  <c r="J9" i="178"/>
  <c r="J10" i="178"/>
  <c r="J11" i="178"/>
  <c r="F8" i="178"/>
  <c r="F9" i="178"/>
  <c r="F10" i="178"/>
  <c r="F11" i="178"/>
  <c r="E9" i="176"/>
  <c r="G9" i="176"/>
  <c r="H9" i="176"/>
  <c r="I9" i="176"/>
  <c r="D9" i="176"/>
  <c r="E7" i="176"/>
  <c r="G7" i="176"/>
  <c r="H7" i="176"/>
  <c r="I7" i="176"/>
  <c r="D7" i="176"/>
  <c r="L8" i="176"/>
  <c r="L10" i="176"/>
  <c r="L11" i="176"/>
  <c r="L12" i="176"/>
  <c r="L13" i="176"/>
  <c r="L14" i="176"/>
  <c r="L15" i="176"/>
  <c r="L16" i="176"/>
  <c r="L17" i="176"/>
  <c r="L18" i="176"/>
  <c r="L19" i="176"/>
  <c r="L20" i="176"/>
  <c r="L21" i="176"/>
  <c r="L22" i="176"/>
  <c r="L23" i="176"/>
  <c r="L24" i="176"/>
  <c r="L25" i="176"/>
  <c r="L26" i="176"/>
  <c r="L27" i="176"/>
  <c r="L28" i="176"/>
  <c r="L29" i="176"/>
  <c r="L30" i="176"/>
  <c r="L31" i="176"/>
  <c r="L32" i="176"/>
  <c r="L33" i="176"/>
  <c r="L34" i="176"/>
  <c r="L35" i="176"/>
  <c r="K8" i="176"/>
  <c r="K10" i="176"/>
  <c r="K11" i="176"/>
  <c r="K12" i="176"/>
  <c r="K13" i="176"/>
  <c r="K14" i="176"/>
  <c r="K15" i="176"/>
  <c r="K16" i="176"/>
  <c r="K17" i="176"/>
  <c r="K18" i="176"/>
  <c r="K19" i="176"/>
  <c r="K20" i="176"/>
  <c r="K21" i="176"/>
  <c r="K22" i="176"/>
  <c r="K23" i="176"/>
  <c r="K24" i="176"/>
  <c r="K25" i="176"/>
  <c r="K26" i="176"/>
  <c r="K27" i="176"/>
  <c r="K28" i="176"/>
  <c r="K29" i="176"/>
  <c r="K30" i="176"/>
  <c r="K31" i="176"/>
  <c r="K32" i="176"/>
  <c r="K33" i="176"/>
  <c r="K34" i="176"/>
  <c r="K35" i="176"/>
  <c r="J8" i="176"/>
  <c r="J10" i="176"/>
  <c r="J11" i="176"/>
  <c r="J12" i="176"/>
  <c r="J13" i="176"/>
  <c r="J14" i="176"/>
  <c r="J15" i="176"/>
  <c r="J16" i="176"/>
  <c r="J17" i="176"/>
  <c r="J18" i="176"/>
  <c r="J19" i="176"/>
  <c r="J20" i="176"/>
  <c r="J21" i="176"/>
  <c r="J22" i="176"/>
  <c r="J23" i="176"/>
  <c r="J24" i="176"/>
  <c r="J25" i="176"/>
  <c r="J26" i="176"/>
  <c r="J27" i="176"/>
  <c r="J28" i="176"/>
  <c r="J29" i="176"/>
  <c r="J30" i="176"/>
  <c r="J31" i="176"/>
  <c r="J32" i="176"/>
  <c r="J33" i="176"/>
  <c r="J34" i="176"/>
  <c r="J35" i="176"/>
  <c r="F8" i="176"/>
  <c r="F7" i="176" s="1"/>
  <c r="F10" i="176"/>
  <c r="F11" i="176"/>
  <c r="F12" i="176"/>
  <c r="F13" i="176"/>
  <c r="F14" i="176"/>
  <c r="F15" i="176"/>
  <c r="F16" i="176"/>
  <c r="F17" i="176"/>
  <c r="F18" i="176"/>
  <c r="F19" i="176"/>
  <c r="F20" i="176"/>
  <c r="F21" i="176"/>
  <c r="F22" i="176"/>
  <c r="F23" i="176"/>
  <c r="F24" i="176"/>
  <c r="F25" i="176"/>
  <c r="F26" i="176"/>
  <c r="F27" i="176"/>
  <c r="F28" i="176"/>
  <c r="F29" i="176"/>
  <c r="F30" i="176"/>
  <c r="F31" i="176"/>
  <c r="F32" i="176"/>
  <c r="F33" i="176"/>
  <c r="F34" i="176"/>
  <c r="F35" i="176"/>
  <c r="E6" i="177"/>
  <c r="G6" i="177"/>
  <c r="H6" i="177"/>
  <c r="I6" i="177"/>
  <c r="D6" i="177"/>
  <c r="L7" i="177"/>
  <c r="L8" i="177"/>
  <c r="L9" i="177"/>
  <c r="L10" i="177"/>
  <c r="L11" i="177"/>
  <c r="L12" i="177"/>
  <c r="L13" i="177"/>
  <c r="L14" i="177"/>
  <c r="L15" i="177"/>
  <c r="L16" i="177"/>
  <c r="L17" i="177"/>
  <c r="L18" i="177"/>
  <c r="L19" i="177"/>
  <c r="L20" i="177"/>
  <c r="L21" i="177"/>
  <c r="L22" i="177"/>
  <c r="L23" i="177"/>
  <c r="L24" i="177"/>
  <c r="L25" i="177"/>
  <c r="L26" i="177"/>
  <c r="L27" i="177"/>
  <c r="L28" i="177"/>
  <c r="L29" i="177"/>
  <c r="L30" i="177"/>
  <c r="L31" i="177"/>
  <c r="K7" i="177"/>
  <c r="K8" i="177"/>
  <c r="K9" i="177"/>
  <c r="K10" i="177"/>
  <c r="K11" i="177"/>
  <c r="K12" i="177"/>
  <c r="K13" i="177"/>
  <c r="K14" i="177"/>
  <c r="K15" i="177"/>
  <c r="K16" i="177"/>
  <c r="K17" i="177"/>
  <c r="K18" i="177"/>
  <c r="K19" i="177"/>
  <c r="K20" i="177"/>
  <c r="K21" i="177"/>
  <c r="K22" i="177"/>
  <c r="K23" i="177"/>
  <c r="K24" i="177"/>
  <c r="K25" i="177"/>
  <c r="K26" i="177"/>
  <c r="K27" i="177"/>
  <c r="K28" i="177"/>
  <c r="K29" i="177"/>
  <c r="K30" i="177"/>
  <c r="K31" i="177"/>
  <c r="J7" i="177"/>
  <c r="J8" i="177"/>
  <c r="J9" i="177"/>
  <c r="J10" i="177"/>
  <c r="J11" i="177"/>
  <c r="J12" i="177"/>
  <c r="J13" i="177"/>
  <c r="J14" i="177"/>
  <c r="J15" i="177"/>
  <c r="J16" i="177"/>
  <c r="J17" i="177"/>
  <c r="J18" i="177"/>
  <c r="J19" i="177"/>
  <c r="J20" i="177"/>
  <c r="J21" i="177"/>
  <c r="J22" i="177"/>
  <c r="J23" i="177"/>
  <c r="J24" i="177"/>
  <c r="J25" i="177"/>
  <c r="J26" i="177"/>
  <c r="J27" i="177"/>
  <c r="J28" i="177"/>
  <c r="J29" i="177"/>
  <c r="J30" i="177"/>
  <c r="J31" i="177"/>
  <c r="F7" i="177"/>
  <c r="F8" i="177"/>
  <c r="F9" i="177"/>
  <c r="F10" i="177"/>
  <c r="F11" i="177"/>
  <c r="F12" i="177"/>
  <c r="F13" i="177"/>
  <c r="F14" i="177"/>
  <c r="F15" i="177"/>
  <c r="F16" i="177"/>
  <c r="F17" i="177"/>
  <c r="F18" i="177"/>
  <c r="F19" i="177"/>
  <c r="F20" i="177"/>
  <c r="F21" i="177"/>
  <c r="F22" i="177"/>
  <c r="F23" i="177"/>
  <c r="F24" i="177"/>
  <c r="F25" i="177"/>
  <c r="F26" i="177"/>
  <c r="F27" i="177"/>
  <c r="F28" i="177"/>
  <c r="F29" i="177"/>
  <c r="F30" i="177"/>
  <c r="F31" i="177"/>
  <c r="S9" i="175"/>
  <c r="S10" i="175"/>
  <c r="S11" i="175"/>
  <c r="S12" i="175"/>
  <c r="S13" i="175"/>
  <c r="S14" i="175"/>
  <c r="S15" i="175"/>
  <c r="S16" i="175"/>
  <c r="S17" i="175"/>
  <c r="S18" i="175"/>
  <c r="S19" i="175"/>
  <c r="S20" i="175"/>
  <c r="S21" i="175"/>
  <c r="S22" i="175"/>
  <c r="S23" i="175"/>
  <c r="S24" i="175"/>
  <c r="S25" i="175"/>
  <c r="S26" i="175"/>
  <c r="S27" i="175"/>
  <c r="S28" i="175"/>
  <c r="S29" i="175"/>
  <c r="S30" i="175"/>
  <c r="S31" i="175"/>
  <c r="S32" i="175"/>
  <c r="S33" i="175"/>
  <c r="S34" i="175"/>
  <c r="S35" i="175"/>
  <c r="S36" i="175"/>
  <c r="S37" i="175"/>
  <c r="S38" i="175"/>
  <c r="S39" i="175"/>
  <c r="S40" i="175"/>
  <c r="S41" i="175"/>
  <c r="S42" i="175"/>
  <c r="S43" i="175"/>
  <c r="S44" i="175"/>
  <c r="S45" i="175"/>
  <c r="S46" i="175"/>
  <c r="S47" i="175"/>
  <c r="S48" i="175"/>
  <c r="S49" i="175"/>
  <c r="S50" i="175"/>
  <c r="S51" i="175"/>
  <c r="S52" i="175"/>
  <c r="S53" i="175"/>
  <c r="S8" i="175"/>
  <c r="P8" i="175"/>
  <c r="P9" i="175"/>
  <c r="P10" i="175"/>
  <c r="P11" i="175"/>
  <c r="P12" i="175"/>
  <c r="P13" i="175"/>
  <c r="P14" i="175"/>
  <c r="P15" i="175"/>
  <c r="P16" i="175"/>
  <c r="P17" i="175"/>
  <c r="P18" i="175"/>
  <c r="P19" i="175"/>
  <c r="P20" i="175"/>
  <c r="P21" i="175"/>
  <c r="P22" i="175"/>
  <c r="P23" i="175"/>
  <c r="P24" i="175"/>
  <c r="P25" i="175"/>
  <c r="P26" i="175"/>
  <c r="P27" i="175"/>
  <c r="P28" i="175"/>
  <c r="P29" i="175"/>
  <c r="P30" i="175"/>
  <c r="P31" i="175"/>
  <c r="P32" i="175"/>
  <c r="P33" i="175"/>
  <c r="P34" i="175"/>
  <c r="P35" i="175"/>
  <c r="P36" i="175"/>
  <c r="P37" i="175"/>
  <c r="P38" i="175"/>
  <c r="P39" i="175"/>
  <c r="P40" i="175"/>
  <c r="P41" i="175"/>
  <c r="P42" i="175"/>
  <c r="P43" i="175"/>
  <c r="P44" i="175"/>
  <c r="P45" i="175"/>
  <c r="P46" i="175"/>
  <c r="P47" i="175"/>
  <c r="P48" i="175"/>
  <c r="P49" i="175"/>
  <c r="P50" i="175"/>
  <c r="P51" i="175"/>
  <c r="P52" i="175"/>
  <c r="P53" i="175"/>
  <c r="O8" i="175"/>
  <c r="O9" i="175"/>
  <c r="O10" i="175"/>
  <c r="O11" i="175"/>
  <c r="O12" i="175"/>
  <c r="O13" i="175"/>
  <c r="O14" i="175"/>
  <c r="O15" i="175"/>
  <c r="O16" i="175"/>
  <c r="O17" i="175"/>
  <c r="O18" i="175"/>
  <c r="O19" i="175"/>
  <c r="O20" i="175"/>
  <c r="O21" i="175"/>
  <c r="O22" i="175"/>
  <c r="O23" i="175"/>
  <c r="O24" i="175"/>
  <c r="O25" i="175"/>
  <c r="O26" i="175"/>
  <c r="O27" i="175"/>
  <c r="O28" i="175"/>
  <c r="O29" i="175"/>
  <c r="O30" i="175"/>
  <c r="O31" i="175"/>
  <c r="O32" i="175"/>
  <c r="O33" i="175"/>
  <c r="O34" i="175"/>
  <c r="O35" i="175"/>
  <c r="O36" i="175"/>
  <c r="O37" i="175"/>
  <c r="O38" i="175"/>
  <c r="O39" i="175"/>
  <c r="O40" i="175"/>
  <c r="O41" i="175"/>
  <c r="O42" i="175"/>
  <c r="O43" i="175"/>
  <c r="O44" i="175"/>
  <c r="O45" i="175"/>
  <c r="O46" i="175"/>
  <c r="O47" i="175"/>
  <c r="O48" i="175"/>
  <c r="O49" i="175"/>
  <c r="O50" i="175"/>
  <c r="O51" i="175"/>
  <c r="O52" i="175"/>
  <c r="O53" i="175"/>
  <c r="N8" i="175"/>
  <c r="N9" i="175"/>
  <c r="N10" i="175"/>
  <c r="N11" i="175"/>
  <c r="N12" i="175"/>
  <c r="N13" i="175"/>
  <c r="N14" i="175"/>
  <c r="N15" i="175"/>
  <c r="N16" i="175"/>
  <c r="N17" i="175"/>
  <c r="N18" i="175"/>
  <c r="N19" i="175"/>
  <c r="N20" i="175"/>
  <c r="N21" i="175"/>
  <c r="N22" i="175"/>
  <c r="N23" i="175"/>
  <c r="N24" i="175"/>
  <c r="N25" i="175"/>
  <c r="N26" i="175"/>
  <c r="N27" i="175"/>
  <c r="N28" i="175"/>
  <c r="N29" i="175"/>
  <c r="N30" i="175"/>
  <c r="N31" i="175"/>
  <c r="N32" i="175"/>
  <c r="N33" i="175"/>
  <c r="N34" i="175"/>
  <c r="N35" i="175"/>
  <c r="N36" i="175"/>
  <c r="N37" i="175"/>
  <c r="N38" i="175"/>
  <c r="N39" i="175"/>
  <c r="N40" i="175"/>
  <c r="N41" i="175"/>
  <c r="N42" i="175"/>
  <c r="N43" i="175"/>
  <c r="N44" i="175"/>
  <c r="N45" i="175"/>
  <c r="N46" i="175"/>
  <c r="N47" i="175"/>
  <c r="N48" i="175"/>
  <c r="N49" i="175"/>
  <c r="N50" i="175"/>
  <c r="N51" i="175"/>
  <c r="N52" i="175"/>
  <c r="N53" i="175"/>
  <c r="J8" i="175"/>
  <c r="J9" i="175"/>
  <c r="J10" i="175"/>
  <c r="J11" i="175"/>
  <c r="J12" i="175"/>
  <c r="J13" i="175"/>
  <c r="J14" i="175"/>
  <c r="J15" i="175"/>
  <c r="J16" i="175"/>
  <c r="J17" i="175"/>
  <c r="J18" i="175"/>
  <c r="J19" i="175"/>
  <c r="J20" i="175"/>
  <c r="J21" i="175"/>
  <c r="J22" i="175"/>
  <c r="J23" i="175"/>
  <c r="J24" i="175"/>
  <c r="J25" i="175"/>
  <c r="J26" i="175"/>
  <c r="J27" i="175"/>
  <c r="J28" i="175"/>
  <c r="J29" i="175"/>
  <c r="J30" i="175"/>
  <c r="J31" i="175"/>
  <c r="J32" i="175"/>
  <c r="J33" i="175"/>
  <c r="J34" i="175"/>
  <c r="J35" i="175"/>
  <c r="J36" i="175"/>
  <c r="J37" i="175"/>
  <c r="J38" i="175"/>
  <c r="J39" i="175"/>
  <c r="J40" i="175"/>
  <c r="J41" i="175"/>
  <c r="J42" i="175"/>
  <c r="J43" i="175"/>
  <c r="J44" i="175"/>
  <c r="J45" i="175"/>
  <c r="J46" i="175"/>
  <c r="J47" i="175"/>
  <c r="J48" i="175"/>
  <c r="J49" i="175"/>
  <c r="J50" i="175"/>
  <c r="J51" i="175"/>
  <c r="J52" i="175"/>
  <c r="J53" i="175"/>
  <c r="E7" i="174"/>
  <c r="E13" i="174" s="1"/>
  <c r="G7" i="174"/>
  <c r="H7" i="174"/>
  <c r="H13" i="174" s="1"/>
  <c r="I7" i="174"/>
  <c r="I13" i="174" s="1"/>
  <c r="D7" i="174"/>
  <c r="D13" i="174" s="1"/>
  <c r="L8" i="174"/>
  <c r="L9" i="174"/>
  <c r="L10" i="174"/>
  <c r="L11" i="174"/>
  <c r="L12" i="174"/>
  <c r="K8" i="174"/>
  <c r="K9" i="174"/>
  <c r="K10" i="174"/>
  <c r="K11" i="174"/>
  <c r="K12" i="174"/>
  <c r="J8" i="174"/>
  <c r="J9" i="174"/>
  <c r="J10" i="174"/>
  <c r="J11" i="174"/>
  <c r="J12" i="174"/>
  <c r="F8" i="174"/>
  <c r="F9" i="174"/>
  <c r="F10" i="174"/>
  <c r="F11" i="174"/>
  <c r="F12" i="174"/>
  <c r="E10" i="172"/>
  <c r="G10" i="172"/>
  <c r="H10" i="172"/>
  <c r="I10" i="172"/>
  <c r="D10" i="172"/>
  <c r="E7" i="172"/>
  <c r="G7" i="172"/>
  <c r="H7" i="172"/>
  <c r="I7" i="172"/>
  <c r="D7" i="172"/>
  <c r="L8" i="172"/>
  <c r="L9" i="172"/>
  <c r="L11" i="172"/>
  <c r="L12" i="172"/>
  <c r="L13" i="172"/>
  <c r="L14" i="172"/>
  <c r="L15" i="172"/>
  <c r="L16" i="172"/>
  <c r="L17" i="172"/>
  <c r="L18" i="172"/>
  <c r="L19" i="172"/>
  <c r="L20" i="172"/>
  <c r="L21" i="172"/>
  <c r="L22" i="172"/>
  <c r="L23" i="172"/>
  <c r="L24" i="172"/>
  <c r="L25" i="172"/>
  <c r="L26" i="172"/>
  <c r="L27" i="172"/>
  <c r="L28" i="172"/>
  <c r="L29" i="172"/>
  <c r="L30" i="172"/>
  <c r="L31" i="172"/>
  <c r="L32" i="172"/>
  <c r="L33" i="172"/>
  <c r="L34" i="172"/>
  <c r="L35" i="172"/>
  <c r="L36" i="172"/>
  <c r="K8" i="172"/>
  <c r="K9" i="172"/>
  <c r="K11" i="172"/>
  <c r="K12" i="172"/>
  <c r="K13" i="172"/>
  <c r="K14" i="172"/>
  <c r="K15" i="172"/>
  <c r="K16" i="172"/>
  <c r="K17" i="172"/>
  <c r="K18" i="172"/>
  <c r="K19" i="172"/>
  <c r="K20" i="172"/>
  <c r="K21" i="172"/>
  <c r="K22" i="172"/>
  <c r="K23" i="172"/>
  <c r="K24" i="172"/>
  <c r="K25" i="172"/>
  <c r="K26" i="172"/>
  <c r="K27" i="172"/>
  <c r="K28" i="172"/>
  <c r="K29" i="172"/>
  <c r="K30" i="172"/>
  <c r="K31" i="172"/>
  <c r="K32" i="172"/>
  <c r="K33" i="172"/>
  <c r="K34" i="172"/>
  <c r="K35" i="172"/>
  <c r="K36" i="172"/>
  <c r="J8" i="172"/>
  <c r="J9" i="172"/>
  <c r="J11" i="172"/>
  <c r="J12" i="172"/>
  <c r="J13" i="172"/>
  <c r="J14" i="172"/>
  <c r="J15" i="172"/>
  <c r="J16" i="172"/>
  <c r="J17" i="172"/>
  <c r="J18" i="172"/>
  <c r="J19" i="172"/>
  <c r="J20" i="172"/>
  <c r="J21" i="172"/>
  <c r="J22" i="172"/>
  <c r="J23" i="172"/>
  <c r="J24" i="172"/>
  <c r="J25" i="172"/>
  <c r="J26" i="172"/>
  <c r="J27" i="172"/>
  <c r="J28" i="172"/>
  <c r="J29" i="172"/>
  <c r="J30" i="172"/>
  <c r="J31" i="172"/>
  <c r="J32" i="172"/>
  <c r="J33" i="172"/>
  <c r="J34" i="172"/>
  <c r="J35" i="172"/>
  <c r="J36" i="172"/>
  <c r="F8" i="172"/>
  <c r="F9" i="172"/>
  <c r="F11" i="172"/>
  <c r="F12" i="172"/>
  <c r="F13" i="172"/>
  <c r="F14" i="172"/>
  <c r="F15" i="172"/>
  <c r="F16" i="172"/>
  <c r="F17" i="172"/>
  <c r="F18" i="172"/>
  <c r="F19" i="172"/>
  <c r="F20" i="172"/>
  <c r="F21" i="172"/>
  <c r="F22" i="172"/>
  <c r="F23" i="172"/>
  <c r="F24" i="172"/>
  <c r="F25" i="172"/>
  <c r="F26" i="172"/>
  <c r="F27" i="172"/>
  <c r="F28" i="172"/>
  <c r="F29" i="172"/>
  <c r="F30" i="172"/>
  <c r="F31" i="172"/>
  <c r="F32" i="172"/>
  <c r="F33" i="172"/>
  <c r="F34" i="172"/>
  <c r="F35" i="172"/>
  <c r="F36" i="172"/>
  <c r="E6" i="173"/>
  <c r="G6" i="173"/>
  <c r="H6" i="173"/>
  <c r="I6" i="173"/>
  <c r="D6" i="173"/>
  <c r="L7" i="173"/>
  <c r="L8" i="173"/>
  <c r="L9" i="173"/>
  <c r="L10" i="173"/>
  <c r="L11" i="173"/>
  <c r="L12" i="173"/>
  <c r="L13" i="173"/>
  <c r="L14" i="173"/>
  <c r="L15" i="173"/>
  <c r="L16" i="173"/>
  <c r="L17" i="173"/>
  <c r="L18" i="173"/>
  <c r="L19" i="173"/>
  <c r="L20" i="173"/>
  <c r="L21" i="173"/>
  <c r="L22" i="173"/>
  <c r="L23" i="173"/>
  <c r="L24" i="173"/>
  <c r="L25" i="173"/>
  <c r="L26" i="173"/>
  <c r="L27" i="173"/>
  <c r="L28" i="173"/>
  <c r="L29" i="173"/>
  <c r="L30" i="173"/>
  <c r="L31" i="173"/>
  <c r="K7" i="173"/>
  <c r="K8" i="173"/>
  <c r="K9" i="173"/>
  <c r="K10" i="173"/>
  <c r="K11" i="173"/>
  <c r="K12" i="173"/>
  <c r="K13" i="173"/>
  <c r="K14" i="173"/>
  <c r="K15" i="173"/>
  <c r="K16" i="173"/>
  <c r="K17" i="173"/>
  <c r="K18" i="173"/>
  <c r="K19" i="173"/>
  <c r="K20" i="173"/>
  <c r="K21" i="173"/>
  <c r="K22" i="173"/>
  <c r="K23" i="173"/>
  <c r="K24" i="173"/>
  <c r="K25" i="173"/>
  <c r="K26" i="173"/>
  <c r="K27" i="173"/>
  <c r="K28" i="173"/>
  <c r="K29" i="173"/>
  <c r="K30" i="173"/>
  <c r="K31" i="173"/>
  <c r="J7" i="173"/>
  <c r="J8" i="173"/>
  <c r="J9" i="173"/>
  <c r="J10" i="173"/>
  <c r="J11" i="173"/>
  <c r="J12" i="173"/>
  <c r="J13" i="173"/>
  <c r="J14" i="173"/>
  <c r="J15" i="173"/>
  <c r="J16" i="173"/>
  <c r="J17" i="173"/>
  <c r="J18" i="173"/>
  <c r="J19" i="173"/>
  <c r="J20" i="173"/>
  <c r="J21" i="173"/>
  <c r="J22" i="173"/>
  <c r="J23" i="173"/>
  <c r="J24" i="173"/>
  <c r="J25" i="173"/>
  <c r="J26" i="173"/>
  <c r="J27" i="173"/>
  <c r="J28" i="173"/>
  <c r="J29" i="173"/>
  <c r="J30" i="173"/>
  <c r="J31" i="173"/>
  <c r="F7" i="173"/>
  <c r="F8" i="173"/>
  <c r="F9" i="173"/>
  <c r="F10" i="173"/>
  <c r="F11" i="173"/>
  <c r="F12" i="173"/>
  <c r="F13" i="173"/>
  <c r="F14" i="173"/>
  <c r="F15" i="173"/>
  <c r="F16" i="173"/>
  <c r="F17" i="173"/>
  <c r="F18" i="173"/>
  <c r="F19" i="173"/>
  <c r="F20" i="173"/>
  <c r="F21" i="173"/>
  <c r="F22" i="173"/>
  <c r="F23" i="173"/>
  <c r="F24" i="173"/>
  <c r="F25" i="173"/>
  <c r="F26" i="173"/>
  <c r="F27" i="173"/>
  <c r="F28" i="173"/>
  <c r="F29" i="173"/>
  <c r="F30" i="173"/>
  <c r="F31" i="173"/>
  <c r="S9" i="171"/>
  <c r="S10" i="171"/>
  <c r="S11" i="171"/>
  <c r="S12" i="171"/>
  <c r="S13" i="171"/>
  <c r="S14" i="171"/>
  <c r="S15" i="171"/>
  <c r="S16" i="171"/>
  <c r="S8" i="171"/>
  <c r="P8" i="171"/>
  <c r="P9" i="171"/>
  <c r="P10" i="171"/>
  <c r="P11" i="171"/>
  <c r="P12" i="171"/>
  <c r="P13" i="171"/>
  <c r="P14" i="171"/>
  <c r="P15" i="171"/>
  <c r="P16" i="171"/>
  <c r="O8" i="171"/>
  <c r="O9" i="171"/>
  <c r="O10" i="171"/>
  <c r="O11" i="171"/>
  <c r="O12" i="171"/>
  <c r="O13" i="171"/>
  <c r="O14" i="171"/>
  <c r="O15" i="171"/>
  <c r="O16" i="171"/>
  <c r="N8" i="171"/>
  <c r="N9" i="171"/>
  <c r="N10" i="171"/>
  <c r="N11" i="171"/>
  <c r="N12" i="171"/>
  <c r="N13" i="171"/>
  <c r="N14" i="171"/>
  <c r="N15" i="171"/>
  <c r="N16" i="171"/>
  <c r="J8" i="171"/>
  <c r="J9" i="171"/>
  <c r="J10" i="171"/>
  <c r="J11" i="171"/>
  <c r="J12" i="171"/>
  <c r="J13" i="171"/>
  <c r="J14" i="171"/>
  <c r="J15" i="171"/>
  <c r="J16" i="171"/>
  <c r="E7" i="170"/>
  <c r="E11" i="170" s="1"/>
  <c r="G7" i="170"/>
  <c r="G11" i="170" s="1"/>
  <c r="H7" i="170"/>
  <c r="H11" i="170" s="1"/>
  <c r="I7" i="170"/>
  <c r="I11" i="170" s="1"/>
  <c r="D7" i="170"/>
  <c r="D11" i="170" s="1"/>
  <c r="L8" i="170"/>
  <c r="L9" i="170"/>
  <c r="L10" i="170"/>
  <c r="K8" i="170"/>
  <c r="K9" i="170"/>
  <c r="K10" i="170"/>
  <c r="J8" i="170"/>
  <c r="J9" i="170"/>
  <c r="J10" i="170"/>
  <c r="F8" i="170"/>
  <c r="F9" i="170"/>
  <c r="F10" i="170"/>
  <c r="E11" i="168"/>
  <c r="G11" i="168"/>
  <c r="H11" i="168"/>
  <c r="I11" i="168"/>
  <c r="D11" i="168"/>
  <c r="E7" i="168"/>
  <c r="G7" i="168"/>
  <c r="H7" i="168"/>
  <c r="I7" i="168"/>
  <c r="D7" i="168"/>
  <c r="L8" i="168"/>
  <c r="L9" i="168"/>
  <c r="L10" i="168"/>
  <c r="L12" i="168"/>
  <c r="L13" i="168"/>
  <c r="L14" i="168"/>
  <c r="K8" i="168"/>
  <c r="K9" i="168"/>
  <c r="K10" i="168"/>
  <c r="K12" i="168"/>
  <c r="K13" i="168"/>
  <c r="K14" i="168"/>
  <c r="J8" i="168"/>
  <c r="J9" i="168"/>
  <c r="J10" i="168"/>
  <c r="J12" i="168"/>
  <c r="J13" i="168"/>
  <c r="J14" i="168"/>
  <c r="F8" i="168"/>
  <c r="F9" i="168"/>
  <c r="F10" i="168"/>
  <c r="F12" i="168"/>
  <c r="F13" i="168"/>
  <c r="F14" i="168"/>
  <c r="E6" i="169"/>
  <c r="G6" i="169"/>
  <c r="H6" i="169"/>
  <c r="I6" i="169"/>
  <c r="D6" i="169"/>
  <c r="L7" i="169"/>
  <c r="L8" i="169"/>
  <c r="L9" i="169"/>
  <c r="L10" i="169"/>
  <c r="L11" i="169"/>
  <c r="L12" i="169"/>
  <c r="L13" i="169"/>
  <c r="L14" i="169"/>
  <c r="L15" i="169"/>
  <c r="L16" i="169"/>
  <c r="L17" i="169"/>
  <c r="L18" i="169"/>
  <c r="L19" i="169"/>
  <c r="L20" i="169"/>
  <c r="L21" i="169"/>
  <c r="L22" i="169"/>
  <c r="L23" i="169"/>
  <c r="L24" i="169"/>
  <c r="L25" i="169"/>
  <c r="K7" i="169"/>
  <c r="K8" i="169"/>
  <c r="K9" i="169"/>
  <c r="K10" i="169"/>
  <c r="K11" i="169"/>
  <c r="K12" i="169"/>
  <c r="K13" i="169"/>
  <c r="K14" i="169"/>
  <c r="K15" i="169"/>
  <c r="K16" i="169"/>
  <c r="K17" i="169"/>
  <c r="K18" i="169"/>
  <c r="K19" i="169"/>
  <c r="K20" i="169"/>
  <c r="K21" i="169"/>
  <c r="K22" i="169"/>
  <c r="K23" i="169"/>
  <c r="K24" i="169"/>
  <c r="K25" i="169"/>
  <c r="J7" i="169"/>
  <c r="J8" i="169"/>
  <c r="J9" i="169"/>
  <c r="J10" i="169"/>
  <c r="J11" i="169"/>
  <c r="J12" i="169"/>
  <c r="J13" i="169"/>
  <c r="J14" i="169"/>
  <c r="J15" i="169"/>
  <c r="J16" i="169"/>
  <c r="J17" i="169"/>
  <c r="J18" i="169"/>
  <c r="J19" i="169"/>
  <c r="J20" i="169"/>
  <c r="J21" i="169"/>
  <c r="J22" i="169"/>
  <c r="J23" i="169"/>
  <c r="J24" i="169"/>
  <c r="J25" i="169"/>
  <c r="F7" i="169"/>
  <c r="F8" i="169"/>
  <c r="F9" i="169"/>
  <c r="F10" i="169"/>
  <c r="F11" i="169"/>
  <c r="F12" i="169"/>
  <c r="F13" i="169"/>
  <c r="F14" i="169"/>
  <c r="F15" i="169"/>
  <c r="F16" i="169"/>
  <c r="F17" i="169"/>
  <c r="F18" i="169"/>
  <c r="F19" i="169"/>
  <c r="F20" i="169"/>
  <c r="F21" i="169"/>
  <c r="F22" i="169"/>
  <c r="F23" i="169"/>
  <c r="F24" i="169"/>
  <c r="F25" i="169"/>
  <c r="S9" i="167"/>
  <c r="S10" i="167"/>
  <c r="S11" i="167"/>
  <c r="S12" i="167"/>
  <c r="S13" i="167"/>
  <c r="S14" i="167"/>
  <c r="S15" i="167"/>
  <c r="S16" i="167"/>
  <c r="S17" i="167"/>
  <c r="S8" i="167"/>
  <c r="P8" i="167"/>
  <c r="P9" i="167"/>
  <c r="P10" i="167"/>
  <c r="P11" i="167"/>
  <c r="P12" i="167"/>
  <c r="P13" i="167"/>
  <c r="P14" i="167"/>
  <c r="P15" i="167"/>
  <c r="P16" i="167"/>
  <c r="P17" i="167"/>
  <c r="O8" i="167"/>
  <c r="O9" i="167"/>
  <c r="O10" i="167"/>
  <c r="O11" i="167"/>
  <c r="O12" i="167"/>
  <c r="O13" i="167"/>
  <c r="O14" i="167"/>
  <c r="O15" i="167"/>
  <c r="O16" i="167"/>
  <c r="O17" i="167"/>
  <c r="N8" i="167"/>
  <c r="N9" i="167"/>
  <c r="N10" i="167"/>
  <c r="N11" i="167"/>
  <c r="N12" i="167"/>
  <c r="N13" i="167"/>
  <c r="N14" i="167"/>
  <c r="N15" i="167"/>
  <c r="N16" i="167"/>
  <c r="N17" i="167"/>
  <c r="J8" i="167"/>
  <c r="J9" i="167"/>
  <c r="J10" i="167"/>
  <c r="J11" i="167"/>
  <c r="J12" i="167"/>
  <c r="J13" i="167"/>
  <c r="J14" i="167"/>
  <c r="J15" i="167"/>
  <c r="J16" i="167"/>
  <c r="J17" i="167"/>
  <c r="E7" i="166"/>
  <c r="G7" i="166"/>
  <c r="G13" i="166" s="1"/>
  <c r="H7" i="166"/>
  <c r="H13" i="166" s="1"/>
  <c r="I7" i="166"/>
  <c r="I13" i="166" s="1"/>
  <c r="D7" i="166"/>
  <c r="D13" i="166" s="1"/>
  <c r="L8" i="166"/>
  <c r="L9" i="166"/>
  <c r="L10" i="166"/>
  <c r="L11" i="166"/>
  <c r="L12" i="166"/>
  <c r="K8" i="166"/>
  <c r="K9" i="166"/>
  <c r="K10" i="166"/>
  <c r="K11" i="166"/>
  <c r="K12" i="166"/>
  <c r="J8" i="166"/>
  <c r="J9" i="166"/>
  <c r="J10" i="166"/>
  <c r="J11" i="166"/>
  <c r="J12" i="166"/>
  <c r="F8" i="166"/>
  <c r="F9" i="166"/>
  <c r="F10" i="166"/>
  <c r="F11" i="166"/>
  <c r="F12" i="166"/>
  <c r="E9" i="164"/>
  <c r="G9" i="164"/>
  <c r="H9" i="164"/>
  <c r="I9" i="164"/>
  <c r="D9" i="164"/>
  <c r="E7" i="164"/>
  <c r="G7" i="164"/>
  <c r="H7" i="164"/>
  <c r="I7" i="164"/>
  <c r="D7" i="164"/>
  <c r="L8" i="164"/>
  <c r="L10" i="164"/>
  <c r="L11" i="164"/>
  <c r="L12" i="164"/>
  <c r="L13" i="164"/>
  <c r="K8" i="164"/>
  <c r="K10" i="164"/>
  <c r="K11" i="164"/>
  <c r="K12" i="164"/>
  <c r="K13" i="164"/>
  <c r="J8" i="164"/>
  <c r="J10" i="164"/>
  <c r="J11" i="164"/>
  <c r="J12" i="164"/>
  <c r="J13" i="164"/>
  <c r="F8" i="164"/>
  <c r="F7" i="164" s="1"/>
  <c r="F10" i="164"/>
  <c r="F11" i="164"/>
  <c r="F12" i="164"/>
  <c r="F13" i="164"/>
  <c r="E6" i="165"/>
  <c r="G6" i="165"/>
  <c r="H6" i="165"/>
  <c r="I6" i="165"/>
  <c r="D6" i="165"/>
  <c r="L7" i="165"/>
  <c r="L8" i="165"/>
  <c r="L9" i="165"/>
  <c r="L10" i="165"/>
  <c r="K7" i="165"/>
  <c r="K8" i="165"/>
  <c r="K9" i="165"/>
  <c r="K10" i="165"/>
  <c r="J7" i="165"/>
  <c r="J8" i="165"/>
  <c r="J9" i="165"/>
  <c r="J10" i="165"/>
  <c r="F7" i="165"/>
  <c r="F8" i="165"/>
  <c r="F9" i="165"/>
  <c r="F10" i="165"/>
  <c r="S9" i="163"/>
  <c r="S10" i="163"/>
  <c r="S11" i="163"/>
  <c r="S12" i="163"/>
  <c r="S13" i="163"/>
  <c r="S14" i="163"/>
  <c r="S15" i="163"/>
  <c r="S16" i="163"/>
  <c r="S17" i="163"/>
  <c r="S18" i="163"/>
  <c r="S8" i="163"/>
  <c r="P8" i="163"/>
  <c r="P9" i="163"/>
  <c r="P10" i="163"/>
  <c r="P11" i="163"/>
  <c r="P12" i="163"/>
  <c r="P13" i="163"/>
  <c r="P14" i="163"/>
  <c r="P15" i="163"/>
  <c r="P16" i="163"/>
  <c r="P17" i="163"/>
  <c r="P18" i="163"/>
  <c r="O8" i="163"/>
  <c r="O9" i="163"/>
  <c r="O10" i="163"/>
  <c r="O11" i="163"/>
  <c r="O12" i="163"/>
  <c r="O13" i="163"/>
  <c r="O14" i="163"/>
  <c r="O15" i="163"/>
  <c r="O16" i="163"/>
  <c r="O17" i="163"/>
  <c r="O18" i="163"/>
  <c r="N8" i="163"/>
  <c r="N9" i="163"/>
  <c r="N10" i="163"/>
  <c r="N11" i="163"/>
  <c r="N12" i="163"/>
  <c r="N13" i="163"/>
  <c r="N14" i="163"/>
  <c r="N15" i="163"/>
  <c r="N16" i="163"/>
  <c r="N17" i="163"/>
  <c r="N18" i="163"/>
  <c r="J8" i="163"/>
  <c r="J9" i="163"/>
  <c r="J10" i="163"/>
  <c r="J11" i="163"/>
  <c r="J12" i="163"/>
  <c r="J13" i="163"/>
  <c r="J14" i="163"/>
  <c r="J15" i="163"/>
  <c r="J16" i="163"/>
  <c r="J17" i="163"/>
  <c r="J18" i="163"/>
  <c r="E7" i="162"/>
  <c r="E11" i="162" s="1"/>
  <c r="G7" i="162"/>
  <c r="H7" i="162"/>
  <c r="H11" i="162" s="1"/>
  <c r="I7" i="162"/>
  <c r="I11" i="162" s="1"/>
  <c r="D7" i="162"/>
  <c r="D11" i="162" s="1"/>
  <c r="L8" i="162"/>
  <c r="L9" i="162"/>
  <c r="L10" i="162"/>
  <c r="K8" i="162"/>
  <c r="K9" i="162"/>
  <c r="K10" i="162"/>
  <c r="J8" i="162"/>
  <c r="J9" i="162"/>
  <c r="J10" i="162"/>
  <c r="F8" i="162"/>
  <c r="F9" i="162"/>
  <c r="F10" i="162"/>
  <c r="E9" i="160"/>
  <c r="G9" i="160"/>
  <c r="H9" i="160"/>
  <c r="I9" i="160"/>
  <c r="D9" i="160"/>
  <c r="E7" i="160"/>
  <c r="G7" i="160"/>
  <c r="H7" i="160"/>
  <c r="I7" i="160"/>
  <c r="D7" i="160"/>
  <c r="L8" i="160"/>
  <c r="L10" i="160"/>
  <c r="L11" i="160"/>
  <c r="L12" i="160"/>
  <c r="K8" i="160"/>
  <c r="K10" i="160"/>
  <c r="K11" i="160"/>
  <c r="K12" i="160"/>
  <c r="J8" i="160"/>
  <c r="J10" i="160"/>
  <c r="J11" i="160"/>
  <c r="J12" i="160"/>
  <c r="F8" i="160"/>
  <c r="F7" i="160" s="1"/>
  <c r="F10" i="160"/>
  <c r="F11" i="160"/>
  <c r="F12" i="160"/>
  <c r="E6" i="161"/>
  <c r="G6" i="161"/>
  <c r="H6" i="161"/>
  <c r="I6" i="161"/>
  <c r="D6" i="161"/>
  <c r="L7" i="161"/>
  <c r="L8" i="161"/>
  <c r="L9" i="161"/>
  <c r="K7" i="161"/>
  <c r="K8" i="161"/>
  <c r="K9" i="161"/>
  <c r="J7" i="161"/>
  <c r="J8" i="161"/>
  <c r="J9" i="161"/>
  <c r="F7" i="161"/>
  <c r="F8" i="161"/>
  <c r="F9" i="161"/>
  <c r="S9" i="159"/>
  <c r="S10" i="159"/>
  <c r="S11" i="159"/>
  <c r="S12" i="159"/>
  <c r="S13" i="159"/>
  <c r="S14" i="159"/>
  <c r="S15" i="159"/>
  <c r="S16" i="159"/>
  <c r="S17" i="159"/>
  <c r="S18" i="159"/>
  <c r="S19" i="159"/>
  <c r="S20" i="159"/>
  <c r="S21" i="159"/>
  <c r="S22" i="159"/>
  <c r="S23" i="159"/>
  <c r="S24" i="159"/>
  <c r="S25" i="159"/>
  <c r="S8" i="159"/>
  <c r="P8" i="159"/>
  <c r="P9" i="159"/>
  <c r="P10" i="159"/>
  <c r="P11" i="159"/>
  <c r="P12" i="159"/>
  <c r="P13" i="159"/>
  <c r="P14" i="159"/>
  <c r="P15" i="159"/>
  <c r="P16" i="159"/>
  <c r="P17" i="159"/>
  <c r="P18" i="159"/>
  <c r="P19" i="159"/>
  <c r="P20" i="159"/>
  <c r="P21" i="159"/>
  <c r="P22" i="159"/>
  <c r="P23" i="159"/>
  <c r="P24" i="159"/>
  <c r="P25" i="159"/>
  <c r="O8" i="159"/>
  <c r="O9" i="159"/>
  <c r="O10" i="159"/>
  <c r="O11" i="159"/>
  <c r="O12" i="159"/>
  <c r="O13" i="159"/>
  <c r="O14" i="159"/>
  <c r="O15" i="159"/>
  <c r="O16" i="159"/>
  <c r="O17" i="159"/>
  <c r="O18" i="159"/>
  <c r="O19" i="159"/>
  <c r="O20" i="159"/>
  <c r="O21" i="159"/>
  <c r="O22" i="159"/>
  <c r="O23" i="159"/>
  <c r="O24" i="159"/>
  <c r="O25" i="159"/>
  <c r="N8" i="159"/>
  <c r="N9" i="159"/>
  <c r="N10" i="159"/>
  <c r="N11" i="159"/>
  <c r="N12" i="159"/>
  <c r="N13" i="159"/>
  <c r="N14" i="159"/>
  <c r="N15" i="159"/>
  <c r="N16" i="159"/>
  <c r="N17" i="159"/>
  <c r="N18" i="159"/>
  <c r="N19" i="159"/>
  <c r="N20" i="159"/>
  <c r="N21" i="159"/>
  <c r="N22" i="159"/>
  <c r="N23" i="159"/>
  <c r="N24" i="159"/>
  <c r="N25" i="159"/>
  <c r="J8" i="159"/>
  <c r="J9" i="159"/>
  <c r="J10" i="159"/>
  <c r="J11" i="159"/>
  <c r="J12" i="159"/>
  <c r="J13" i="159"/>
  <c r="J14" i="159"/>
  <c r="J15" i="159"/>
  <c r="J16" i="159"/>
  <c r="J17" i="159"/>
  <c r="J18" i="159"/>
  <c r="J19" i="159"/>
  <c r="J20" i="159"/>
  <c r="J21" i="159"/>
  <c r="J22" i="159"/>
  <c r="J23" i="159"/>
  <c r="J24" i="159"/>
  <c r="J25" i="159"/>
  <c r="E7" i="158"/>
  <c r="E15" i="158" s="1"/>
  <c r="G7" i="158"/>
  <c r="G15" i="158" s="1"/>
  <c r="H7" i="158"/>
  <c r="H15" i="158" s="1"/>
  <c r="I7" i="158"/>
  <c r="I15" i="158" s="1"/>
  <c r="D7" i="158"/>
  <c r="D15" i="158" s="1"/>
  <c r="L8" i="158"/>
  <c r="L9" i="158"/>
  <c r="L10" i="158"/>
  <c r="L11" i="158"/>
  <c r="L12" i="158"/>
  <c r="L13" i="158"/>
  <c r="L14" i="158"/>
  <c r="K8" i="158"/>
  <c r="K9" i="158"/>
  <c r="K10" i="158"/>
  <c r="K11" i="158"/>
  <c r="K12" i="158"/>
  <c r="K13" i="158"/>
  <c r="K14" i="158"/>
  <c r="J8" i="158"/>
  <c r="J9" i="158"/>
  <c r="J10" i="158"/>
  <c r="J11" i="158"/>
  <c r="J12" i="158"/>
  <c r="J13" i="158"/>
  <c r="J14" i="158"/>
  <c r="F8" i="158"/>
  <c r="F9" i="158"/>
  <c r="F10" i="158"/>
  <c r="F11" i="158"/>
  <c r="F12" i="158"/>
  <c r="F13" i="158"/>
  <c r="F14" i="158"/>
  <c r="E12" i="156"/>
  <c r="G12" i="156"/>
  <c r="H12" i="156"/>
  <c r="I12" i="156"/>
  <c r="D12" i="156"/>
  <c r="E7" i="156"/>
  <c r="G7" i="156"/>
  <c r="H7" i="156"/>
  <c r="I7" i="156"/>
  <c r="D7" i="156"/>
  <c r="L8" i="156"/>
  <c r="L9" i="156"/>
  <c r="L10" i="156"/>
  <c r="L11" i="156"/>
  <c r="L13" i="156"/>
  <c r="L14" i="156"/>
  <c r="K8" i="156"/>
  <c r="K9" i="156"/>
  <c r="K10" i="156"/>
  <c r="K11" i="156"/>
  <c r="K13" i="156"/>
  <c r="K14" i="156"/>
  <c r="J8" i="156"/>
  <c r="J9" i="156"/>
  <c r="J10" i="156"/>
  <c r="J11" i="156"/>
  <c r="J13" i="156"/>
  <c r="J14" i="156"/>
  <c r="F8" i="156"/>
  <c r="F9" i="156"/>
  <c r="F10" i="156"/>
  <c r="F11" i="156"/>
  <c r="F13" i="156"/>
  <c r="F12" i="156" s="1"/>
  <c r="F14" i="156"/>
  <c r="E6" i="157"/>
  <c r="G6" i="157"/>
  <c r="H6" i="157"/>
  <c r="I6" i="157"/>
  <c r="D6" i="157"/>
  <c r="L7" i="157"/>
  <c r="L8" i="157"/>
  <c r="L9" i="157"/>
  <c r="L10" i="157"/>
  <c r="L11" i="157"/>
  <c r="L12" i="157"/>
  <c r="L13" i="157"/>
  <c r="L14" i="157"/>
  <c r="L15" i="157"/>
  <c r="L16" i="157"/>
  <c r="L17" i="157"/>
  <c r="L18" i="157"/>
  <c r="L19" i="157"/>
  <c r="L20" i="157"/>
  <c r="L21" i="157"/>
  <c r="L22" i="157"/>
  <c r="L23" i="157"/>
  <c r="L24" i="157"/>
  <c r="L25" i="157"/>
  <c r="L26" i="157"/>
  <c r="L27" i="157"/>
  <c r="L28" i="157"/>
  <c r="L29" i="157"/>
  <c r="L30" i="157"/>
  <c r="L31" i="157"/>
  <c r="K7" i="157"/>
  <c r="K8" i="157"/>
  <c r="K9" i="157"/>
  <c r="K10" i="157"/>
  <c r="K11" i="157"/>
  <c r="K12" i="157"/>
  <c r="K13" i="157"/>
  <c r="K14" i="157"/>
  <c r="K15" i="157"/>
  <c r="K16" i="157"/>
  <c r="K17" i="157"/>
  <c r="K18" i="157"/>
  <c r="K19" i="157"/>
  <c r="K20" i="157"/>
  <c r="K21" i="157"/>
  <c r="K22" i="157"/>
  <c r="K23" i="157"/>
  <c r="K24" i="157"/>
  <c r="K25" i="157"/>
  <c r="K26" i="157"/>
  <c r="K27" i="157"/>
  <c r="K28" i="157"/>
  <c r="K29" i="157"/>
  <c r="K30" i="157"/>
  <c r="K31" i="157"/>
  <c r="J7" i="157"/>
  <c r="J8" i="157"/>
  <c r="J9" i="157"/>
  <c r="J10" i="157"/>
  <c r="J11" i="157"/>
  <c r="J12" i="157"/>
  <c r="J13" i="157"/>
  <c r="J14" i="157"/>
  <c r="J15" i="157"/>
  <c r="J16" i="157"/>
  <c r="J17" i="157"/>
  <c r="J18" i="157"/>
  <c r="J19" i="157"/>
  <c r="J20" i="157"/>
  <c r="J21" i="157"/>
  <c r="J22" i="157"/>
  <c r="J23" i="157"/>
  <c r="J24" i="157"/>
  <c r="J25" i="157"/>
  <c r="J26" i="157"/>
  <c r="J27" i="157"/>
  <c r="J28" i="157"/>
  <c r="J29" i="157"/>
  <c r="J30" i="157"/>
  <c r="J31" i="157"/>
  <c r="F7" i="157"/>
  <c r="F8" i="157"/>
  <c r="F9" i="157"/>
  <c r="F10" i="157"/>
  <c r="F11" i="157"/>
  <c r="F12" i="157"/>
  <c r="F13" i="157"/>
  <c r="F14" i="157"/>
  <c r="F15" i="157"/>
  <c r="F16" i="157"/>
  <c r="F17" i="157"/>
  <c r="F18" i="157"/>
  <c r="F19" i="157"/>
  <c r="F20" i="157"/>
  <c r="F21" i="157"/>
  <c r="F22" i="157"/>
  <c r="F23" i="157"/>
  <c r="F24" i="157"/>
  <c r="F25" i="157"/>
  <c r="F26" i="157"/>
  <c r="F27" i="157"/>
  <c r="F28" i="157"/>
  <c r="F29" i="157"/>
  <c r="F30" i="157"/>
  <c r="F31" i="157"/>
  <c r="S9" i="155"/>
  <c r="S10" i="155"/>
  <c r="S11" i="155"/>
  <c r="S12" i="155"/>
  <c r="S13" i="155"/>
  <c r="S14" i="155"/>
  <c r="S15" i="155"/>
  <c r="S8" i="155"/>
  <c r="P8" i="155"/>
  <c r="P9" i="155"/>
  <c r="P10" i="155"/>
  <c r="P11" i="155"/>
  <c r="P12" i="155"/>
  <c r="P13" i="155"/>
  <c r="P14" i="155"/>
  <c r="P15" i="155"/>
  <c r="O8" i="155"/>
  <c r="O9" i="155"/>
  <c r="O10" i="155"/>
  <c r="O11" i="155"/>
  <c r="O12" i="155"/>
  <c r="O13" i="155"/>
  <c r="O14" i="155"/>
  <c r="O15" i="155"/>
  <c r="N8" i="155"/>
  <c r="N9" i="155"/>
  <c r="N10" i="155"/>
  <c r="N11" i="155"/>
  <c r="N12" i="155"/>
  <c r="N13" i="155"/>
  <c r="N14" i="155"/>
  <c r="N15" i="155"/>
  <c r="J8" i="155"/>
  <c r="J9" i="155"/>
  <c r="J10" i="155"/>
  <c r="J11" i="155"/>
  <c r="J12" i="155"/>
  <c r="J13" i="155"/>
  <c r="J14" i="155"/>
  <c r="J15" i="155"/>
  <c r="E7" i="154"/>
  <c r="E10" i="154" s="1"/>
  <c r="G7" i="154"/>
  <c r="G10" i="154" s="1"/>
  <c r="H7" i="154"/>
  <c r="H10" i="154" s="1"/>
  <c r="I7" i="154"/>
  <c r="I10" i="154" s="1"/>
  <c r="D7" i="154"/>
  <c r="D10" i="154" s="1"/>
  <c r="L8" i="154"/>
  <c r="L9" i="154"/>
  <c r="K8" i="154"/>
  <c r="K9" i="154"/>
  <c r="J8" i="154"/>
  <c r="J9" i="154"/>
  <c r="F8" i="154"/>
  <c r="F9" i="154"/>
  <c r="E9" i="152"/>
  <c r="G9" i="152"/>
  <c r="H9" i="152"/>
  <c r="I9" i="152"/>
  <c r="D9" i="152"/>
  <c r="E7" i="152"/>
  <c r="G7" i="152"/>
  <c r="H7" i="152"/>
  <c r="I7" i="152"/>
  <c r="D7" i="152"/>
  <c r="L8" i="152"/>
  <c r="L10" i="152"/>
  <c r="L11" i="152"/>
  <c r="L12" i="152"/>
  <c r="L13" i="152"/>
  <c r="L14" i="152"/>
  <c r="L15" i="152"/>
  <c r="L16" i="152"/>
  <c r="L17" i="152"/>
  <c r="L18" i="152"/>
  <c r="L19" i="152"/>
  <c r="L20" i="152"/>
  <c r="L21" i="152"/>
  <c r="L22" i="152"/>
  <c r="L23" i="152"/>
  <c r="L24" i="152"/>
  <c r="L25" i="152"/>
  <c r="L26" i="152"/>
  <c r="L27" i="152"/>
  <c r="K8" i="152"/>
  <c r="K10" i="152"/>
  <c r="K11" i="152"/>
  <c r="K12" i="152"/>
  <c r="K13" i="152"/>
  <c r="K14" i="152"/>
  <c r="K15" i="152"/>
  <c r="K16" i="152"/>
  <c r="K17" i="152"/>
  <c r="K18" i="152"/>
  <c r="K19" i="152"/>
  <c r="K20" i="152"/>
  <c r="K21" i="152"/>
  <c r="K22" i="152"/>
  <c r="K23" i="152"/>
  <c r="K24" i="152"/>
  <c r="K25" i="152"/>
  <c r="K26" i="152"/>
  <c r="K27" i="152"/>
  <c r="J8" i="152"/>
  <c r="J10" i="152"/>
  <c r="J11" i="152"/>
  <c r="J12" i="152"/>
  <c r="J13" i="152"/>
  <c r="J14" i="152"/>
  <c r="J15" i="152"/>
  <c r="J16" i="152"/>
  <c r="J17" i="152"/>
  <c r="J18" i="152"/>
  <c r="J19" i="152"/>
  <c r="J20" i="152"/>
  <c r="J21" i="152"/>
  <c r="J22" i="152"/>
  <c r="J23" i="152"/>
  <c r="J24" i="152"/>
  <c r="J25" i="152"/>
  <c r="J26" i="152"/>
  <c r="J27" i="152"/>
  <c r="F8" i="152"/>
  <c r="F7" i="152" s="1"/>
  <c r="F10" i="152"/>
  <c r="F11" i="152"/>
  <c r="F12" i="152"/>
  <c r="F13" i="152"/>
  <c r="F14" i="152"/>
  <c r="F15" i="152"/>
  <c r="F16" i="152"/>
  <c r="F17" i="152"/>
  <c r="F18" i="152"/>
  <c r="F19" i="152"/>
  <c r="F20" i="152"/>
  <c r="F21" i="152"/>
  <c r="F22" i="152"/>
  <c r="F23" i="152"/>
  <c r="F24" i="152"/>
  <c r="F25" i="152"/>
  <c r="F26" i="152"/>
  <c r="F27" i="152"/>
  <c r="E6" i="153"/>
  <c r="G6" i="153"/>
  <c r="H6" i="153"/>
  <c r="I6" i="153"/>
  <c r="D6" i="153"/>
  <c r="L7" i="153"/>
  <c r="L8" i="153"/>
  <c r="L9" i="153"/>
  <c r="L10" i="153"/>
  <c r="L11" i="153"/>
  <c r="L12" i="153"/>
  <c r="L13" i="153"/>
  <c r="L14" i="153"/>
  <c r="L15" i="153"/>
  <c r="L16" i="153"/>
  <c r="L17" i="153"/>
  <c r="L18" i="153"/>
  <c r="L19" i="153"/>
  <c r="L20" i="153"/>
  <c r="L21" i="153"/>
  <c r="L22" i="153"/>
  <c r="L23" i="153"/>
  <c r="L24" i="153"/>
  <c r="L25" i="153"/>
  <c r="L26" i="153"/>
  <c r="L27" i="153"/>
  <c r="L28" i="153"/>
  <c r="L29" i="153"/>
  <c r="L30" i="153"/>
  <c r="K7" i="153"/>
  <c r="K8" i="153"/>
  <c r="K9" i="153"/>
  <c r="K10" i="153"/>
  <c r="K11" i="153"/>
  <c r="K12" i="153"/>
  <c r="K13" i="153"/>
  <c r="K14" i="153"/>
  <c r="K15" i="153"/>
  <c r="K16" i="153"/>
  <c r="K17" i="153"/>
  <c r="K18" i="153"/>
  <c r="K19" i="153"/>
  <c r="K20" i="153"/>
  <c r="K21" i="153"/>
  <c r="K22" i="153"/>
  <c r="K23" i="153"/>
  <c r="K24" i="153"/>
  <c r="K25" i="153"/>
  <c r="K26" i="153"/>
  <c r="K27" i="153"/>
  <c r="K28" i="153"/>
  <c r="K29" i="153"/>
  <c r="K30" i="153"/>
  <c r="J7" i="153"/>
  <c r="J8" i="153"/>
  <c r="J9" i="153"/>
  <c r="J10" i="153"/>
  <c r="J11" i="153"/>
  <c r="J12" i="153"/>
  <c r="J13" i="153"/>
  <c r="J14" i="153"/>
  <c r="J15" i="153"/>
  <c r="J16" i="153"/>
  <c r="J17" i="153"/>
  <c r="J18" i="153"/>
  <c r="J19" i="153"/>
  <c r="J20" i="153"/>
  <c r="J21" i="153"/>
  <c r="J22" i="153"/>
  <c r="J23" i="153"/>
  <c r="J24" i="153"/>
  <c r="J25" i="153"/>
  <c r="J26" i="153"/>
  <c r="J27" i="153"/>
  <c r="J28" i="153"/>
  <c r="J29" i="153"/>
  <c r="J30" i="153"/>
  <c r="F7" i="153"/>
  <c r="F8" i="153"/>
  <c r="F9" i="153"/>
  <c r="F10" i="153"/>
  <c r="F11" i="153"/>
  <c r="F12" i="153"/>
  <c r="F13" i="153"/>
  <c r="F14" i="153"/>
  <c r="F15" i="153"/>
  <c r="F16" i="153"/>
  <c r="F17" i="153"/>
  <c r="F18" i="153"/>
  <c r="F19" i="153"/>
  <c r="F20" i="153"/>
  <c r="F21" i="153"/>
  <c r="F22" i="153"/>
  <c r="F23" i="153"/>
  <c r="F24" i="153"/>
  <c r="F25" i="153"/>
  <c r="F26" i="153"/>
  <c r="F27" i="153"/>
  <c r="F28" i="153"/>
  <c r="F29" i="153"/>
  <c r="F30" i="153"/>
  <c r="S9" i="151"/>
  <c r="S10" i="151"/>
  <c r="S11" i="151"/>
  <c r="S12" i="151"/>
  <c r="S13" i="151"/>
  <c r="S14" i="151"/>
  <c r="S15" i="151"/>
  <c r="S16" i="151"/>
  <c r="S17" i="151"/>
  <c r="S8" i="151"/>
  <c r="P8" i="151"/>
  <c r="P9" i="151"/>
  <c r="P10" i="151"/>
  <c r="P11" i="151"/>
  <c r="P12" i="151"/>
  <c r="P13" i="151"/>
  <c r="P14" i="151"/>
  <c r="P15" i="151"/>
  <c r="P16" i="151"/>
  <c r="P17" i="151"/>
  <c r="O8" i="151"/>
  <c r="O9" i="151"/>
  <c r="O10" i="151"/>
  <c r="O11" i="151"/>
  <c r="O12" i="151"/>
  <c r="O13" i="151"/>
  <c r="O14" i="151"/>
  <c r="O15" i="151"/>
  <c r="O16" i="151"/>
  <c r="O17" i="151"/>
  <c r="N8" i="151"/>
  <c r="N9" i="151"/>
  <c r="N10" i="151"/>
  <c r="N11" i="151"/>
  <c r="N12" i="151"/>
  <c r="N13" i="151"/>
  <c r="N14" i="151"/>
  <c r="N15" i="151"/>
  <c r="N16" i="151"/>
  <c r="N17" i="151"/>
  <c r="J8" i="151"/>
  <c r="J9" i="151"/>
  <c r="J10" i="151"/>
  <c r="J11" i="151"/>
  <c r="J12" i="151"/>
  <c r="J13" i="151"/>
  <c r="J14" i="151"/>
  <c r="J15" i="151"/>
  <c r="J16" i="151"/>
  <c r="J17" i="151"/>
  <c r="E7" i="150"/>
  <c r="E12" i="150" s="1"/>
  <c r="G7" i="150"/>
  <c r="H7" i="150"/>
  <c r="H12" i="150" s="1"/>
  <c r="I7" i="150"/>
  <c r="I12" i="150" s="1"/>
  <c r="D7" i="150"/>
  <c r="D12" i="150" s="1"/>
  <c r="L8" i="150"/>
  <c r="L9" i="150"/>
  <c r="L10" i="150"/>
  <c r="L11" i="150"/>
  <c r="K8" i="150"/>
  <c r="K9" i="150"/>
  <c r="K10" i="150"/>
  <c r="K11" i="150"/>
  <c r="J8" i="150"/>
  <c r="J9" i="150"/>
  <c r="J10" i="150"/>
  <c r="J11" i="150"/>
  <c r="F8" i="150"/>
  <c r="F9" i="150"/>
  <c r="F10" i="150"/>
  <c r="F11" i="150"/>
  <c r="E9" i="148"/>
  <c r="G9" i="148"/>
  <c r="H9" i="148"/>
  <c r="I9" i="148"/>
  <c r="D9" i="148"/>
  <c r="E7" i="148"/>
  <c r="G7" i="148"/>
  <c r="H7" i="148"/>
  <c r="I7" i="148"/>
  <c r="D7" i="148"/>
  <c r="L8" i="148"/>
  <c r="L10" i="148"/>
  <c r="L11" i="148"/>
  <c r="L12" i="148"/>
  <c r="L13" i="148"/>
  <c r="L14" i="148"/>
  <c r="L15" i="148"/>
  <c r="L16" i="148"/>
  <c r="L17" i="148"/>
  <c r="L18" i="148"/>
  <c r="L19" i="148"/>
  <c r="L20" i="148"/>
  <c r="L21" i="148"/>
  <c r="L22" i="148"/>
  <c r="L23" i="148"/>
  <c r="L24" i="148"/>
  <c r="L25" i="148"/>
  <c r="L26" i="148"/>
  <c r="L27" i="148"/>
  <c r="L28" i="148"/>
  <c r="L29" i="148"/>
  <c r="K8" i="148"/>
  <c r="K10" i="148"/>
  <c r="K11" i="148"/>
  <c r="K12" i="148"/>
  <c r="K13" i="148"/>
  <c r="K14" i="148"/>
  <c r="K15" i="148"/>
  <c r="K16" i="148"/>
  <c r="K17" i="148"/>
  <c r="K18" i="148"/>
  <c r="K19" i="148"/>
  <c r="K20" i="148"/>
  <c r="K21" i="148"/>
  <c r="K22" i="148"/>
  <c r="K23" i="148"/>
  <c r="K24" i="148"/>
  <c r="K25" i="148"/>
  <c r="K26" i="148"/>
  <c r="K27" i="148"/>
  <c r="K28" i="148"/>
  <c r="K29" i="148"/>
  <c r="J8" i="148"/>
  <c r="J10" i="148"/>
  <c r="J11" i="148"/>
  <c r="J12" i="148"/>
  <c r="J13" i="148"/>
  <c r="J14" i="148"/>
  <c r="J15" i="148"/>
  <c r="J16" i="148"/>
  <c r="J17" i="148"/>
  <c r="J18" i="148"/>
  <c r="J19" i="148"/>
  <c r="J20" i="148"/>
  <c r="J21" i="148"/>
  <c r="J22" i="148"/>
  <c r="J23" i="148"/>
  <c r="J24" i="148"/>
  <c r="J25" i="148"/>
  <c r="J26" i="148"/>
  <c r="J27" i="148"/>
  <c r="J28" i="148"/>
  <c r="J29" i="148"/>
  <c r="F8" i="148"/>
  <c r="F7" i="148" s="1"/>
  <c r="F10" i="148"/>
  <c r="F11" i="148"/>
  <c r="F12" i="148"/>
  <c r="F13" i="148"/>
  <c r="F14" i="148"/>
  <c r="F15" i="148"/>
  <c r="F16" i="148"/>
  <c r="F17" i="148"/>
  <c r="F18" i="148"/>
  <c r="F19" i="148"/>
  <c r="F20" i="148"/>
  <c r="F21" i="148"/>
  <c r="F22" i="148"/>
  <c r="F23" i="148"/>
  <c r="F24" i="148"/>
  <c r="F25" i="148"/>
  <c r="F26" i="148"/>
  <c r="F27" i="148"/>
  <c r="F28" i="148"/>
  <c r="F29" i="148"/>
  <c r="E6" i="149"/>
  <c r="G6" i="149"/>
  <c r="H6" i="149"/>
  <c r="I6" i="149"/>
  <c r="D6" i="149"/>
  <c r="L7" i="149"/>
  <c r="L8" i="149"/>
  <c r="L9" i="149"/>
  <c r="L10" i="149"/>
  <c r="L11" i="149"/>
  <c r="L12" i="149"/>
  <c r="L13" i="149"/>
  <c r="L14" i="149"/>
  <c r="L15" i="149"/>
  <c r="L16" i="149"/>
  <c r="L17" i="149"/>
  <c r="L18" i="149"/>
  <c r="L19" i="149"/>
  <c r="L20" i="149"/>
  <c r="L21" i="149"/>
  <c r="L22" i="149"/>
  <c r="L23" i="149"/>
  <c r="L24" i="149"/>
  <c r="L25" i="149"/>
  <c r="L26" i="149"/>
  <c r="L27" i="149"/>
  <c r="L28" i="149"/>
  <c r="L29" i="149"/>
  <c r="L30" i="149"/>
  <c r="L31" i="149"/>
  <c r="K7" i="149"/>
  <c r="K8" i="149"/>
  <c r="K9" i="149"/>
  <c r="K10" i="149"/>
  <c r="K11" i="149"/>
  <c r="K12" i="149"/>
  <c r="K13" i="149"/>
  <c r="K14" i="149"/>
  <c r="K15" i="149"/>
  <c r="K16" i="149"/>
  <c r="K17" i="149"/>
  <c r="K18" i="149"/>
  <c r="K19" i="149"/>
  <c r="K20" i="149"/>
  <c r="K21" i="149"/>
  <c r="K22" i="149"/>
  <c r="K23" i="149"/>
  <c r="K24" i="149"/>
  <c r="K25" i="149"/>
  <c r="K26" i="149"/>
  <c r="K27" i="149"/>
  <c r="K28" i="149"/>
  <c r="K29" i="149"/>
  <c r="K30" i="149"/>
  <c r="K31" i="149"/>
  <c r="J7" i="149"/>
  <c r="J8" i="149"/>
  <c r="J9" i="149"/>
  <c r="J10" i="149"/>
  <c r="J11" i="149"/>
  <c r="J12" i="149"/>
  <c r="J13" i="149"/>
  <c r="J14" i="149"/>
  <c r="J15" i="149"/>
  <c r="J16" i="149"/>
  <c r="J17" i="149"/>
  <c r="J18" i="149"/>
  <c r="J19" i="149"/>
  <c r="J20" i="149"/>
  <c r="J21" i="149"/>
  <c r="J22" i="149"/>
  <c r="J23" i="149"/>
  <c r="J24" i="149"/>
  <c r="J25" i="149"/>
  <c r="J26" i="149"/>
  <c r="J27" i="149"/>
  <c r="J28" i="149"/>
  <c r="J29" i="149"/>
  <c r="J30" i="149"/>
  <c r="J31" i="149"/>
  <c r="F7" i="149"/>
  <c r="F8" i="149"/>
  <c r="F9" i="149"/>
  <c r="F10" i="149"/>
  <c r="F11" i="149"/>
  <c r="F12" i="149"/>
  <c r="F13" i="149"/>
  <c r="F14" i="149"/>
  <c r="F15" i="149"/>
  <c r="F16" i="149"/>
  <c r="F17" i="149"/>
  <c r="F18" i="149"/>
  <c r="F19" i="149"/>
  <c r="F20" i="149"/>
  <c r="F21" i="149"/>
  <c r="F22" i="149"/>
  <c r="F23" i="149"/>
  <c r="F24" i="149"/>
  <c r="F25" i="149"/>
  <c r="F26" i="149"/>
  <c r="F27" i="149"/>
  <c r="F28" i="149"/>
  <c r="F29" i="149"/>
  <c r="F30" i="149"/>
  <c r="F31" i="149"/>
  <c r="S9" i="147"/>
  <c r="S10" i="147"/>
  <c r="S11" i="147"/>
  <c r="S12" i="147"/>
  <c r="S13" i="147"/>
  <c r="S14" i="147"/>
  <c r="S15" i="147"/>
  <c r="S16" i="147"/>
  <c r="S17" i="147"/>
  <c r="S18" i="147"/>
  <c r="S19" i="147"/>
  <c r="S20" i="147"/>
  <c r="S21" i="147"/>
  <c r="S22" i="147"/>
  <c r="S8" i="147"/>
  <c r="P8" i="147"/>
  <c r="P9" i="147"/>
  <c r="P10" i="147"/>
  <c r="P11" i="147"/>
  <c r="P12" i="147"/>
  <c r="P13" i="147"/>
  <c r="P14" i="147"/>
  <c r="P15" i="147"/>
  <c r="P16" i="147"/>
  <c r="P17" i="147"/>
  <c r="P18" i="147"/>
  <c r="P19" i="147"/>
  <c r="P20" i="147"/>
  <c r="P21" i="147"/>
  <c r="P22" i="147"/>
  <c r="O8" i="147"/>
  <c r="O9" i="147"/>
  <c r="O10" i="147"/>
  <c r="O11" i="147"/>
  <c r="O12" i="147"/>
  <c r="O13" i="147"/>
  <c r="O14" i="147"/>
  <c r="O15" i="147"/>
  <c r="O16" i="147"/>
  <c r="O17" i="147"/>
  <c r="O18" i="147"/>
  <c r="O19" i="147"/>
  <c r="O20" i="147"/>
  <c r="O21" i="147"/>
  <c r="O22" i="147"/>
  <c r="N8" i="147"/>
  <c r="N9" i="147"/>
  <c r="N10" i="147"/>
  <c r="N11" i="147"/>
  <c r="N12" i="147"/>
  <c r="N13" i="147"/>
  <c r="N14" i="147"/>
  <c r="N15" i="147"/>
  <c r="N16" i="147"/>
  <c r="N17" i="147"/>
  <c r="N18" i="147"/>
  <c r="N19" i="147"/>
  <c r="N20" i="147"/>
  <c r="N21" i="147"/>
  <c r="N22" i="147"/>
  <c r="J8" i="147"/>
  <c r="J9" i="147"/>
  <c r="J10" i="147"/>
  <c r="J11" i="147"/>
  <c r="J12" i="147"/>
  <c r="J13" i="147"/>
  <c r="J14" i="147"/>
  <c r="J15" i="147"/>
  <c r="J16" i="147"/>
  <c r="J17" i="147"/>
  <c r="J18" i="147"/>
  <c r="J19" i="147"/>
  <c r="J20" i="147"/>
  <c r="J21" i="147"/>
  <c r="J22" i="147"/>
  <c r="E7" i="146"/>
  <c r="E11" i="146" s="1"/>
  <c r="G7" i="146"/>
  <c r="H7" i="146"/>
  <c r="H11" i="146" s="1"/>
  <c r="I7" i="146"/>
  <c r="I11" i="146" s="1"/>
  <c r="D7" i="146"/>
  <c r="D11" i="146" s="1"/>
  <c r="L8" i="146"/>
  <c r="L9" i="146"/>
  <c r="L10" i="146"/>
  <c r="K8" i="146"/>
  <c r="K9" i="146"/>
  <c r="K10" i="146"/>
  <c r="J8" i="146"/>
  <c r="J9" i="146"/>
  <c r="J10" i="146"/>
  <c r="F8" i="146"/>
  <c r="F9" i="146"/>
  <c r="F10" i="146"/>
  <c r="E7" i="144"/>
  <c r="G7" i="144"/>
  <c r="H7" i="144"/>
  <c r="I7" i="144"/>
  <c r="D7" i="144"/>
  <c r="L8" i="144"/>
  <c r="L10" i="144"/>
  <c r="K8" i="144"/>
  <c r="K10" i="144"/>
  <c r="J8" i="144"/>
  <c r="J10" i="144"/>
  <c r="F8" i="144"/>
  <c r="F7" i="144" s="1"/>
  <c r="F10" i="144"/>
  <c r="E6" i="145"/>
  <c r="G6" i="145"/>
  <c r="H6" i="145"/>
  <c r="I6" i="145"/>
  <c r="D6" i="145"/>
  <c r="L7" i="145"/>
  <c r="L8" i="145"/>
  <c r="K7" i="145"/>
  <c r="K8" i="145"/>
  <c r="J7" i="145"/>
  <c r="J8" i="145"/>
  <c r="F7" i="145"/>
  <c r="F8" i="145"/>
  <c r="S9" i="143"/>
  <c r="S10" i="143"/>
  <c r="S11" i="143"/>
  <c r="S12" i="143"/>
  <c r="S13" i="143"/>
  <c r="S14" i="143"/>
  <c r="S15" i="143"/>
  <c r="S16" i="143"/>
  <c r="S8" i="143"/>
  <c r="P8" i="143"/>
  <c r="P9" i="143"/>
  <c r="P10" i="143"/>
  <c r="P11" i="143"/>
  <c r="P12" i="143"/>
  <c r="P13" i="143"/>
  <c r="P14" i="143"/>
  <c r="P15" i="143"/>
  <c r="P16" i="143"/>
  <c r="O8" i="143"/>
  <c r="O9" i="143"/>
  <c r="O10" i="143"/>
  <c r="O11" i="143"/>
  <c r="O12" i="143"/>
  <c r="O13" i="143"/>
  <c r="O14" i="143"/>
  <c r="O15" i="143"/>
  <c r="O16" i="143"/>
  <c r="N8" i="143"/>
  <c r="N9" i="143"/>
  <c r="N10" i="143"/>
  <c r="N11" i="143"/>
  <c r="N12" i="143"/>
  <c r="N13" i="143"/>
  <c r="N14" i="143"/>
  <c r="N15" i="143"/>
  <c r="N16" i="143"/>
  <c r="J8" i="143"/>
  <c r="J9" i="143"/>
  <c r="J10" i="143"/>
  <c r="J11" i="143"/>
  <c r="J12" i="143"/>
  <c r="J13" i="143"/>
  <c r="J14" i="143"/>
  <c r="J15" i="143"/>
  <c r="J16" i="143"/>
  <c r="E7" i="142"/>
  <c r="E17" i="142" s="1"/>
  <c r="G7" i="142"/>
  <c r="G17" i="142" s="1"/>
  <c r="H7" i="142"/>
  <c r="I7" i="142"/>
  <c r="I17" i="142" s="1"/>
  <c r="D7" i="142"/>
  <c r="D17" i="142" s="1"/>
  <c r="L8" i="142"/>
  <c r="L9" i="142"/>
  <c r="L10" i="142"/>
  <c r="L11" i="142"/>
  <c r="L12" i="142"/>
  <c r="L13" i="142"/>
  <c r="L14" i="142"/>
  <c r="L15" i="142"/>
  <c r="L16" i="142"/>
  <c r="K8" i="142"/>
  <c r="K9" i="142"/>
  <c r="K10" i="142"/>
  <c r="K11" i="142"/>
  <c r="K12" i="142"/>
  <c r="K13" i="142"/>
  <c r="K14" i="142"/>
  <c r="K15" i="142"/>
  <c r="K16" i="142"/>
  <c r="J8" i="142"/>
  <c r="J9" i="142"/>
  <c r="J10" i="142"/>
  <c r="J11" i="142"/>
  <c r="J12" i="142"/>
  <c r="J13" i="142"/>
  <c r="J14" i="142"/>
  <c r="J15" i="142"/>
  <c r="J16" i="142"/>
  <c r="F8" i="142"/>
  <c r="F9" i="142"/>
  <c r="F10" i="142"/>
  <c r="F11" i="142"/>
  <c r="F12" i="142"/>
  <c r="F13" i="142"/>
  <c r="F14" i="142"/>
  <c r="F15" i="142"/>
  <c r="F16" i="142"/>
  <c r="E7" i="140"/>
  <c r="G7" i="140"/>
  <c r="H7" i="140"/>
  <c r="I7" i="140"/>
  <c r="D7" i="140"/>
  <c r="L8" i="140"/>
  <c r="L10" i="140"/>
  <c r="K8" i="140"/>
  <c r="K10" i="140"/>
  <c r="J8" i="140"/>
  <c r="J10" i="140"/>
  <c r="F8" i="140"/>
  <c r="F7" i="140" s="1"/>
  <c r="F10" i="140"/>
  <c r="E6" i="141"/>
  <c r="G6" i="141"/>
  <c r="H6" i="141"/>
  <c r="I6" i="141"/>
  <c r="D6" i="141"/>
  <c r="L7" i="141"/>
  <c r="L8" i="141"/>
  <c r="L9" i="141"/>
  <c r="L10" i="141"/>
  <c r="L11" i="141"/>
  <c r="L12" i="141"/>
  <c r="L13" i="141"/>
  <c r="L14" i="141"/>
  <c r="L15" i="141"/>
  <c r="L16" i="141"/>
  <c r="L17" i="141"/>
  <c r="L18" i="141"/>
  <c r="L19" i="141"/>
  <c r="L20" i="141"/>
  <c r="L21" i="141"/>
  <c r="L22" i="141"/>
  <c r="L23" i="141"/>
  <c r="L24" i="141"/>
  <c r="L25" i="141"/>
  <c r="L26" i="141"/>
  <c r="L27" i="141"/>
  <c r="L28" i="141"/>
  <c r="L29" i="141"/>
  <c r="L30" i="141"/>
  <c r="L31" i="141"/>
  <c r="K7" i="141"/>
  <c r="K8" i="141"/>
  <c r="K9" i="141"/>
  <c r="K10" i="141"/>
  <c r="K11" i="141"/>
  <c r="K12" i="141"/>
  <c r="K13" i="141"/>
  <c r="K14" i="141"/>
  <c r="K15" i="141"/>
  <c r="K16" i="141"/>
  <c r="K17" i="141"/>
  <c r="K18" i="141"/>
  <c r="K19" i="141"/>
  <c r="K20" i="141"/>
  <c r="K21" i="141"/>
  <c r="K22" i="141"/>
  <c r="K23" i="141"/>
  <c r="K24" i="141"/>
  <c r="K25" i="141"/>
  <c r="K26" i="141"/>
  <c r="K27" i="141"/>
  <c r="K28" i="141"/>
  <c r="K29" i="141"/>
  <c r="K30" i="141"/>
  <c r="K31" i="141"/>
  <c r="J7" i="141"/>
  <c r="J8" i="141"/>
  <c r="J9" i="141"/>
  <c r="J10" i="141"/>
  <c r="J11" i="141"/>
  <c r="J12" i="141"/>
  <c r="J13" i="141"/>
  <c r="J14" i="141"/>
  <c r="J15" i="141"/>
  <c r="J16" i="141"/>
  <c r="J17" i="141"/>
  <c r="J18" i="141"/>
  <c r="J19" i="141"/>
  <c r="J20" i="141"/>
  <c r="J21" i="141"/>
  <c r="J22" i="141"/>
  <c r="J23" i="141"/>
  <c r="J24" i="141"/>
  <c r="J25" i="141"/>
  <c r="J26" i="141"/>
  <c r="J27" i="141"/>
  <c r="J28" i="141"/>
  <c r="J29" i="141"/>
  <c r="J30" i="141"/>
  <c r="J31" i="141"/>
  <c r="F7" i="141"/>
  <c r="F8" i="141"/>
  <c r="F9" i="141"/>
  <c r="F10" i="141"/>
  <c r="F11" i="141"/>
  <c r="F12" i="141"/>
  <c r="F13" i="141"/>
  <c r="F14" i="141"/>
  <c r="F15" i="141"/>
  <c r="F16" i="141"/>
  <c r="F17" i="141"/>
  <c r="F18" i="141"/>
  <c r="F19" i="141"/>
  <c r="F20" i="141"/>
  <c r="F21" i="141"/>
  <c r="F22" i="141"/>
  <c r="F23" i="141"/>
  <c r="F24" i="141"/>
  <c r="F25" i="141"/>
  <c r="F26" i="141"/>
  <c r="F27" i="141"/>
  <c r="F28" i="141"/>
  <c r="F29" i="141"/>
  <c r="F30" i="141"/>
  <c r="F31" i="141"/>
  <c r="S9" i="139"/>
  <c r="S10" i="139"/>
  <c r="S11" i="139"/>
  <c r="S12" i="139"/>
  <c r="S13" i="139"/>
  <c r="S14" i="139"/>
  <c r="S15" i="139"/>
  <c r="S16" i="139"/>
  <c r="S17" i="139"/>
  <c r="S8" i="139"/>
  <c r="P8" i="139"/>
  <c r="P9" i="139"/>
  <c r="P10" i="139"/>
  <c r="P11" i="139"/>
  <c r="P12" i="139"/>
  <c r="P13" i="139"/>
  <c r="P14" i="139"/>
  <c r="P15" i="139"/>
  <c r="P16" i="139"/>
  <c r="P17" i="139"/>
  <c r="O8" i="139"/>
  <c r="O9" i="139"/>
  <c r="O10" i="139"/>
  <c r="O11" i="139"/>
  <c r="O12" i="139"/>
  <c r="O13" i="139"/>
  <c r="O14" i="139"/>
  <c r="O15" i="139"/>
  <c r="O16" i="139"/>
  <c r="O17" i="139"/>
  <c r="N8" i="139"/>
  <c r="N9" i="139"/>
  <c r="N10" i="139"/>
  <c r="N11" i="139"/>
  <c r="N12" i="139"/>
  <c r="N13" i="139"/>
  <c r="N14" i="139"/>
  <c r="N15" i="139"/>
  <c r="N16" i="139"/>
  <c r="N17" i="139"/>
  <c r="J8" i="139"/>
  <c r="J9" i="139"/>
  <c r="J10" i="139"/>
  <c r="J11" i="139"/>
  <c r="J12" i="139"/>
  <c r="J13" i="139"/>
  <c r="J14" i="139"/>
  <c r="J15" i="139"/>
  <c r="J16" i="139"/>
  <c r="J17" i="139"/>
  <c r="E7" i="138"/>
  <c r="E11" i="138" s="1"/>
  <c r="G7" i="138"/>
  <c r="G11" i="138" s="1"/>
  <c r="H7" i="138"/>
  <c r="H11" i="138" s="1"/>
  <c r="I7" i="138"/>
  <c r="I11" i="138" s="1"/>
  <c r="D7" i="138"/>
  <c r="D11" i="138" s="1"/>
  <c r="L8" i="138"/>
  <c r="L9" i="138"/>
  <c r="L10" i="138"/>
  <c r="K8" i="138"/>
  <c r="K9" i="138"/>
  <c r="K10" i="138"/>
  <c r="J8" i="138"/>
  <c r="J9" i="138"/>
  <c r="J10" i="138"/>
  <c r="F8" i="138"/>
  <c r="F9" i="138"/>
  <c r="F10" i="138"/>
  <c r="E14" i="136"/>
  <c r="G14" i="136"/>
  <c r="H14" i="136"/>
  <c r="I14" i="136"/>
  <c r="D14" i="136"/>
  <c r="E7" i="136"/>
  <c r="G7" i="136"/>
  <c r="H7" i="136"/>
  <c r="I7" i="136"/>
  <c r="D7" i="136"/>
  <c r="L8" i="136"/>
  <c r="L9" i="136"/>
  <c r="L10" i="136"/>
  <c r="L11" i="136"/>
  <c r="L12" i="136"/>
  <c r="L13" i="136"/>
  <c r="L15" i="136"/>
  <c r="L16" i="136"/>
  <c r="L17" i="136"/>
  <c r="L18" i="136"/>
  <c r="K8" i="136"/>
  <c r="K9" i="136"/>
  <c r="K10" i="136"/>
  <c r="K11" i="136"/>
  <c r="K12" i="136"/>
  <c r="K13" i="136"/>
  <c r="K15" i="136"/>
  <c r="K16" i="136"/>
  <c r="K17" i="136"/>
  <c r="K18" i="136"/>
  <c r="J8" i="136"/>
  <c r="J9" i="136"/>
  <c r="J10" i="136"/>
  <c r="J11" i="136"/>
  <c r="J12" i="136"/>
  <c r="J13" i="136"/>
  <c r="J15" i="136"/>
  <c r="J16" i="136"/>
  <c r="J17" i="136"/>
  <c r="J18" i="136"/>
  <c r="F8" i="136"/>
  <c r="F7" i="136" s="1"/>
  <c r="F9" i="136"/>
  <c r="F10" i="136"/>
  <c r="F11" i="136"/>
  <c r="F12" i="136"/>
  <c r="F13" i="136"/>
  <c r="F15" i="136"/>
  <c r="F16" i="136"/>
  <c r="F17" i="136"/>
  <c r="F18" i="136"/>
  <c r="E6" i="137"/>
  <c r="G6" i="137"/>
  <c r="H6" i="137"/>
  <c r="I6" i="137"/>
  <c r="D6" i="137"/>
  <c r="L7" i="137"/>
  <c r="L8" i="137"/>
  <c r="L9" i="137"/>
  <c r="L10" i="137"/>
  <c r="L11" i="137"/>
  <c r="L12" i="137"/>
  <c r="K7" i="137"/>
  <c r="K8" i="137"/>
  <c r="K9" i="137"/>
  <c r="K10" i="137"/>
  <c r="K11" i="137"/>
  <c r="K12" i="137"/>
  <c r="J7" i="137"/>
  <c r="J8" i="137"/>
  <c r="J9" i="137"/>
  <c r="J10" i="137"/>
  <c r="J11" i="137"/>
  <c r="J12" i="137"/>
  <c r="F7" i="137"/>
  <c r="F8" i="137"/>
  <c r="F9" i="137"/>
  <c r="F10" i="137"/>
  <c r="F11" i="137"/>
  <c r="F12" i="137"/>
  <c r="S9" i="135"/>
  <c r="S10" i="135"/>
  <c r="S8" i="135"/>
  <c r="P8" i="135"/>
  <c r="P9" i="135"/>
  <c r="P10" i="135"/>
  <c r="O8" i="135"/>
  <c r="O9" i="135"/>
  <c r="O10" i="135"/>
  <c r="N8" i="135"/>
  <c r="N9" i="135"/>
  <c r="N10" i="135"/>
  <c r="J8" i="135"/>
  <c r="J9" i="135"/>
  <c r="J10" i="135"/>
  <c r="E7" i="134"/>
  <c r="E9" i="134" s="1"/>
  <c r="G7" i="134"/>
  <c r="G9" i="134" s="1"/>
  <c r="H7" i="134"/>
  <c r="H9" i="134" s="1"/>
  <c r="I7" i="134"/>
  <c r="I9" i="134" s="1"/>
  <c r="D7" i="134"/>
  <c r="D9" i="134" s="1"/>
  <c r="L8" i="134"/>
  <c r="K8" i="134"/>
  <c r="J8" i="134"/>
  <c r="F8" i="134"/>
  <c r="F7" i="134" s="1"/>
  <c r="F9" i="134" s="1"/>
  <c r="E9" i="132"/>
  <c r="G9" i="132"/>
  <c r="H9" i="132"/>
  <c r="I9" i="132"/>
  <c r="D9" i="132"/>
  <c r="E7" i="132"/>
  <c r="G7" i="132"/>
  <c r="H7" i="132"/>
  <c r="I7" i="132"/>
  <c r="D7" i="132"/>
  <c r="L8" i="132"/>
  <c r="L10" i="132"/>
  <c r="L11" i="132"/>
  <c r="L12" i="132"/>
  <c r="K8" i="132"/>
  <c r="K10" i="132"/>
  <c r="K11" i="132"/>
  <c r="K12" i="132"/>
  <c r="J8" i="132"/>
  <c r="J10" i="132"/>
  <c r="J11" i="132"/>
  <c r="J12" i="132"/>
  <c r="F8" i="132"/>
  <c r="F7" i="132" s="1"/>
  <c r="F10" i="132"/>
  <c r="F11" i="132"/>
  <c r="F12" i="132"/>
  <c r="E6" i="133"/>
  <c r="G6" i="133"/>
  <c r="H6" i="133"/>
  <c r="I6" i="133"/>
  <c r="D6" i="133"/>
  <c r="L7" i="133"/>
  <c r="L8" i="133"/>
  <c r="L9" i="133"/>
  <c r="L10" i="133"/>
  <c r="L11" i="133"/>
  <c r="L12" i="133"/>
  <c r="L13" i="133"/>
  <c r="L14" i="133"/>
  <c r="L15" i="133"/>
  <c r="L16" i="133"/>
  <c r="L17" i="133"/>
  <c r="L18" i="133"/>
  <c r="L19" i="133"/>
  <c r="L20" i="133"/>
  <c r="L21" i="133"/>
  <c r="L22" i="133"/>
  <c r="L23" i="133"/>
  <c r="L24" i="133"/>
  <c r="L25" i="133"/>
  <c r="L26" i="133"/>
  <c r="L27" i="133"/>
  <c r="L28" i="133"/>
  <c r="L29" i="133"/>
  <c r="L30" i="133"/>
  <c r="L31" i="133"/>
  <c r="K7" i="133"/>
  <c r="K8" i="133"/>
  <c r="K9" i="133"/>
  <c r="K10" i="133"/>
  <c r="K11" i="133"/>
  <c r="K12" i="133"/>
  <c r="K13" i="133"/>
  <c r="K14" i="133"/>
  <c r="K15" i="133"/>
  <c r="K16" i="133"/>
  <c r="K17" i="133"/>
  <c r="K18" i="133"/>
  <c r="K19" i="133"/>
  <c r="K20" i="133"/>
  <c r="K21" i="133"/>
  <c r="K22" i="133"/>
  <c r="K23" i="133"/>
  <c r="K24" i="133"/>
  <c r="K25" i="133"/>
  <c r="K26" i="133"/>
  <c r="K27" i="133"/>
  <c r="K28" i="133"/>
  <c r="K29" i="133"/>
  <c r="K30" i="133"/>
  <c r="K31" i="133"/>
  <c r="J7" i="133"/>
  <c r="J8" i="133"/>
  <c r="J9" i="133"/>
  <c r="J10" i="133"/>
  <c r="J11" i="133"/>
  <c r="J12" i="133"/>
  <c r="J13" i="133"/>
  <c r="J14" i="133"/>
  <c r="J15" i="133"/>
  <c r="J16" i="133"/>
  <c r="J17" i="133"/>
  <c r="J18" i="133"/>
  <c r="J19" i="133"/>
  <c r="J20" i="133"/>
  <c r="J21" i="133"/>
  <c r="J22" i="133"/>
  <c r="J23" i="133"/>
  <c r="J24" i="133"/>
  <c r="J25" i="133"/>
  <c r="J26" i="133"/>
  <c r="J27" i="133"/>
  <c r="J28" i="133"/>
  <c r="J29" i="133"/>
  <c r="J30" i="133"/>
  <c r="J31" i="133"/>
  <c r="F7" i="133"/>
  <c r="F8" i="133"/>
  <c r="F9" i="133"/>
  <c r="F10" i="133"/>
  <c r="F11" i="133"/>
  <c r="F12" i="133"/>
  <c r="F13" i="133"/>
  <c r="F14" i="133"/>
  <c r="F15" i="133"/>
  <c r="F16" i="133"/>
  <c r="F17" i="133"/>
  <c r="F18" i="133"/>
  <c r="F19" i="133"/>
  <c r="F20" i="133"/>
  <c r="F21" i="133"/>
  <c r="F22" i="133"/>
  <c r="F23" i="133"/>
  <c r="F24" i="133"/>
  <c r="F25" i="133"/>
  <c r="F26" i="133"/>
  <c r="F27" i="133"/>
  <c r="F28" i="133"/>
  <c r="F29" i="133"/>
  <c r="F30" i="133"/>
  <c r="F31" i="133"/>
  <c r="S9" i="131"/>
  <c r="S10" i="131"/>
  <c r="S11" i="131"/>
  <c r="S12" i="131"/>
  <c r="S13" i="131"/>
  <c r="S14" i="131"/>
  <c r="S15" i="131"/>
  <c r="S16" i="131"/>
  <c r="S8" i="131"/>
  <c r="P8" i="131"/>
  <c r="P9" i="131"/>
  <c r="P10" i="131"/>
  <c r="P11" i="131"/>
  <c r="P12" i="131"/>
  <c r="P13" i="131"/>
  <c r="P14" i="131"/>
  <c r="P15" i="131"/>
  <c r="P16" i="131"/>
  <c r="O8" i="131"/>
  <c r="O9" i="131"/>
  <c r="O10" i="131"/>
  <c r="O11" i="131"/>
  <c r="O12" i="131"/>
  <c r="O13" i="131"/>
  <c r="O14" i="131"/>
  <c r="O15" i="131"/>
  <c r="O16" i="131"/>
  <c r="N8" i="131"/>
  <c r="N9" i="131"/>
  <c r="N10" i="131"/>
  <c r="N11" i="131"/>
  <c r="N12" i="131"/>
  <c r="N13" i="131"/>
  <c r="N14" i="131"/>
  <c r="N15" i="131"/>
  <c r="N16" i="131"/>
  <c r="J8" i="131"/>
  <c r="J9" i="131"/>
  <c r="J10" i="131"/>
  <c r="J11" i="131"/>
  <c r="J12" i="131"/>
  <c r="J13" i="131"/>
  <c r="J14" i="131"/>
  <c r="J15" i="131"/>
  <c r="J16" i="131"/>
  <c r="E7" i="130"/>
  <c r="E10" i="130" s="1"/>
  <c r="G7" i="130"/>
  <c r="G10" i="130" s="1"/>
  <c r="H7" i="130"/>
  <c r="I7" i="130"/>
  <c r="I10" i="130" s="1"/>
  <c r="D7" i="130"/>
  <c r="D10" i="130" s="1"/>
  <c r="L8" i="130"/>
  <c r="L9" i="130"/>
  <c r="K8" i="130"/>
  <c r="K9" i="130"/>
  <c r="J8" i="130"/>
  <c r="J9" i="130"/>
  <c r="F8" i="130"/>
  <c r="F9" i="130"/>
  <c r="E9" i="128"/>
  <c r="G9" i="128"/>
  <c r="H9" i="128"/>
  <c r="I9" i="128"/>
  <c r="D9" i="128"/>
  <c r="E7" i="128"/>
  <c r="G7" i="128"/>
  <c r="H7" i="128"/>
  <c r="I7" i="128"/>
  <c r="D7" i="128"/>
  <c r="L8" i="128"/>
  <c r="L10" i="128"/>
  <c r="L11" i="128"/>
  <c r="L12" i="128"/>
  <c r="L13" i="128"/>
  <c r="L14" i="128"/>
  <c r="L15" i="128"/>
  <c r="L16" i="128"/>
  <c r="L17" i="128"/>
  <c r="K8" i="128"/>
  <c r="K10" i="128"/>
  <c r="K11" i="128"/>
  <c r="K12" i="128"/>
  <c r="K13" i="128"/>
  <c r="K14" i="128"/>
  <c r="K15" i="128"/>
  <c r="K16" i="128"/>
  <c r="K17" i="128"/>
  <c r="J8" i="128"/>
  <c r="J10" i="128"/>
  <c r="J11" i="128"/>
  <c r="J12" i="128"/>
  <c r="J13" i="128"/>
  <c r="J14" i="128"/>
  <c r="J15" i="128"/>
  <c r="J16" i="128"/>
  <c r="J17" i="128"/>
  <c r="F8" i="128"/>
  <c r="F7" i="128" s="1"/>
  <c r="F10" i="128"/>
  <c r="F11" i="128"/>
  <c r="F12" i="128"/>
  <c r="F13" i="128"/>
  <c r="F14" i="128"/>
  <c r="F15" i="128"/>
  <c r="F16" i="128"/>
  <c r="F17" i="128"/>
  <c r="E6" i="129"/>
  <c r="G6" i="129"/>
  <c r="H6" i="129"/>
  <c r="I6" i="129"/>
  <c r="D6" i="129"/>
  <c r="L7" i="129"/>
  <c r="L8" i="129"/>
  <c r="L9" i="129"/>
  <c r="L10" i="129"/>
  <c r="L11" i="129"/>
  <c r="L12" i="129"/>
  <c r="L13" i="129"/>
  <c r="L14" i="129"/>
  <c r="L15" i="129"/>
  <c r="L16" i="129"/>
  <c r="L17" i="129"/>
  <c r="L18" i="129"/>
  <c r="L19" i="129"/>
  <c r="L20" i="129"/>
  <c r="L21" i="129"/>
  <c r="K7" i="129"/>
  <c r="K8" i="129"/>
  <c r="K9" i="129"/>
  <c r="K10" i="129"/>
  <c r="K11" i="129"/>
  <c r="K12" i="129"/>
  <c r="K13" i="129"/>
  <c r="K14" i="129"/>
  <c r="K15" i="129"/>
  <c r="K16" i="129"/>
  <c r="K17" i="129"/>
  <c r="K18" i="129"/>
  <c r="K19" i="129"/>
  <c r="K20" i="129"/>
  <c r="K21" i="129"/>
  <c r="J7" i="129"/>
  <c r="J8" i="129"/>
  <c r="J9" i="129"/>
  <c r="J10" i="129"/>
  <c r="J11" i="129"/>
  <c r="J12" i="129"/>
  <c r="J13" i="129"/>
  <c r="J14" i="129"/>
  <c r="J15" i="129"/>
  <c r="J16" i="129"/>
  <c r="J17" i="129"/>
  <c r="J18" i="129"/>
  <c r="J19" i="129"/>
  <c r="J20" i="129"/>
  <c r="J21" i="129"/>
  <c r="F7" i="129"/>
  <c r="F8" i="129"/>
  <c r="F9" i="129"/>
  <c r="F10" i="129"/>
  <c r="F11" i="129"/>
  <c r="F12" i="129"/>
  <c r="F13" i="129"/>
  <c r="F14" i="129"/>
  <c r="F15" i="129"/>
  <c r="F16" i="129"/>
  <c r="F17" i="129"/>
  <c r="F18" i="129"/>
  <c r="F19" i="129"/>
  <c r="F20" i="129"/>
  <c r="F21" i="129"/>
  <c r="S9" i="127"/>
  <c r="S10" i="127"/>
  <c r="S11" i="127"/>
  <c r="S12" i="127"/>
  <c r="S13" i="127"/>
  <c r="S14" i="127"/>
  <c r="S15" i="127"/>
  <c r="S16" i="127"/>
  <c r="S17" i="127"/>
  <c r="S18" i="127"/>
  <c r="S19" i="127"/>
  <c r="S20" i="127"/>
  <c r="S21" i="127"/>
  <c r="S22" i="127"/>
  <c r="S23" i="127"/>
  <c r="S24" i="127"/>
  <c r="S25" i="127"/>
  <c r="S26" i="127"/>
  <c r="S27" i="127"/>
  <c r="S28" i="127"/>
  <c r="S29" i="127"/>
  <c r="S30" i="127"/>
  <c r="S31" i="127"/>
  <c r="S32" i="127"/>
  <c r="S33" i="127"/>
  <c r="S34" i="127"/>
  <c r="S35" i="127"/>
  <c r="S8" i="127"/>
  <c r="P8" i="127"/>
  <c r="P9" i="127"/>
  <c r="P10" i="127"/>
  <c r="P11" i="127"/>
  <c r="P12" i="127"/>
  <c r="P13" i="127"/>
  <c r="P14" i="127"/>
  <c r="P15" i="127"/>
  <c r="P16" i="127"/>
  <c r="P17" i="127"/>
  <c r="P18" i="127"/>
  <c r="P19" i="127"/>
  <c r="P20" i="127"/>
  <c r="P21" i="127"/>
  <c r="P22" i="127"/>
  <c r="P23" i="127"/>
  <c r="P24" i="127"/>
  <c r="P25" i="127"/>
  <c r="P26" i="127"/>
  <c r="P27" i="127"/>
  <c r="P28" i="127"/>
  <c r="P29" i="127"/>
  <c r="P30" i="127"/>
  <c r="P31" i="127"/>
  <c r="P32" i="127"/>
  <c r="P33" i="127"/>
  <c r="P34" i="127"/>
  <c r="P35" i="127"/>
  <c r="O8" i="127"/>
  <c r="O9" i="127"/>
  <c r="O10" i="127"/>
  <c r="O11" i="127"/>
  <c r="O12" i="127"/>
  <c r="O13" i="127"/>
  <c r="O14" i="127"/>
  <c r="O15" i="127"/>
  <c r="O16" i="127"/>
  <c r="O17" i="127"/>
  <c r="O18" i="127"/>
  <c r="O19" i="127"/>
  <c r="O20" i="127"/>
  <c r="O21" i="127"/>
  <c r="O22" i="127"/>
  <c r="O23" i="127"/>
  <c r="O24" i="127"/>
  <c r="O25" i="127"/>
  <c r="O26" i="127"/>
  <c r="O27" i="127"/>
  <c r="O28" i="127"/>
  <c r="O29" i="127"/>
  <c r="O30" i="127"/>
  <c r="O31" i="127"/>
  <c r="O32" i="127"/>
  <c r="O33" i="127"/>
  <c r="O34" i="127"/>
  <c r="O35" i="127"/>
  <c r="N8" i="127"/>
  <c r="N9" i="127"/>
  <c r="N10" i="127"/>
  <c r="N11" i="127"/>
  <c r="N12" i="127"/>
  <c r="N13" i="127"/>
  <c r="N14" i="127"/>
  <c r="N15" i="127"/>
  <c r="N16" i="127"/>
  <c r="N17" i="127"/>
  <c r="N18" i="127"/>
  <c r="N19" i="127"/>
  <c r="N20" i="127"/>
  <c r="N21" i="127"/>
  <c r="N22" i="127"/>
  <c r="N23" i="127"/>
  <c r="N24" i="127"/>
  <c r="N25" i="127"/>
  <c r="N26" i="127"/>
  <c r="N27" i="127"/>
  <c r="N28" i="127"/>
  <c r="N29" i="127"/>
  <c r="N30" i="127"/>
  <c r="N31" i="127"/>
  <c r="N32" i="127"/>
  <c r="N33" i="127"/>
  <c r="N34" i="127"/>
  <c r="N35" i="127"/>
  <c r="J8" i="127"/>
  <c r="J9" i="127"/>
  <c r="J10" i="127"/>
  <c r="J11" i="127"/>
  <c r="J12" i="127"/>
  <c r="J13" i="127"/>
  <c r="J14" i="127"/>
  <c r="J15" i="127"/>
  <c r="J16" i="127"/>
  <c r="J17" i="127"/>
  <c r="J18" i="127"/>
  <c r="J19" i="127"/>
  <c r="J20" i="127"/>
  <c r="J21" i="127"/>
  <c r="J22" i="127"/>
  <c r="J23" i="127"/>
  <c r="J24" i="127"/>
  <c r="J25" i="127"/>
  <c r="J26" i="127"/>
  <c r="J27" i="127"/>
  <c r="J28" i="127"/>
  <c r="J29" i="127"/>
  <c r="J30" i="127"/>
  <c r="J31" i="127"/>
  <c r="J32" i="127"/>
  <c r="J33" i="127"/>
  <c r="J34" i="127"/>
  <c r="J35" i="127"/>
  <c r="E7" i="126"/>
  <c r="E26" i="126" s="1"/>
  <c r="G7" i="126"/>
  <c r="G26" i="126" s="1"/>
  <c r="H7" i="126"/>
  <c r="I7" i="126"/>
  <c r="I26" i="126" s="1"/>
  <c r="D7" i="126"/>
  <c r="D26" i="126" s="1"/>
  <c r="L8" i="126"/>
  <c r="L9" i="126"/>
  <c r="L10" i="126"/>
  <c r="L11" i="126"/>
  <c r="L12" i="126"/>
  <c r="L13" i="126"/>
  <c r="L14" i="126"/>
  <c r="L15" i="126"/>
  <c r="L16" i="126"/>
  <c r="L17" i="126"/>
  <c r="L18" i="126"/>
  <c r="L19" i="126"/>
  <c r="L20" i="126"/>
  <c r="L21" i="126"/>
  <c r="L22" i="126"/>
  <c r="L23" i="126"/>
  <c r="L24" i="126"/>
  <c r="L25" i="126"/>
  <c r="K8" i="126"/>
  <c r="K9" i="126"/>
  <c r="K10" i="126"/>
  <c r="K11" i="126"/>
  <c r="K12" i="126"/>
  <c r="K13" i="126"/>
  <c r="K14" i="126"/>
  <c r="K15" i="126"/>
  <c r="K16" i="126"/>
  <c r="K17" i="126"/>
  <c r="K18" i="126"/>
  <c r="K19" i="126"/>
  <c r="K20" i="126"/>
  <c r="K21" i="126"/>
  <c r="K22" i="126"/>
  <c r="K23" i="126"/>
  <c r="K24" i="126"/>
  <c r="K25" i="126"/>
  <c r="J8" i="126"/>
  <c r="J9" i="126"/>
  <c r="J10" i="126"/>
  <c r="J11" i="126"/>
  <c r="J12" i="126"/>
  <c r="J13" i="126"/>
  <c r="J14" i="126"/>
  <c r="J15" i="126"/>
  <c r="J16" i="126"/>
  <c r="J17" i="126"/>
  <c r="J18" i="126"/>
  <c r="J19" i="126"/>
  <c r="J20" i="126"/>
  <c r="J21" i="126"/>
  <c r="J22" i="126"/>
  <c r="J23" i="126"/>
  <c r="J24" i="126"/>
  <c r="J25" i="126"/>
  <c r="F8" i="126"/>
  <c r="F9" i="126"/>
  <c r="F10" i="126"/>
  <c r="F11" i="126"/>
  <c r="F12" i="126"/>
  <c r="F13" i="126"/>
  <c r="F14" i="126"/>
  <c r="F15" i="126"/>
  <c r="F16" i="126"/>
  <c r="F17" i="126"/>
  <c r="F18" i="126"/>
  <c r="F19" i="126"/>
  <c r="F20" i="126"/>
  <c r="F21" i="126"/>
  <c r="F22" i="126"/>
  <c r="F23" i="126"/>
  <c r="F24" i="126"/>
  <c r="F25" i="126"/>
  <c r="E7" i="124"/>
  <c r="G7" i="124"/>
  <c r="H7" i="124"/>
  <c r="I7" i="124"/>
  <c r="D7" i="124"/>
  <c r="L8" i="124"/>
  <c r="L9" i="124"/>
  <c r="L10" i="124"/>
  <c r="L11" i="124"/>
  <c r="L12" i="124"/>
  <c r="L13" i="124"/>
  <c r="L14" i="124"/>
  <c r="L15" i="124"/>
  <c r="L16" i="124"/>
  <c r="L17" i="124"/>
  <c r="L18" i="124"/>
  <c r="L19" i="124"/>
  <c r="L20" i="124"/>
  <c r="L21" i="124"/>
  <c r="L22" i="124"/>
  <c r="L23" i="124"/>
  <c r="L24" i="124"/>
  <c r="L25" i="124"/>
  <c r="L26" i="124"/>
  <c r="L28" i="124"/>
  <c r="L29" i="124"/>
  <c r="L30" i="124"/>
  <c r="L31" i="124"/>
  <c r="L32" i="124"/>
  <c r="L33" i="124"/>
  <c r="L34" i="124"/>
  <c r="L35" i="124"/>
  <c r="L36" i="124"/>
  <c r="L37" i="124"/>
  <c r="L38" i="124"/>
  <c r="L39" i="124"/>
  <c r="L40" i="124"/>
  <c r="L41" i="124"/>
  <c r="L42" i="124"/>
  <c r="L43" i="124"/>
  <c r="L44" i="124"/>
  <c r="L45" i="124"/>
  <c r="L46" i="124"/>
  <c r="L47" i="124"/>
  <c r="L48" i="124"/>
  <c r="L49" i="124"/>
  <c r="L50" i="124"/>
  <c r="L51" i="124"/>
  <c r="L52" i="124"/>
  <c r="L53" i="124"/>
  <c r="L54" i="124"/>
  <c r="K8" i="124"/>
  <c r="K9" i="124"/>
  <c r="K10" i="124"/>
  <c r="K11" i="124"/>
  <c r="K12" i="124"/>
  <c r="K13" i="124"/>
  <c r="K14" i="124"/>
  <c r="K15" i="124"/>
  <c r="K16" i="124"/>
  <c r="K17" i="124"/>
  <c r="K18" i="124"/>
  <c r="K19" i="124"/>
  <c r="K20" i="124"/>
  <c r="K21" i="124"/>
  <c r="K22" i="124"/>
  <c r="K23" i="124"/>
  <c r="K24" i="124"/>
  <c r="K25" i="124"/>
  <c r="K26" i="124"/>
  <c r="K28" i="124"/>
  <c r="K29" i="124"/>
  <c r="K30" i="124"/>
  <c r="K31" i="124"/>
  <c r="K32" i="124"/>
  <c r="K33" i="124"/>
  <c r="K34" i="124"/>
  <c r="K35" i="124"/>
  <c r="K36" i="124"/>
  <c r="K37" i="124"/>
  <c r="K38" i="124"/>
  <c r="K39" i="124"/>
  <c r="K40" i="124"/>
  <c r="K41" i="124"/>
  <c r="K42" i="124"/>
  <c r="K43" i="124"/>
  <c r="K44" i="124"/>
  <c r="K45" i="124"/>
  <c r="K46" i="124"/>
  <c r="K47" i="124"/>
  <c r="K48" i="124"/>
  <c r="K49" i="124"/>
  <c r="K50" i="124"/>
  <c r="K51" i="124"/>
  <c r="K52" i="124"/>
  <c r="K53" i="124"/>
  <c r="K54" i="124"/>
  <c r="J8" i="124"/>
  <c r="J9" i="124"/>
  <c r="J10" i="124"/>
  <c r="J11" i="124"/>
  <c r="J12" i="124"/>
  <c r="J13" i="124"/>
  <c r="J14" i="124"/>
  <c r="J15" i="124"/>
  <c r="J16" i="124"/>
  <c r="J17" i="124"/>
  <c r="J18" i="124"/>
  <c r="J19" i="124"/>
  <c r="J20" i="124"/>
  <c r="J21" i="124"/>
  <c r="J22" i="124"/>
  <c r="J23" i="124"/>
  <c r="J24" i="124"/>
  <c r="J25" i="124"/>
  <c r="J26" i="124"/>
  <c r="J28" i="124"/>
  <c r="J29" i="124"/>
  <c r="J30" i="124"/>
  <c r="J31" i="124"/>
  <c r="J32" i="124"/>
  <c r="J33" i="124"/>
  <c r="J34" i="124"/>
  <c r="J35" i="124"/>
  <c r="J36" i="124"/>
  <c r="J37" i="124"/>
  <c r="J38" i="124"/>
  <c r="J39" i="124"/>
  <c r="J40" i="124"/>
  <c r="J41" i="124"/>
  <c r="J42" i="124"/>
  <c r="J43" i="124"/>
  <c r="J44" i="124"/>
  <c r="J45" i="124"/>
  <c r="J46" i="124"/>
  <c r="J47" i="124"/>
  <c r="J48" i="124"/>
  <c r="J49" i="124"/>
  <c r="J50" i="124"/>
  <c r="J51" i="124"/>
  <c r="J52" i="124"/>
  <c r="J53" i="124"/>
  <c r="J54" i="124"/>
  <c r="F8" i="124"/>
  <c r="F9" i="124"/>
  <c r="F10" i="124"/>
  <c r="F11" i="124"/>
  <c r="F12" i="124"/>
  <c r="F13" i="124"/>
  <c r="F14" i="124"/>
  <c r="F15" i="124"/>
  <c r="F16" i="124"/>
  <c r="F17" i="124"/>
  <c r="F18" i="124"/>
  <c r="F19" i="124"/>
  <c r="F20" i="124"/>
  <c r="F21" i="124"/>
  <c r="F22" i="124"/>
  <c r="F23" i="124"/>
  <c r="F24" i="124"/>
  <c r="F25" i="124"/>
  <c r="F26" i="124"/>
  <c r="F28" i="124"/>
  <c r="F29" i="124"/>
  <c r="F30" i="124"/>
  <c r="F31" i="124"/>
  <c r="F32" i="124"/>
  <c r="F33" i="124"/>
  <c r="F34" i="124"/>
  <c r="F35" i="124"/>
  <c r="F36" i="124"/>
  <c r="F37" i="124"/>
  <c r="F38" i="124"/>
  <c r="F39" i="124"/>
  <c r="F40" i="124"/>
  <c r="F41" i="124"/>
  <c r="F42" i="124"/>
  <c r="F43" i="124"/>
  <c r="F44" i="124"/>
  <c r="F45" i="124"/>
  <c r="F46" i="124"/>
  <c r="F47" i="124"/>
  <c r="F48" i="124"/>
  <c r="F49" i="124"/>
  <c r="F50" i="124"/>
  <c r="F51" i="124"/>
  <c r="F52" i="124"/>
  <c r="F53" i="124"/>
  <c r="F54" i="124"/>
  <c r="E6" i="125"/>
  <c r="G6" i="125"/>
  <c r="H6" i="125"/>
  <c r="I6" i="125"/>
  <c r="D6" i="125"/>
  <c r="L7" i="125"/>
  <c r="L8" i="125"/>
  <c r="L9" i="125"/>
  <c r="L10" i="125"/>
  <c r="L11" i="125"/>
  <c r="L12" i="125"/>
  <c r="L13" i="125"/>
  <c r="L14" i="125"/>
  <c r="L15" i="125"/>
  <c r="L16" i="125"/>
  <c r="L17" i="125"/>
  <c r="L18" i="125"/>
  <c r="L19" i="125"/>
  <c r="L20" i="125"/>
  <c r="L21" i="125"/>
  <c r="L22" i="125"/>
  <c r="L23" i="125"/>
  <c r="L24" i="125"/>
  <c r="L25" i="125"/>
  <c r="L26" i="125"/>
  <c r="L27" i="125"/>
  <c r="L28" i="125"/>
  <c r="L29" i="125"/>
  <c r="L30" i="125"/>
  <c r="L31" i="125"/>
  <c r="K7" i="125"/>
  <c r="K8" i="125"/>
  <c r="K9" i="125"/>
  <c r="K10" i="125"/>
  <c r="K11" i="125"/>
  <c r="K12" i="125"/>
  <c r="K13" i="125"/>
  <c r="K14" i="125"/>
  <c r="K15" i="125"/>
  <c r="K16" i="125"/>
  <c r="K17" i="125"/>
  <c r="K18" i="125"/>
  <c r="K19" i="125"/>
  <c r="K20" i="125"/>
  <c r="K21" i="125"/>
  <c r="K22" i="125"/>
  <c r="K23" i="125"/>
  <c r="K24" i="125"/>
  <c r="K25" i="125"/>
  <c r="K26" i="125"/>
  <c r="K27" i="125"/>
  <c r="K28" i="125"/>
  <c r="K29" i="125"/>
  <c r="K30" i="125"/>
  <c r="K31" i="125"/>
  <c r="J7" i="125"/>
  <c r="J8" i="125"/>
  <c r="J9" i="125"/>
  <c r="J10" i="125"/>
  <c r="J11" i="125"/>
  <c r="J12" i="125"/>
  <c r="J13" i="125"/>
  <c r="J14" i="125"/>
  <c r="J15" i="125"/>
  <c r="J16" i="125"/>
  <c r="J17" i="125"/>
  <c r="J18" i="125"/>
  <c r="J19" i="125"/>
  <c r="J20" i="125"/>
  <c r="J21" i="125"/>
  <c r="J22" i="125"/>
  <c r="J23" i="125"/>
  <c r="J24" i="125"/>
  <c r="J25" i="125"/>
  <c r="J26" i="125"/>
  <c r="J27" i="125"/>
  <c r="J28" i="125"/>
  <c r="J29" i="125"/>
  <c r="J30" i="125"/>
  <c r="J31" i="125"/>
  <c r="F7" i="125"/>
  <c r="F8" i="125"/>
  <c r="F9" i="125"/>
  <c r="F10" i="125"/>
  <c r="F11" i="125"/>
  <c r="F12" i="125"/>
  <c r="F13" i="125"/>
  <c r="F14" i="125"/>
  <c r="F15" i="125"/>
  <c r="F16" i="125"/>
  <c r="F17" i="125"/>
  <c r="F18" i="125"/>
  <c r="F19" i="125"/>
  <c r="F20" i="125"/>
  <c r="F21" i="125"/>
  <c r="F22" i="125"/>
  <c r="F23" i="125"/>
  <c r="F24" i="125"/>
  <c r="F25" i="125"/>
  <c r="F26" i="125"/>
  <c r="F27" i="125"/>
  <c r="F28" i="125"/>
  <c r="F29" i="125"/>
  <c r="F30" i="125"/>
  <c r="F31" i="125"/>
  <c r="S9" i="123"/>
  <c r="S10" i="123"/>
  <c r="S11" i="123"/>
  <c r="S12" i="123"/>
  <c r="S13" i="123"/>
  <c r="S14" i="123"/>
  <c r="S15" i="123"/>
  <c r="S16" i="123"/>
  <c r="S8" i="123"/>
  <c r="P8" i="123"/>
  <c r="P9" i="123"/>
  <c r="P10" i="123"/>
  <c r="P11" i="123"/>
  <c r="P12" i="123"/>
  <c r="P13" i="123"/>
  <c r="P14" i="123"/>
  <c r="P15" i="123"/>
  <c r="P16" i="123"/>
  <c r="O8" i="123"/>
  <c r="O9" i="123"/>
  <c r="O10" i="123"/>
  <c r="O11" i="123"/>
  <c r="O12" i="123"/>
  <c r="O13" i="123"/>
  <c r="O14" i="123"/>
  <c r="O15" i="123"/>
  <c r="O16" i="123"/>
  <c r="N8" i="123"/>
  <c r="N9" i="123"/>
  <c r="N10" i="123"/>
  <c r="N11" i="123"/>
  <c r="N12" i="123"/>
  <c r="N13" i="123"/>
  <c r="N14" i="123"/>
  <c r="N15" i="123"/>
  <c r="N16" i="123"/>
  <c r="J8" i="123"/>
  <c r="J9" i="123"/>
  <c r="J10" i="123"/>
  <c r="J11" i="123"/>
  <c r="J12" i="123"/>
  <c r="J13" i="123"/>
  <c r="J14" i="123"/>
  <c r="J15" i="123"/>
  <c r="J16" i="123"/>
  <c r="E7" i="122"/>
  <c r="E12" i="122" s="1"/>
  <c r="G7" i="122"/>
  <c r="G12" i="122" s="1"/>
  <c r="H7" i="122"/>
  <c r="H12" i="122" s="1"/>
  <c r="I7" i="122"/>
  <c r="I12" i="122" s="1"/>
  <c r="D7" i="122"/>
  <c r="D12" i="122" s="1"/>
  <c r="L8" i="122"/>
  <c r="L9" i="122"/>
  <c r="L10" i="122"/>
  <c r="L11" i="122"/>
  <c r="K8" i="122"/>
  <c r="K9" i="122"/>
  <c r="K10" i="122"/>
  <c r="K11" i="122"/>
  <c r="J8" i="122"/>
  <c r="J9" i="122"/>
  <c r="J10" i="122"/>
  <c r="J11" i="122"/>
  <c r="F8" i="122"/>
  <c r="F9" i="122"/>
  <c r="F10" i="122"/>
  <c r="F11" i="122"/>
  <c r="E7" i="120"/>
  <c r="G7" i="120"/>
  <c r="H7" i="120"/>
  <c r="I7" i="120"/>
  <c r="D7" i="120"/>
  <c r="L8" i="120"/>
  <c r="L10" i="120"/>
  <c r="K8" i="120"/>
  <c r="K10" i="120"/>
  <c r="J8" i="120"/>
  <c r="J10" i="120"/>
  <c r="F8" i="120"/>
  <c r="F7" i="120" s="1"/>
  <c r="F10" i="120"/>
  <c r="E6" i="121"/>
  <c r="G6" i="121"/>
  <c r="H6" i="121"/>
  <c r="I6" i="121"/>
  <c r="D6" i="121"/>
  <c r="L7" i="121"/>
  <c r="L8" i="121"/>
  <c r="L9" i="121"/>
  <c r="L10" i="121"/>
  <c r="L11" i="121"/>
  <c r="L12" i="121"/>
  <c r="L13" i="121"/>
  <c r="L14" i="121"/>
  <c r="L15" i="121"/>
  <c r="L16" i="121"/>
  <c r="L17" i="121"/>
  <c r="L18" i="121"/>
  <c r="L19" i="121"/>
  <c r="L20" i="121"/>
  <c r="L21" i="121"/>
  <c r="L22" i="121"/>
  <c r="L23" i="121"/>
  <c r="L24" i="121"/>
  <c r="L25" i="121"/>
  <c r="L26" i="121"/>
  <c r="L27" i="121"/>
  <c r="L28" i="121"/>
  <c r="L29" i="121"/>
  <c r="L30" i="121"/>
  <c r="K7" i="121"/>
  <c r="K8" i="121"/>
  <c r="K9" i="121"/>
  <c r="K10" i="121"/>
  <c r="K11" i="121"/>
  <c r="K12" i="121"/>
  <c r="K13" i="121"/>
  <c r="K14" i="121"/>
  <c r="K15" i="121"/>
  <c r="K16" i="121"/>
  <c r="K17" i="121"/>
  <c r="K18" i="121"/>
  <c r="K19" i="121"/>
  <c r="K20" i="121"/>
  <c r="K21" i="121"/>
  <c r="K22" i="121"/>
  <c r="K23" i="121"/>
  <c r="K24" i="121"/>
  <c r="K25" i="121"/>
  <c r="K26" i="121"/>
  <c r="K27" i="121"/>
  <c r="K28" i="121"/>
  <c r="K29" i="121"/>
  <c r="K30" i="121"/>
  <c r="J7" i="121"/>
  <c r="J8" i="121"/>
  <c r="J9" i="121"/>
  <c r="J10" i="121"/>
  <c r="J11" i="121"/>
  <c r="J12" i="121"/>
  <c r="J13" i="121"/>
  <c r="J14" i="121"/>
  <c r="J15" i="121"/>
  <c r="J16" i="121"/>
  <c r="J17" i="121"/>
  <c r="J18" i="121"/>
  <c r="J19" i="121"/>
  <c r="J20" i="121"/>
  <c r="J21" i="121"/>
  <c r="J22" i="121"/>
  <c r="J23" i="121"/>
  <c r="J24" i="121"/>
  <c r="J25" i="121"/>
  <c r="J26" i="121"/>
  <c r="J27" i="121"/>
  <c r="J28" i="121"/>
  <c r="J29" i="121"/>
  <c r="J30" i="121"/>
  <c r="F7" i="121"/>
  <c r="F8" i="121"/>
  <c r="F9" i="121"/>
  <c r="F10" i="121"/>
  <c r="F11" i="121"/>
  <c r="F12" i="121"/>
  <c r="F13" i="121"/>
  <c r="F14" i="121"/>
  <c r="F15" i="121"/>
  <c r="F16" i="121"/>
  <c r="F17" i="121"/>
  <c r="F18" i="121"/>
  <c r="F19" i="121"/>
  <c r="F20" i="121"/>
  <c r="F21" i="121"/>
  <c r="F22" i="121"/>
  <c r="F23" i="121"/>
  <c r="F24" i="121"/>
  <c r="F25" i="121"/>
  <c r="F26" i="121"/>
  <c r="F27" i="121"/>
  <c r="F28" i="121"/>
  <c r="F29" i="121"/>
  <c r="F30" i="121"/>
  <c r="S9" i="119"/>
  <c r="S10" i="119"/>
  <c r="S11" i="119"/>
  <c r="S12" i="119"/>
  <c r="S13" i="119"/>
  <c r="S14" i="119"/>
  <c r="S15" i="119"/>
  <c r="S16" i="119"/>
  <c r="S17" i="119"/>
  <c r="S18" i="119"/>
  <c r="S19" i="119"/>
  <c r="S20" i="119"/>
  <c r="S21" i="119"/>
  <c r="S22" i="119"/>
  <c r="S23" i="119"/>
  <c r="S24" i="119"/>
  <c r="S8" i="119"/>
  <c r="P8" i="119"/>
  <c r="P9" i="119"/>
  <c r="P10" i="119"/>
  <c r="P11" i="119"/>
  <c r="P12" i="119"/>
  <c r="P13" i="119"/>
  <c r="P14" i="119"/>
  <c r="P15" i="119"/>
  <c r="P16" i="119"/>
  <c r="P17" i="119"/>
  <c r="P18" i="119"/>
  <c r="P19" i="119"/>
  <c r="P20" i="119"/>
  <c r="P21" i="119"/>
  <c r="P22" i="119"/>
  <c r="P23" i="119"/>
  <c r="P24" i="119"/>
  <c r="O8" i="119"/>
  <c r="O9" i="119"/>
  <c r="O10" i="119"/>
  <c r="O11" i="119"/>
  <c r="O12" i="119"/>
  <c r="O13" i="119"/>
  <c r="O14" i="119"/>
  <c r="O15" i="119"/>
  <c r="O16" i="119"/>
  <c r="O17" i="119"/>
  <c r="O18" i="119"/>
  <c r="O19" i="119"/>
  <c r="O20" i="119"/>
  <c r="O21" i="119"/>
  <c r="O22" i="119"/>
  <c r="O23" i="119"/>
  <c r="O24" i="119"/>
  <c r="N8" i="119"/>
  <c r="N9" i="119"/>
  <c r="N10" i="119"/>
  <c r="N11" i="119"/>
  <c r="N12" i="119"/>
  <c r="N13" i="119"/>
  <c r="N14" i="119"/>
  <c r="N15" i="119"/>
  <c r="N16" i="119"/>
  <c r="N17" i="119"/>
  <c r="N18" i="119"/>
  <c r="N19" i="119"/>
  <c r="N20" i="119"/>
  <c r="N21" i="119"/>
  <c r="N22" i="119"/>
  <c r="N23" i="119"/>
  <c r="N24" i="119"/>
  <c r="J8" i="119"/>
  <c r="J9" i="119"/>
  <c r="J10" i="119"/>
  <c r="J11" i="119"/>
  <c r="J12" i="119"/>
  <c r="J13" i="119"/>
  <c r="J14" i="119"/>
  <c r="J15" i="119"/>
  <c r="J16" i="119"/>
  <c r="J17" i="119"/>
  <c r="J18" i="119"/>
  <c r="J19" i="119"/>
  <c r="J20" i="119"/>
  <c r="J21" i="119"/>
  <c r="J22" i="119"/>
  <c r="J23" i="119"/>
  <c r="J24" i="119"/>
  <c r="E7" i="118"/>
  <c r="E14" i="118" s="1"/>
  <c r="G7" i="118"/>
  <c r="G14" i="118" s="1"/>
  <c r="H7" i="118"/>
  <c r="I7" i="118"/>
  <c r="I14" i="118" s="1"/>
  <c r="D7" i="118"/>
  <c r="D14" i="118" s="1"/>
  <c r="L8" i="118"/>
  <c r="L9" i="118"/>
  <c r="L10" i="118"/>
  <c r="L11" i="118"/>
  <c r="L12" i="118"/>
  <c r="L13" i="118"/>
  <c r="K8" i="118"/>
  <c r="K9" i="118"/>
  <c r="K10" i="118"/>
  <c r="K11" i="118"/>
  <c r="K12" i="118"/>
  <c r="K13" i="118"/>
  <c r="J8" i="118"/>
  <c r="J9" i="118"/>
  <c r="J10" i="118"/>
  <c r="J11" i="118"/>
  <c r="J12" i="118"/>
  <c r="J13" i="118"/>
  <c r="F8" i="118"/>
  <c r="F9" i="118"/>
  <c r="F10" i="118"/>
  <c r="F11" i="118"/>
  <c r="F12" i="118"/>
  <c r="F13" i="118"/>
  <c r="L8" i="116"/>
  <c r="L9" i="116"/>
  <c r="L10" i="116"/>
  <c r="L11" i="116"/>
  <c r="L12" i="116"/>
  <c r="L13" i="116"/>
  <c r="L14" i="116"/>
  <c r="L15" i="116"/>
  <c r="L16" i="116"/>
  <c r="L17" i="116"/>
  <c r="L18" i="116"/>
  <c r="L19" i="116"/>
  <c r="L20" i="116"/>
  <c r="L21" i="116"/>
  <c r="L22" i="116"/>
  <c r="L23" i="116"/>
  <c r="L24" i="116"/>
  <c r="L25" i="116"/>
  <c r="L26" i="116"/>
  <c r="L27" i="116"/>
  <c r="L28" i="116"/>
  <c r="L29" i="116"/>
  <c r="L30" i="116"/>
  <c r="L31" i="116"/>
  <c r="L32" i="116"/>
  <c r="L33" i="116"/>
  <c r="L34" i="116"/>
  <c r="L35" i="116"/>
  <c r="L36" i="116"/>
  <c r="L37" i="116"/>
  <c r="L38" i="116"/>
  <c r="L39" i="116"/>
  <c r="L40" i="116"/>
  <c r="L41" i="116"/>
  <c r="L42" i="116"/>
  <c r="L43" i="116"/>
  <c r="L44" i="116"/>
  <c r="L45" i="116"/>
  <c r="L46" i="116"/>
  <c r="L47" i="116"/>
  <c r="L48" i="116"/>
  <c r="L49" i="116"/>
  <c r="L50" i="116"/>
  <c r="L51" i="116"/>
  <c r="L53" i="116"/>
  <c r="L54" i="116"/>
  <c r="K8" i="116"/>
  <c r="K9" i="116"/>
  <c r="K10" i="116"/>
  <c r="K11" i="116"/>
  <c r="K12" i="116"/>
  <c r="K13" i="116"/>
  <c r="K14" i="116"/>
  <c r="K15" i="116"/>
  <c r="K16" i="116"/>
  <c r="K17" i="116"/>
  <c r="K18" i="116"/>
  <c r="K19" i="116"/>
  <c r="K20" i="116"/>
  <c r="K21" i="116"/>
  <c r="K22" i="116"/>
  <c r="K23" i="116"/>
  <c r="K24" i="116"/>
  <c r="K25" i="116"/>
  <c r="K26" i="116"/>
  <c r="K27" i="116"/>
  <c r="K28" i="116"/>
  <c r="K29" i="116"/>
  <c r="K30" i="116"/>
  <c r="K31" i="116"/>
  <c r="K32" i="116"/>
  <c r="K33" i="116"/>
  <c r="K34" i="116"/>
  <c r="K35" i="116"/>
  <c r="K36" i="116"/>
  <c r="K37" i="116"/>
  <c r="K38" i="116"/>
  <c r="K39" i="116"/>
  <c r="K40" i="116"/>
  <c r="K41" i="116"/>
  <c r="K42" i="116"/>
  <c r="K43" i="116"/>
  <c r="K44" i="116"/>
  <c r="K45" i="116"/>
  <c r="K46" i="116"/>
  <c r="K47" i="116"/>
  <c r="K48" i="116"/>
  <c r="K49" i="116"/>
  <c r="K50" i="116"/>
  <c r="K51" i="116"/>
  <c r="K53" i="116"/>
  <c r="K54" i="116"/>
  <c r="J8" i="116"/>
  <c r="J9" i="116"/>
  <c r="J10" i="116"/>
  <c r="J11" i="116"/>
  <c r="J12" i="116"/>
  <c r="J13" i="116"/>
  <c r="J14" i="116"/>
  <c r="J15" i="116"/>
  <c r="J16" i="116"/>
  <c r="J17" i="116"/>
  <c r="J18" i="116"/>
  <c r="J19" i="116"/>
  <c r="J20" i="116"/>
  <c r="J21" i="116"/>
  <c r="J22" i="116"/>
  <c r="J23" i="116"/>
  <c r="J24" i="116"/>
  <c r="J25" i="116"/>
  <c r="J26" i="116"/>
  <c r="J27" i="116"/>
  <c r="J28" i="116"/>
  <c r="J29" i="116"/>
  <c r="J30" i="116"/>
  <c r="J31" i="116"/>
  <c r="J32" i="116"/>
  <c r="J33" i="116"/>
  <c r="J34" i="116"/>
  <c r="J35" i="116"/>
  <c r="J36" i="116"/>
  <c r="J37" i="116"/>
  <c r="J38" i="116"/>
  <c r="J39" i="116"/>
  <c r="J40" i="116"/>
  <c r="J41" i="116"/>
  <c r="J42" i="116"/>
  <c r="J43" i="116"/>
  <c r="J44" i="116"/>
  <c r="J45" i="116"/>
  <c r="J46" i="116"/>
  <c r="J47" i="116"/>
  <c r="J48" i="116"/>
  <c r="J49" i="116"/>
  <c r="J50" i="116"/>
  <c r="J51" i="116"/>
  <c r="J53" i="116"/>
  <c r="J54" i="116"/>
  <c r="F8" i="116"/>
  <c r="F9" i="116"/>
  <c r="F10" i="116"/>
  <c r="F11" i="116"/>
  <c r="F12" i="116"/>
  <c r="F13" i="116"/>
  <c r="F14" i="116"/>
  <c r="F15" i="116"/>
  <c r="F16" i="116"/>
  <c r="F17" i="116"/>
  <c r="F18" i="116"/>
  <c r="F19" i="116"/>
  <c r="F20" i="116"/>
  <c r="F21" i="116"/>
  <c r="F22" i="116"/>
  <c r="F23" i="116"/>
  <c r="F24" i="116"/>
  <c r="F25" i="116"/>
  <c r="F26" i="116"/>
  <c r="F27" i="116"/>
  <c r="F28" i="116"/>
  <c r="F29" i="116"/>
  <c r="F30" i="116"/>
  <c r="F31" i="116"/>
  <c r="F32" i="116"/>
  <c r="F33" i="116"/>
  <c r="F34" i="116"/>
  <c r="F35" i="116"/>
  <c r="F36" i="116"/>
  <c r="F37" i="116"/>
  <c r="F38" i="116"/>
  <c r="F39" i="116"/>
  <c r="F40" i="116"/>
  <c r="F41" i="116"/>
  <c r="F42" i="116"/>
  <c r="F43" i="116"/>
  <c r="F44" i="116"/>
  <c r="F45" i="116"/>
  <c r="F46" i="116"/>
  <c r="F47" i="116"/>
  <c r="F48" i="116"/>
  <c r="F49" i="116"/>
  <c r="F50" i="116"/>
  <c r="F51" i="116"/>
  <c r="F53" i="116"/>
  <c r="F54" i="116"/>
  <c r="E6" i="117"/>
  <c r="G6" i="117"/>
  <c r="H6" i="117"/>
  <c r="I6" i="117"/>
  <c r="D6" i="117"/>
  <c r="L7" i="117"/>
  <c r="L8" i="117"/>
  <c r="L9" i="117"/>
  <c r="L10" i="117"/>
  <c r="L11" i="117"/>
  <c r="L12" i="117"/>
  <c r="L13" i="117"/>
  <c r="L14" i="117"/>
  <c r="L15" i="117"/>
  <c r="L16" i="117"/>
  <c r="L17" i="117"/>
  <c r="L18" i="117"/>
  <c r="L19" i="117"/>
  <c r="L20" i="117"/>
  <c r="L21" i="117"/>
  <c r="L22" i="117"/>
  <c r="L23" i="117"/>
  <c r="L24" i="117"/>
  <c r="L25" i="117"/>
  <c r="L26" i="117"/>
  <c r="L27" i="117"/>
  <c r="L28" i="117"/>
  <c r="L29" i="117"/>
  <c r="L30" i="117"/>
  <c r="L31" i="117"/>
  <c r="K7" i="117"/>
  <c r="K8" i="117"/>
  <c r="K9" i="117"/>
  <c r="K10" i="117"/>
  <c r="K11" i="117"/>
  <c r="K12" i="117"/>
  <c r="K13" i="117"/>
  <c r="K14" i="117"/>
  <c r="K15" i="117"/>
  <c r="K16" i="117"/>
  <c r="K17" i="117"/>
  <c r="K18" i="117"/>
  <c r="K19" i="117"/>
  <c r="K20" i="117"/>
  <c r="K21" i="117"/>
  <c r="K22" i="117"/>
  <c r="K23" i="117"/>
  <c r="K24" i="117"/>
  <c r="K25" i="117"/>
  <c r="K26" i="117"/>
  <c r="K27" i="117"/>
  <c r="K28" i="117"/>
  <c r="K29" i="117"/>
  <c r="K30" i="117"/>
  <c r="K31" i="117"/>
  <c r="J7" i="117"/>
  <c r="J8" i="117"/>
  <c r="J9" i="117"/>
  <c r="J10" i="117"/>
  <c r="J11" i="117"/>
  <c r="J12" i="117"/>
  <c r="J13" i="117"/>
  <c r="J14" i="117"/>
  <c r="J15" i="117"/>
  <c r="J16" i="117"/>
  <c r="J17" i="117"/>
  <c r="J18" i="117"/>
  <c r="J19" i="117"/>
  <c r="J20" i="117"/>
  <c r="J21" i="117"/>
  <c r="J22" i="117"/>
  <c r="J23" i="117"/>
  <c r="J24" i="117"/>
  <c r="J25" i="117"/>
  <c r="J26" i="117"/>
  <c r="J27" i="117"/>
  <c r="J28" i="117"/>
  <c r="J29" i="117"/>
  <c r="J30" i="117"/>
  <c r="J31" i="117"/>
  <c r="F7" i="117"/>
  <c r="F8" i="117"/>
  <c r="F9" i="117"/>
  <c r="F10" i="117"/>
  <c r="F11" i="117"/>
  <c r="F12" i="117"/>
  <c r="F13" i="117"/>
  <c r="F14" i="117"/>
  <c r="F15" i="117"/>
  <c r="F16" i="117"/>
  <c r="F17" i="117"/>
  <c r="F18" i="117"/>
  <c r="F19" i="117"/>
  <c r="F20" i="117"/>
  <c r="F21" i="117"/>
  <c r="F22" i="117"/>
  <c r="F23" i="117"/>
  <c r="F24" i="117"/>
  <c r="F25" i="117"/>
  <c r="F26" i="117"/>
  <c r="F27" i="117"/>
  <c r="F28" i="117"/>
  <c r="F29" i="117"/>
  <c r="F30" i="117"/>
  <c r="F31" i="117"/>
  <c r="S9" i="115"/>
  <c r="S10" i="115"/>
  <c r="S11" i="115"/>
  <c r="S12" i="115"/>
  <c r="S13" i="115"/>
  <c r="S14" i="115"/>
  <c r="S8" i="115"/>
  <c r="P8" i="115"/>
  <c r="P9" i="115"/>
  <c r="P10" i="115"/>
  <c r="P11" i="115"/>
  <c r="P12" i="115"/>
  <c r="P13" i="115"/>
  <c r="P14" i="115"/>
  <c r="O8" i="115"/>
  <c r="O9" i="115"/>
  <c r="O10" i="115"/>
  <c r="O11" i="115"/>
  <c r="O12" i="115"/>
  <c r="O13" i="115"/>
  <c r="O14" i="115"/>
  <c r="N8" i="115"/>
  <c r="N9" i="115"/>
  <c r="N10" i="115"/>
  <c r="N11" i="115"/>
  <c r="N12" i="115"/>
  <c r="N13" i="115"/>
  <c r="N14" i="115"/>
  <c r="J8" i="115"/>
  <c r="J7" i="115" s="1"/>
  <c r="J15" i="115" s="1"/>
  <c r="J9" i="115"/>
  <c r="J10" i="115"/>
  <c r="J11" i="115"/>
  <c r="J12" i="115"/>
  <c r="J13" i="115"/>
  <c r="J14" i="115"/>
  <c r="E7" i="114"/>
  <c r="E12" i="114" s="1"/>
  <c r="G7" i="114"/>
  <c r="G12" i="114" s="1"/>
  <c r="H7" i="114"/>
  <c r="H12" i="114" s="1"/>
  <c r="I7" i="114"/>
  <c r="I12" i="114" s="1"/>
  <c r="D7" i="114"/>
  <c r="D12" i="114" s="1"/>
  <c r="L8" i="114"/>
  <c r="L9" i="114"/>
  <c r="L10" i="114"/>
  <c r="L11" i="114"/>
  <c r="K8" i="114"/>
  <c r="K9" i="114"/>
  <c r="K10" i="114"/>
  <c r="K11" i="114"/>
  <c r="J8" i="114"/>
  <c r="J9" i="114"/>
  <c r="J10" i="114"/>
  <c r="J11" i="114"/>
  <c r="F8" i="114"/>
  <c r="F9" i="114"/>
  <c r="F10" i="114"/>
  <c r="F11" i="114"/>
  <c r="E10" i="112"/>
  <c r="G10" i="112"/>
  <c r="H10" i="112"/>
  <c r="I10" i="112"/>
  <c r="D10" i="112"/>
  <c r="E7" i="112"/>
  <c r="G7" i="112"/>
  <c r="H7" i="112"/>
  <c r="I7" i="112"/>
  <c r="D7" i="112"/>
  <c r="L8" i="112"/>
  <c r="L9" i="112"/>
  <c r="L11" i="112"/>
  <c r="L12" i="112"/>
  <c r="L13" i="112"/>
  <c r="K8" i="112"/>
  <c r="K9" i="112"/>
  <c r="K11" i="112"/>
  <c r="K12" i="112"/>
  <c r="K13" i="112"/>
  <c r="J8" i="112"/>
  <c r="J9" i="112"/>
  <c r="J11" i="112"/>
  <c r="J12" i="112"/>
  <c r="J13" i="112"/>
  <c r="F8" i="112"/>
  <c r="F9" i="112"/>
  <c r="F11" i="112"/>
  <c r="F10" i="112" s="1"/>
  <c r="F12" i="112"/>
  <c r="F13" i="112"/>
  <c r="E6" i="113"/>
  <c r="G6" i="113"/>
  <c r="H6" i="113"/>
  <c r="I6" i="113"/>
  <c r="D6" i="113"/>
  <c r="L7" i="113"/>
  <c r="L8" i="113"/>
  <c r="L9" i="113"/>
  <c r="L10" i="113"/>
  <c r="K7" i="113"/>
  <c r="K8" i="113"/>
  <c r="K9" i="113"/>
  <c r="K10" i="113"/>
  <c r="J7" i="113"/>
  <c r="J8" i="113"/>
  <c r="J9" i="113"/>
  <c r="J10" i="113"/>
  <c r="F7" i="113"/>
  <c r="F8" i="113"/>
  <c r="F9" i="113"/>
  <c r="F10" i="113"/>
  <c r="S9" i="111"/>
  <c r="S10" i="111"/>
  <c r="S11" i="111"/>
  <c r="S12" i="111"/>
  <c r="S8" i="111"/>
  <c r="P8" i="111"/>
  <c r="P9" i="111"/>
  <c r="P10" i="111"/>
  <c r="P11" i="111"/>
  <c r="P12" i="111"/>
  <c r="O8" i="111"/>
  <c r="O9" i="111"/>
  <c r="O10" i="111"/>
  <c r="O11" i="111"/>
  <c r="O12" i="111"/>
  <c r="N8" i="111"/>
  <c r="N9" i="111"/>
  <c r="N10" i="111"/>
  <c r="N11" i="111"/>
  <c r="N12" i="111"/>
  <c r="J8" i="111"/>
  <c r="J9" i="111"/>
  <c r="J10" i="111"/>
  <c r="J11" i="111"/>
  <c r="J12" i="111"/>
  <c r="E7" i="110"/>
  <c r="E11" i="110" s="1"/>
  <c r="G7" i="110"/>
  <c r="G11" i="110" s="1"/>
  <c r="H7" i="110"/>
  <c r="H11" i="110" s="1"/>
  <c r="I7" i="110"/>
  <c r="I11" i="110" s="1"/>
  <c r="D7" i="110"/>
  <c r="D11" i="110" s="1"/>
  <c r="L8" i="110"/>
  <c r="L9" i="110"/>
  <c r="L10" i="110"/>
  <c r="K8" i="110"/>
  <c r="K9" i="110"/>
  <c r="K10" i="110"/>
  <c r="J8" i="110"/>
  <c r="J9" i="110"/>
  <c r="J10" i="110"/>
  <c r="F8" i="110"/>
  <c r="F9" i="110"/>
  <c r="F10" i="110"/>
  <c r="E7" i="108"/>
  <c r="F7" i="108"/>
  <c r="G7" i="108"/>
  <c r="H7" i="108"/>
  <c r="I7" i="108"/>
  <c r="D7" i="108"/>
  <c r="L8" i="108"/>
  <c r="L10" i="108"/>
  <c r="K8" i="108"/>
  <c r="K10" i="108"/>
  <c r="J8" i="108"/>
  <c r="J10" i="108"/>
  <c r="F8" i="108"/>
  <c r="F10" i="108"/>
  <c r="E6" i="109"/>
  <c r="G6" i="109"/>
  <c r="H6" i="109"/>
  <c r="I6" i="109"/>
  <c r="D6" i="109"/>
  <c r="L7" i="109"/>
  <c r="L8" i="109"/>
  <c r="K7" i="109"/>
  <c r="K8" i="109"/>
  <c r="J7" i="109"/>
  <c r="J8" i="109"/>
  <c r="F7" i="109"/>
  <c r="F8" i="109"/>
  <c r="S9" i="107"/>
  <c r="S10" i="107"/>
  <c r="S11" i="107"/>
  <c r="S12" i="107"/>
  <c r="S13" i="107"/>
  <c r="S14" i="107"/>
  <c r="S15" i="107"/>
  <c r="S16" i="107"/>
  <c r="S17" i="107"/>
  <c r="S18" i="107"/>
  <c r="S19" i="107"/>
  <c r="S20" i="107"/>
  <c r="S21" i="107"/>
  <c r="S22" i="107"/>
  <c r="S23" i="107"/>
  <c r="S24" i="107"/>
  <c r="S25" i="107"/>
  <c r="S26" i="107"/>
  <c r="S27" i="107"/>
  <c r="S28" i="107"/>
  <c r="S29" i="107"/>
  <c r="S30" i="107"/>
  <c r="S31" i="107"/>
  <c r="S32" i="107"/>
  <c r="S33" i="107"/>
  <c r="S34" i="107"/>
  <c r="S35" i="107"/>
  <c r="S36" i="107"/>
  <c r="S37" i="107"/>
  <c r="S38" i="107"/>
  <c r="S39" i="107"/>
  <c r="S40" i="107"/>
  <c r="S41" i="107"/>
  <c r="S42" i="107"/>
  <c r="S43" i="107"/>
  <c r="S44" i="107"/>
  <c r="S45" i="107"/>
  <c r="S46" i="107"/>
  <c r="S47" i="107"/>
  <c r="S48" i="107"/>
  <c r="S49" i="107"/>
  <c r="S50" i="107"/>
  <c r="S8" i="107"/>
  <c r="P8" i="107"/>
  <c r="P9" i="107"/>
  <c r="P10" i="107"/>
  <c r="P11" i="107"/>
  <c r="P12" i="107"/>
  <c r="P13" i="107"/>
  <c r="P14" i="107"/>
  <c r="P15" i="107"/>
  <c r="P16" i="107"/>
  <c r="P17" i="107"/>
  <c r="P18" i="107"/>
  <c r="P19" i="107"/>
  <c r="P20" i="107"/>
  <c r="P21" i="107"/>
  <c r="P22" i="107"/>
  <c r="P23" i="107"/>
  <c r="P24" i="107"/>
  <c r="P25" i="107"/>
  <c r="P26" i="107"/>
  <c r="P27" i="107"/>
  <c r="P28" i="107"/>
  <c r="P29" i="107"/>
  <c r="P30" i="107"/>
  <c r="P31" i="107"/>
  <c r="P32" i="107"/>
  <c r="P33" i="107"/>
  <c r="P34" i="107"/>
  <c r="P35" i="107"/>
  <c r="P36" i="107"/>
  <c r="P37" i="107"/>
  <c r="P38" i="107"/>
  <c r="P39" i="107"/>
  <c r="P40" i="107"/>
  <c r="P41" i="107"/>
  <c r="P42" i="107"/>
  <c r="P43" i="107"/>
  <c r="P44" i="107"/>
  <c r="P45" i="107"/>
  <c r="P46" i="107"/>
  <c r="P47" i="107"/>
  <c r="P48" i="107"/>
  <c r="P49" i="107"/>
  <c r="P50" i="107"/>
  <c r="O8" i="107"/>
  <c r="O9" i="107"/>
  <c r="O10" i="107"/>
  <c r="O11" i="107"/>
  <c r="O12" i="107"/>
  <c r="O13" i="107"/>
  <c r="O14" i="107"/>
  <c r="O15" i="107"/>
  <c r="O16" i="107"/>
  <c r="O17" i="107"/>
  <c r="O18" i="107"/>
  <c r="O19" i="107"/>
  <c r="O20" i="107"/>
  <c r="O21" i="107"/>
  <c r="O22" i="107"/>
  <c r="O23" i="107"/>
  <c r="O24" i="107"/>
  <c r="O25" i="107"/>
  <c r="O26" i="107"/>
  <c r="O27" i="107"/>
  <c r="O28" i="107"/>
  <c r="O29" i="107"/>
  <c r="O30" i="107"/>
  <c r="O31" i="107"/>
  <c r="O32" i="107"/>
  <c r="O33" i="107"/>
  <c r="O34" i="107"/>
  <c r="O35" i="107"/>
  <c r="O36" i="107"/>
  <c r="O37" i="107"/>
  <c r="O38" i="107"/>
  <c r="O39" i="107"/>
  <c r="O40" i="107"/>
  <c r="O41" i="107"/>
  <c r="O42" i="107"/>
  <c r="O43" i="107"/>
  <c r="O44" i="107"/>
  <c r="O45" i="107"/>
  <c r="O46" i="107"/>
  <c r="O47" i="107"/>
  <c r="O48" i="107"/>
  <c r="O49" i="107"/>
  <c r="O50" i="107"/>
  <c r="N8" i="107"/>
  <c r="N9" i="107"/>
  <c r="N10" i="107"/>
  <c r="N11" i="107"/>
  <c r="N12" i="107"/>
  <c r="N13" i="107"/>
  <c r="N14" i="107"/>
  <c r="N15" i="107"/>
  <c r="N16" i="107"/>
  <c r="N17" i="107"/>
  <c r="N18" i="107"/>
  <c r="N19" i="107"/>
  <c r="N20" i="107"/>
  <c r="N21" i="107"/>
  <c r="N22" i="107"/>
  <c r="N23" i="107"/>
  <c r="N24" i="107"/>
  <c r="N25" i="107"/>
  <c r="N26" i="107"/>
  <c r="N27" i="107"/>
  <c r="N28" i="107"/>
  <c r="N29" i="107"/>
  <c r="N30" i="107"/>
  <c r="N31" i="107"/>
  <c r="N32" i="107"/>
  <c r="N33" i="107"/>
  <c r="N34" i="107"/>
  <c r="N35" i="107"/>
  <c r="N36" i="107"/>
  <c r="N37" i="107"/>
  <c r="N38" i="107"/>
  <c r="N39" i="107"/>
  <c r="N40" i="107"/>
  <c r="N41" i="107"/>
  <c r="N42" i="107"/>
  <c r="N43" i="107"/>
  <c r="N44" i="107"/>
  <c r="N45" i="107"/>
  <c r="N46" i="107"/>
  <c r="N47" i="107"/>
  <c r="N48" i="107"/>
  <c r="N49" i="107"/>
  <c r="N50" i="107"/>
  <c r="J8" i="107"/>
  <c r="J9" i="107"/>
  <c r="J10" i="107"/>
  <c r="J11" i="107"/>
  <c r="J12" i="107"/>
  <c r="J13" i="107"/>
  <c r="J14" i="107"/>
  <c r="J15" i="107"/>
  <c r="J16" i="107"/>
  <c r="J17" i="107"/>
  <c r="J18" i="107"/>
  <c r="J19" i="107"/>
  <c r="J20" i="107"/>
  <c r="J21" i="107"/>
  <c r="J22" i="107"/>
  <c r="J23" i="107"/>
  <c r="J24" i="107"/>
  <c r="J25" i="107"/>
  <c r="J26" i="107"/>
  <c r="J27" i="107"/>
  <c r="J28" i="107"/>
  <c r="J29" i="107"/>
  <c r="J30" i="107"/>
  <c r="J31" i="107"/>
  <c r="J32" i="107"/>
  <c r="J33" i="107"/>
  <c r="J34" i="107"/>
  <c r="J35" i="107"/>
  <c r="J36" i="107"/>
  <c r="J37" i="107"/>
  <c r="J38" i="107"/>
  <c r="J39" i="107"/>
  <c r="J40" i="107"/>
  <c r="J41" i="107"/>
  <c r="J42" i="107"/>
  <c r="J43" i="107"/>
  <c r="J44" i="107"/>
  <c r="J45" i="107"/>
  <c r="J46" i="107"/>
  <c r="J47" i="107"/>
  <c r="J48" i="107"/>
  <c r="J49" i="107"/>
  <c r="J50" i="107"/>
  <c r="E7" i="106"/>
  <c r="E20" i="106" s="1"/>
  <c r="G7" i="106"/>
  <c r="G20" i="106" s="1"/>
  <c r="H7" i="106"/>
  <c r="H20" i="106" s="1"/>
  <c r="I7" i="106"/>
  <c r="D7" i="106"/>
  <c r="D20" i="106" s="1"/>
  <c r="L8" i="106"/>
  <c r="L9" i="106"/>
  <c r="L10" i="106"/>
  <c r="L11" i="106"/>
  <c r="L12" i="106"/>
  <c r="L13" i="106"/>
  <c r="L14" i="106"/>
  <c r="L15" i="106"/>
  <c r="L16" i="106"/>
  <c r="L17" i="106"/>
  <c r="L18" i="106"/>
  <c r="L19" i="106"/>
  <c r="K8" i="106"/>
  <c r="K9" i="106"/>
  <c r="K10" i="106"/>
  <c r="K11" i="106"/>
  <c r="K12" i="106"/>
  <c r="K13" i="106"/>
  <c r="K14" i="106"/>
  <c r="K15" i="106"/>
  <c r="K16" i="106"/>
  <c r="K17" i="106"/>
  <c r="K18" i="106"/>
  <c r="K19" i="106"/>
  <c r="J8" i="106"/>
  <c r="J9" i="106"/>
  <c r="J10" i="106"/>
  <c r="J11" i="106"/>
  <c r="J12" i="106"/>
  <c r="J13" i="106"/>
  <c r="J14" i="106"/>
  <c r="J15" i="106"/>
  <c r="J16" i="106"/>
  <c r="J17" i="106"/>
  <c r="J18" i="106"/>
  <c r="J19" i="106"/>
  <c r="F8" i="106"/>
  <c r="F9" i="106"/>
  <c r="F10" i="106"/>
  <c r="F11" i="106"/>
  <c r="F12" i="106"/>
  <c r="F13" i="106"/>
  <c r="F14" i="106"/>
  <c r="F15" i="106"/>
  <c r="F16" i="106"/>
  <c r="F17" i="106"/>
  <c r="F18" i="106"/>
  <c r="F19" i="106"/>
  <c r="E10" i="104"/>
  <c r="G10" i="104"/>
  <c r="H10" i="104"/>
  <c r="I10" i="104"/>
  <c r="D10" i="104"/>
  <c r="E7" i="104"/>
  <c r="G7" i="104"/>
  <c r="H7" i="104"/>
  <c r="I7" i="104"/>
  <c r="D7" i="104"/>
  <c r="L8" i="104"/>
  <c r="L9" i="104"/>
  <c r="L11" i="104"/>
  <c r="L12" i="104"/>
  <c r="L13" i="104"/>
  <c r="L14" i="104"/>
  <c r="L15" i="104"/>
  <c r="L16" i="104"/>
  <c r="L17" i="104"/>
  <c r="L18" i="104"/>
  <c r="L19" i="104"/>
  <c r="L20" i="104"/>
  <c r="L21" i="104"/>
  <c r="L22" i="104"/>
  <c r="L23" i="104"/>
  <c r="L24" i="104"/>
  <c r="L25" i="104"/>
  <c r="L26" i="104"/>
  <c r="L27" i="104"/>
  <c r="L28" i="104"/>
  <c r="L29" i="104"/>
  <c r="L30" i="104"/>
  <c r="L31" i="104"/>
  <c r="L32" i="104"/>
  <c r="L33" i="104"/>
  <c r="L34" i="104"/>
  <c r="L35" i="104"/>
  <c r="L36" i="104"/>
  <c r="K8" i="104"/>
  <c r="K9" i="104"/>
  <c r="K11" i="104"/>
  <c r="K12" i="104"/>
  <c r="K13" i="104"/>
  <c r="K14" i="104"/>
  <c r="K15" i="104"/>
  <c r="K16" i="104"/>
  <c r="K17" i="104"/>
  <c r="K18" i="104"/>
  <c r="K19" i="104"/>
  <c r="K20" i="104"/>
  <c r="K21" i="104"/>
  <c r="K22" i="104"/>
  <c r="K23" i="104"/>
  <c r="K24" i="104"/>
  <c r="K25" i="104"/>
  <c r="K26" i="104"/>
  <c r="K27" i="104"/>
  <c r="K28" i="104"/>
  <c r="K29" i="104"/>
  <c r="K30" i="104"/>
  <c r="K31" i="104"/>
  <c r="K32" i="104"/>
  <c r="K33" i="104"/>
  <c r="K34" i="104"/>
  <c r="K35" i="104"/>
  <c r="K36" i="104"/>
  <c r="J8" i="104"/>
  <c r="J9" i="104"/>
  <c r="J11" i="104"/>
  <c r="J12" i="104"/>
  <c r="J13" i="104"/>
  <c r="J14" i="104"/>
  <c r="J15" i="104"/>
  <c r="J16" i="104"/>
  <c r="J17" i="104"/>
  <c r="J18" i="104"/>
  <c r="J19" i="104"/>
  <c r="J20" i="104"/>
  <c r="J21" i="104"/>
  <c r="J22" i="104"/>
  <c r="J23" i="104"/>
  <c r="J24" i="104"/>
  <c r="J25" i="104"/>
  <c r="J26" i="104"/>
  <c r="J27" i="104"/>
  <c r="J28" i="104"/>
  <c r="J29" i="104"/>
  <c r="J30" i="104"/>
  <c r="J31" i="104"/>
  <c r="J32" i="104"/>
  <c r="J33" i="104"/>
  <c r="J34" i="104"/>
  <c r="J35" i="104"/>
  <c r="J36" i="104"/>
  <c r="F8" i="104"/>
  <c r="F9" i="104"/>
  <c r="F11" i="104"/>
  <c r="F12" i="104"/>
  <c r="F13" i="104"/>
  <c r="F14" i="104"/>
  <c r="F15" i="104"/>
  <c r="F16" i="104"/>
  <c r="F17" i="104"/>
  <c r="F18" i="104"/>
  <c r="F19" i="104"/>
  <c r="F20" i="104"/>
  <c r="F21" i="104"/>
  <c r="F22" i="104"/>
  <c r="F23" i="104"/>
  <c r="F24" i="104"/>
  <c r="F25" i="104"/>
  <c r="F26" i="104"/>
  <c r="F27" i="104"/>
  <c r="F28" i="104"/>
  <c r="F29" i="104"/>
  <c r="F30" i="104"/>
  <c r="F31" i="104"/>
  <c r="F32" i="104"/>
  <c r="F33" i="104"/>
  <c r="F34" i="104"/>
  <c r="F35" i="104"/>
  <c r="F36" i="104"/>
  <c r="E6" i="105"/>
  <c r="G6" i="105"/>
  <c r="H6" i="105"/>
  <c r="I6" i="105"/>
  <c r="D6" i="105"/>
  <c r="L7" i="105"/>
  <c r="L8" i="105"/>
  <c r="L9" i="105"/>
  <c r="L10" i="105"/>
  <c r="L11" i="105"/>
  <c r="L12" i="105"/>
  <c r="L13" i="105"/>
  <c r="L14" i="105"/>
  <c r="L15" i="105"/>
  <c r="L16" i="105"/>
  <c r="L17" i="105"/>
  <c r="L18" i="105"/>
  <c r="L19" i="105"/>
  <c r="L20" i="105"/>
  <c r="L21" i="105"/>
  <c r="L22" i="105"/>
  <c r="L23" i="105"/>
  <c r="L24" i="105"/>
  <c r="L25" i="105"/>
  <c r="L26" i="105"/>
  <c r="L27" i="105"/>
  <c r="L28" i="105"/>
  <c r="L29" i="105"/>
  <c r="L30" i="105"/>
  <c r="L31" i="105"/>
  <c r="K7" i="105"/>
  <c r="K8" i="105"/>
  <c r="K9" i="105"/>
  <c r="K10" i="105"/>
  <c r="K11" i="105"/>
  <c r="K12" i="105"/>
  <c r="K13" i="105"/>
  <c r="K14" i="105"/>
  <c r="K15" i="105"/>
  <c r="K16" i="105"/>
  <c r="K17" i="105"/>
  <c r="K18" i="105"/>
  <c r="K19" i="105"/>
  <c r="K20" i="105"/>
  <c r="K21" i="105"/>
  <c r="K22" i="105"/>
  <c r="K23" i="105"/>
  <c r="K24" i="105"/>
  <c r="K25" i="105"/>
  <c r="K26" i="105"/>
  <c r="K27" i="105"/>
  <c r="K28" i="105"/>
  <c r="K29" i="105"/>
  <c r="K30" i="105"/>
  <c r="K31" i="105"/>
  <c r="J7" i="105"/>
  <c r="J8" i="105"/>
  <c r="J9" i="105"/>
  <c r="J10" i="105"/>
  <c r="J11" i="105"/>
  <c r="J12" i="105"/>
  <c r="J13" i="105"/>
  <c r="J14" i="105"/>
  <c r="J15" i="105"/>
  <c r="J16" i="105"/>
  <c r="J17" i="105"/>
  <c r="J18" i="105"/>
  <c r="J19" i="105"/>
  <c r="J20" i="105"/>
  <c r="J21" i="105"/>
  <c r="J22" i="105"/>
  <c r="J23" i="105"/>
  <c r="J24" i="105"/>
  <c r="J25" i="105"/>
  <c r="J26" i="105"/>
  <c r="J27" i="105"/>
  <c r="J28" i="105"/>
  <c r="J29" i="105"/>
  <c r="J30" i="105"/>
  <c r="J31" i="105"/>
  <c r="F7" i="105"/>
  <c r="F8" i="105"/>
  <c r="F9" i="105"/>
  <c r="F10" i="105"/>
  <c r="F11" i="105"/>
  <c r="F12" i="105"/>
  <c r="F13" i="105"/>
  <c r="F14" i="105"/>
  <c r="F15" i="105"/>
  <c r="F16" i="105"/>
  <c r="F17" i="105"/>
  <c r="F18" i="105"/>
  <c r="F19" i="105"/>
  <c r="F20" i="105"/>
  <c r="F21" i="105"/>
  <c r="F22" i="105"/>
  <c r="F23" i="105"/>
  <c r="F24" i="105"/>
  <c r="F25" i="105"/>
  <c r="F26" i="105"/>
  <c r="F27" i="105"/>
  <c r="F28" i="105"/>
  <c r="F29" i="105"/>
  <c r="F30" i="105"/>
  <c r="F31" i="105"/>
  <c r="I7" i="103"/>
  <c r="I16" i="103" s="1"/>
  <c r="K7" i="103"/>
  <c r="K16" i="103" s="1"/>
  <c r="L7" i="103"/>
  <c r="L16" i="103" s="1"/>
  <c r="M7" i="103"/>
  <c r="M16" i="103" s="1"/>
  <c r="H7" i="103"/>
  <c r="H16" i="103" s="1"/>
  <c r="S9" i="103"/>
  <c r="S10" i="103"/>
  <c r="S11" i="103"/>
  <c r="S12" i="103"/>
  <c r="S13" i="103"/>
  <c r="S14" i="103"/>
  <c r="S15" i="103"/>
  <c r="S8" i="103"/>
  <c r="P8" i="103"/>
  <c r="P9" i="103"/>
  <c r="P10" i="103"/>
  <c r="P11" i="103"/>
  <c r="P12" i="103"/>
  <c r="P13" i="103"/>
  <c r="P14" i="103"/>
  <c r="P15" i="103"/>
  <c r="O8" i="103"/>
  <c r="O9" i="103"/>
  <c r="O10" i="103"/>
  <c r="O11" i="103"/>
  <c r="O12" i="103"/>
  <c r="O13" i="103"/>
  <c r="O14" i="103"/>
  <c r="O15" i="103"/>
  <c r="N8" i="103"/>
  <c r="N9" i="103"/>
  <c r="N10" i="103"/>
  <c r="N11" i="103"/>
  <c r="N12" i="103"/>
  <c r="N13" i="103"/>
  <c r="N14" i="103"/>
  <c r="N15" i="103"/>
  <c r="J8" i="103"/>
  <c r="J9" i="103"/>
  <c r="J10" i="103"/>
  <c r="J11" i="103"/>
  <c r="J12" i="103"/>
  <c r="J13" i="103"/>
  <c r="J14" i="103"/>
  <c r="J15" i="103"/>
  <c r="E7" i="102"/>
  <c r="E11" i="102" s="1"/>
  <c r="G7" i="102"/>
  <c r="H7" i="102"/>
  <c r="H11" i="102" s="1"/>
  <c r="I7" i="102"/>
  <c r="I11" i="102" s="1"/>
  <c r="D7" i="102"/>
  <c r="D11" i="102" s="1"/>
  <c r="L8" i="102"/>
  <c r="L9" i="102"/>
  <c r="L10" i="102"/>
  <c r="K8" i="102"/>
  <c r="K9" i="102"/>
  <c r="K10" i="102"/>
  <c r="J8" i="102"/>
  <c r="J9" i="102"/>
  <c r="J10" i="102"/>
  <c r="F8" i="102"/>
  <c r="F9" i="102"/>
  <c r="F10" i="102"/>
  <c r="E10" i="100"/>
  <c r="G10" i="100"/>
  <c r="H10" i="100"/>
  <c r="I10" i="100"/>
  <c r="D10" i="100"/>
  <c r="E7" i="100"/>
  <c r="G7" i="100"/>
  <c r="H7" i="100"/>
  <c r="I7" i="100"/>
  <c r="D7" i="100"/>
  <c r="L8" i="100"/>
  <c r="L9" i="100"/>
  <c r="L11" i="100"/>
  <c r="L12" i="100"/>
  <c r="K8" i="100"/>
  <c r="K9" i="100"/>
  <c r="K11" i="100"/>
  <c r="K12" i="100"/>
  <c r="J8" i="100"/>
  <c r="J9" i="100"/>
  <c r="J11" i="100"/>
  <c r="J12" i="100"/>
  <c r="F8" i="100"/>
  <c r="F7" i="100" s="1"/>
  <c r="F9" i="100"/>
  <c r="F11" i="100"/>
  <c r="F10" i="100" s="1"/>
  <c r="F12" i="100"/>
  <c r="E6" i="101"/>
  <c r="G6" i="101"/>
  <c r="H6" i="101"/>
  <c r="I6" i="101"/>
  <c r="D6" i="101"/>
  <c r="L7" i="101"/>
  <c r="L8" i="101"/>
  <c r="L9" i="101"/>
  <c r="L10" i="101"/>
  <c r="L11" i="101"/>
  <c r="L12" i="101"/>
  <c r="L13" i="101"/>
  <c r="L14" i="101"/>
  <c r="K7" i="101"/>
  <c r="K8" i="101"/>
  <c r="K9" i="101"/>
  <c r="K10" i="101"/>
  <c r="K11" i="101"/>
  <c r="K12" i="101"/>
  <c r="K13" i="101"/>
  <c r="K14" i="101"/>
  <c r="J7" i="101"/>
  <c r="J8" i="101"/>
  <c r="J9" i="101"/>
  <c r="J10" i="101"/>
  <c r="J11" i="101"/>
  <c r="J12" i="101"/>
  <c r="J13" i="101"/>
  <c r="J14" i="101"/>
  <c r="F7" i="101"/>
  <c r="F8" i="101"/>
  <c r="F9" i="101"/>
  <c r="F10" i="101"/>
  <c r="F11" i="101"/>
  <c r="F12" i="101"/>
  <c r="F13" i="101"/>
  <c r="F14" i="101"/>
  <c r="I7" i="99"/>
  <c r="I14" i="99" s="1"/>
  <c r="K7" i="99"/>
  <c r="L7" i="99"/>
  <c r="L14" i="99" s="1"/>
  <c r="M7" i="99"/>
  <c r="M14" i="99" s="1"/>
  <c r="H7" i="99"/>
  <c r="H14" i="99" s="1"/>
  <c r="S9" i="99"/>
  <c r="S10" i="99"/>
  <c r="S11" i="99"/>
  <c r="S12" i="99"/>
  <c r="S13" i="99"/>
  <c r="S8" i="99"/>
  <c r="P8" i="99"/>
  <c r="P9" i="99"/>
  <c r="P10" i="99"/>
  <c r="P11" i="99"/>
  <c r="P12" i="99"/>
  <c r="P13" i="99"/>
  <c r="O8" i="99"/>
  <c r="O9" i="99"/>
  <c r="O10" i="99"/>
  <c r="O11" i="99"/>
  <c r="O12" i="99"/>
  <c r="O13" i="99"/>
  <c r="N8" i="99"/>
  <c r="N9" i="99"/>
  <c r="N10" i="99"/>
  <c r="N11" i="99"/>
  <c r="N12" i="99"/>
  <c r="N13" i="99"/>
  <c r="J8" i="99"/>
  <c r="J9" i="99"/>
  <c r="J10" i="99"/>
  <c r="J11" i="99"/>
  <c r="J12" i="99"/>
  <c r="J13" i="99"/>
  <c r="E7" i="98"/>
  <c r="G7" i="98"/>
  <c r="G10" i="98" s="1"/>
  <c r="H7" i="98"/>
  <c r="H10" i="98" s="1"/>
  <c r="I7" i="98"/>
  <c r="I10" i="98" s="1"/>
  <c r="D7" i="98"/>
  <c r="D10" i="98" s="1"/>
  <c r="L8" i="98"/>
  <c r="L9" i="98"/>
  <c r="K8" i="98"/>
  <c r="K9" i="98"/>
  <c r="J8" i="98"/>
  <c r="J9" i="98"/>
  <c r="F8" i="98"/>
  <c r="F9" i="98"/>
  <c r="E9" i="96"/>
  <c r="G9" i="96"/>
  <c r="H9" i="96"/>
  <c r="I9" i="96"/>
  <c r="D9" i="96"/>
  <c r="E7" i="96"/>
  <c r="G7" i="96"/>
  <c r="H7" i="96"/>
  <c r="I7" i="96"/>
  <c r="D7" i="96"/>
  <c r="L8" i="96"/>
  <c r="L10" i="96"/>
  <c r="L11" i="96"/>
  <c r="K8" i="96"/>
  <c r="K10" i="96"/>
  <c r="K11" i="96"/>
  <c r="J8" i="96"/>
  <c r="J10" i="96"/>
  <c r="J11" i="96"/>
  <c r="F8" i="96"/>
  <c r="F7" i="96" s="1"/>
  <c r="F10" i="96"/>
  <c r="F9" i="96" s="1"/>
  <c r="F11" i="96"/>
  <c r="E6" i="97"/>
  <c r="G6" i="97"/>
  <c r="H6" i="97"/>
  <c r="I6" i="97"/>
  <c r="D6" i="97"/>
  <c r="L7" i="97"/>
  <c r="L8" i="97"/>
  <c r="K7" i="97"/>
  <c r="K8" i="97"/>
  <c r="J7" i="97"/>
  <c r="J8" i="97"/>
  <c r="F7" i="97"/>
  <c r="F6" i="97" s="1"/>
  <c r="F8" i="97"/>
  <c r="I7" i="95"/>
  <c r="K7" i="95"/>
  <c r="K17" i="95" s="1"/>
  <c r="L7" i="95"/>
  <c r="L17" i="95" s="1"/>
  <c r="M7" i="95"/>
  <c r="M17" i="95" s="1"/>
  <c r="H7" i="95"/>
  <c r="H17" i="95" s="1"/>
  <c r="S9" i="95"/>
  <c r="S10" i="95"/>
  <c r="S11" i="95"/>
  <c r="S12" i="95"/>
  <c r="S13" i="95"/>
  <c r="S14" i="95"/>
  <c r="S15" i="95"/>
  <c r="S16" i="95"/>
  <c r="S8" i="95"/>
  <c r="P8" i="95"/>
  <c r="P9" i="95"/>
  <c r="P10" i="95"/>
  <c r="P11" i="95"/>
  <c r="P12" i="95"/>
  <c r="P13" i="95"/>
  <c r="P14" i="95"/>
  <c r="P15" i="95"/>
  <c r="P16" i="95"/>
  <c r="O8" i="95"/>
  <c r="O9" i="95"/>
  <c r="O10" i="95"/>
  <c r="O11" i="95"/>
  <c r="O12" i="95"/>
  <c r="O13" i="95"/>
  <c r="O14" i="95"/>
  <c r="O15" i="95"/>
  <c r="O16" i="95"/>
  <c r="N8" i="95"/>
  <c r="N9" i="95"/>
  <c r="N10" i="95"/>
  <c r="N11" i="95"/>
  <c r="N12" i="95"/>
  <c r="N13" i="95"/>
  <c r="N14" i="95"/>
  <c r="N15" i="95"/>
  <c r="N16" i="95"/>
  <c r="J8" i="95"/>
  <c r="J9" i="95"/>
  <c r="J10" i="95"/>
  <c r="J11" i="95"/>
  <c r="J12" i="95"/>
  <c r="J13" i="95"/>
  <c r="J14" i="95"/>
  <c r="J15" i="95"/>
  <c r="J16" i="95"/>
  <c r="E7" i="94"/>
  <c r="E11" i="94" s="1"/>
  <c r="G7" i="94"/>
  <c r="H7" i="94"/>
  <c r="H11" i="94" s="1"/>
  <c r="I7" i="94"/>
  <c r="I11" i="94" s="1"/>
  <c r="D7" i="94"/>
  <c r="D11" i="94" s="1"/>
  <c r="L8" i="94"/>
  <c r="L9" i="94"/>
  <c r="L10" i="94"/>
  <c r="K8" i="94"/>
  <c r="K9" i="94"/>
  <c r="K10" i="94"/>
  <c r="J8" i="94"/>
  <c r="J9" i="94"/>
  <c r="J10" i="94"/>
  <c r="F8" i="94"/>
  <c r="F9" i="94"/>
  <c r="F10" i="94"/>
  <c r="E7" i="92"/>
  <c r="F7" i="92"/>
  <c r="G7" i="92"/>
  <c r="H7" i="92"/>
  <c r="I7" i="92"/>
  <c r="D7" i="92"/>
  <c r="L8" i="92"/>
  <c r="L10" i="92"/>
  <c r="K8" i="92"/>
  <c r="K10" i="92"/>
  <c r="J8" i="92"/>
  <c r="J10" i="92"/>
  <c r="F8" i="92"/>
  <c r="F10" i="92"/>
  <c r="E6" i="93"/>
  <c r="G6" i="93"/>
  <c r="H6" i="93"/>
  <c r="I6" i="93"/>
  <c r="D6" i="93"/>
  <c r="L7" i="93"/>
  <c r="L8" i="93"/>
  <c r="L9" i="93"/>
  <c r="L10" i="93"/>
  <c r="L11" i="93"/>
  <c r="L12" i="93"/>
  <c r="L13" i="93"/>
  <c r="L14" i="93"/>
  <c r="L15" i="93"/>
  <c r="L16" i="93"/>
  <c r="L17" i="93"/>
  <c r="L18" i="93"/>
  <c r="L19" i="93"/>
  <c r="L20" i="93"/>
  <c r="L21" i="93"/>
  <c r="L22" i="93"/>
  <c r="L23" i="93"/>
  <c r="L24" i="93"/>
  <c r="L25" i="93"/>
  <c r="L26" i="93"/>
  <c r="L27" i="93"/>
  <c r="L28" i="93"/>
  <c r="L29" i="93"/>
  <c r="L30" i="93"/>
  <c r="K7" i="93"/>
  <c r="K8" i="93"/>
  <c r="K9" i="93"/>
  <c r="K10" i="93"/>
  <c r="K11" i="93"/>
  <c r="K12" i="93"/>
  <c r="K13" i="93"/>
  <c r="K14" i="93"/>
  <c r="K15" i="93"/>
  <c r="K16" i="93"/>
  <c r="K17" i="93"/>
  <c r="K18" i="93"/>
  <c r="K19" i="93"/>
  <c r="K20" i="93"/>
  <c r="K21" i="93"/>
  <c r="K22" i="93"/>
  <c r="K23" i="93"/>
  <c r="K24" i="93"/>
  <c r="K25" i="93"/>
  <c r="K26" i="93"/>
  <c r="K27" i="93"/>
  <c r="K28" i="93"/>
  <c r="K29" i="93"/>
  <c r="K30" i="93"/>
  <c r="J7" i="93"/>
  <c r="J8" i="93"/>
  <c r="J9" i="93"/>
  <c r="J10" i="93"/>
  <c r="J11" i="93"/>
  <c r="J12" i="93"/>
  <c r="J13" i="93"/>
  <c r="J14" i="93"/>
  <c r="J15" i="93"/>
  <c r="J16" i="93"/>
  <c r="J17" i="93"/>
  <c r="J18" i="93"/>
  <c r="J19" i="93"/>
  <c r="J20" i="93"/>
  <c r="J21" i="93"/>
  <c r="J22" i="93"/>
  <c r="J23" i="93"/>
  <c r="J24" i="93"/>
  <c r="J25" i="93"/>
  <c r="J26" i="93"/>
  <c r="J27" i="93"/>
  <c r="J28" i="93"/>
  <c r="J29" i="93"/>
  <c r="J30" i="93"/>
  <c r="F7" i="93"/>
  <c r="F8" i="93"/>
  <c r="F9" i="93"/>
  <c r="F10" i="93"/>
  <c r="F11" i="93"/>
  <c r="F12" i="93"/>
  <c r="F13" i="93"/>
  <c r="F14" i="93"/>
  <c r="F15" i="93"/>
  <c r="F16" i="93"/>
  <c r="F17" i="93"/>
  <c r="F18" i="93"/>
  <c r="F19" i="93"/>
  <c r="F20" i="93"/>
  <c r="F21" i="93"/>
  <c r="F22" i="93"/>
  <c r="F23" i="93"/>
  <c r="F24" i="93"/>
  <c r="F25" i="93"/>
  <c r="F26" i="93"/>
  <c r="F27" i="93"/>
  <c r="F28" i="93"/>
  <c r="F29" i="93"/>
  <c r="F30" i="93"/>
  <c r="I7" i="91"/>
  <c r="I21" i="91" s="1"/>
  <c r="K7" i="91"/>
  <c r="L7" i="91"/>
  <c r="L21" i="91" s="1"/>
  <c r="M7" i="91"/>
  <c r="M21" i="91" s="1"/>
  <c r="H7" i="91"/>
  <c r="H21" i="91" s="1"/>
  <c r="S9" i="91"/>
  <c r="S10" i="91"/>
  <c r="S11" i="91"/>
  <c r="S12" i="91"/>
  <c r="S13" i="91"/>
  <c r="S14" i="91"/>
  <c r="S15" i="91"/>
  <c r="S16" i="91"/>
  <c r="S17" i="91"/>
  <c r="S18" i="91"/>
  <c r="S19" i="91"/>
  <c r="S20" i="91"/>
  <c r="S8" i="91"/>
  <c r="P8" i="91"/>
  <c r="P9" i="91"/>
  <c r="P10" i="91"/>
  <c r="P11" i="91"/>
  <c r="P12" i="91"/>
  <c r="P13" i="91"/>
  <c r="P14" i="91"/>
  <c r="P15" i="91"/>
  <c r="P16" i="91"/>
  <c r="P17" i="91"/>
  <c r="P18" i="91"/>
  <c r="P19" i="91"/>
  <c r="P20" i="91"/>
  <c r="O8" i="91"/>
  <c r="O9" i="91"/>
  <c r="O10" i="91"/>
  <c r="O11" i="91"/>
  <c r="O12" i="91"/>
  <c r="O13" i="91"/>
  <c r="O14" i="91"/>
  <c r="O15" i="91"/>
  <c r="O16" i="91"/>
  <c r="O17" i="91"/>
  <c r="O18" i="91"/>
  <c r="O19" i="91"/>
  <c r="O20" i="91"/>
  <c r="N8" i="91"/>
  <c r="N9" i="91"/>
  <c r="N10" i="91"/>
  <c r="N11" i="91"/>
  <c r="N12" i="91"/>
  <c r="N13" i="91"/>
  <c r="N14" i="91"/>
  <c r="N15" i="91"/>
  <c r="N16" i="91"/>
  <c r="N17" i="91"/>
  <c r="N18" i="91"/>
  <c r="N19" i="91"/>
  <c r="N20" i="91"/>
  <c r="J8" i="91"/>
  <c r="J9" i="91"/>
  <c r="J10" i="91"/>
  <c r="J11" i="91"/>
  <c r="J12" i="91"/>
  <c r="J13" i="91"/>
  <c r="J14" i="91"/>
  <c r="J15" i="91"/>
  <c r="J16" i="91"/>
  <c r="J17" i="91"/>
  <c r="J18" i="91"/>
  <c r="J19" i="91"/>
  <c r="J20" i="91"/>
  <c r="E7" i="90"/>
  <c r="E14" i="90" s="1"/>
  <c r="G7" i="90"/>
  <c r="G14" i="90" s="1"/>
  <c r="H7" i="90"/>
  <c r="H14" i="90" s="1"/>
  <c r="I7" i="90"/>
  <c r="I14" i="90" s="1"/>
  <c r="D7" i="90"/>
  <c r="D14" i="90" s="1"/>
  <c r="L8" i="90"/>
  <c r="L9" i="90"/>
  <c r="L10" i="90"/>
  <c r="L11" i="90"/>
  <c r="L12" i="90"/>
  <c r="L13" i="90"/>
  <c r="K8" i="90"/>
  <c r="K9" i="90"/>
  <c r="K10" i="90"/>
  <c r="K11" i="90"/>
  <c r="K12" i="90"/>
  <c r="K13" i="90"/>
  <c r="J8" i="90"/>
  <c r="J9" i="90"/>
  <c r="J10" i="90"/>
  <c r="J11" i="90"/>
  <c r="J12" i="90"/>
  <c r="J13" i="90"/>
  <c r="F8" i="90"/>
  <c r="F9" i="90"/>
  <c r="F10" i="90"/>
  <c r="F11" i="90"/>
  <c r="F12" i="90"/>
  <c r="F13" i="90"/>
  <c r="E9" i="88"/>
  <c r="G9" i="88"/>
  <c r="H9" i="88"/>
  <c r="I9" i="88"/>
  <c r="D9" i="88"/>
  <c r="E7" i="88"/>
  <c r="G7" i="88"/>
  <c r="H7" i="88"/>
  <c r="I7" i="88"/>
  <c r="D7" i="88"/>
  <c r="L8" i="88"/>
  <c r="L10" i="88"/>
  <c r="L11" i="88"/>
  <c r="L12" i="88"/>
  <c r="L13" i="88"/>
  <c r="L14" i="88"/>
  <c r="L15" i="88"/>
  <c r="L16" i="88"/>
  <c r="L17" i="88"/>
  <c r="L18" i="88"/>
  <c r="L19" i="88"/>
  <c r="K8" i="88"/>
  <c r="K10" i="88"/>
  <c r="K11" i="88"/>
  <c r="K12" i="88"/>
  <c r="K13" i="88"/>
  <c r="K14" i="88"/>
  <c r="K15" i="88"/>
  <c r="K16" i="88"/>
  <c r="K17" i="88"/>
  <c r="K18" i="88"/>
  <c r="K19" i="88"/>
  <c r="J8" i="88"/>
  <c r="J10" i="88"/>
  <c r="J11" i="88"/>
  <c r="J12" i="88"/>
  <c r="J13" i="88"/>
  <c r="J14" i="88"/>
  <c r="J15" i="88"/>
  <c r="J16" i="88"/>
  <c r="J17" i="88"/>
  <c r="J18" i="88"/>
  <c r="J19" i="88"/>
  <c r="F8" i="88"/>
  <c r="F7" i="88" s="1"/>
  <c r="F10" i="88"/>
  <c r="F11" i="88"/>
  <c r="F12" i="88"/>
  <c r="F13" i="88"/>
  <c r="F14" i="88"/>
  <c r="F15" i="88"/>
  <c r="F16" i="88"/>
  <c r="F17" i="88"/>
  <c r="F18" i="88"/>
  <c r="F19" i="88"/>
  <c r="E6" i="89"/>
  <c r="G6" i="89"/>
  <c r="H6" i="89"/>
  <c r="I6" i="89"/>
  <c r="D6" i="89"/>
  <c r="L7" i="89"/>
  <c r="L8" i="89"/>
  <c r="L9" i="89"/>
  <c r="L10" i="89"/>
  <c r="L11" i="89"/>
  <c r="L12" i="89"/>
  <c r="L13" i="89"/>
  <c r="L14" i="89"/>
  <c r="L15" i="89"/>
  <c r="L16" i="89"/>
  <c r="L17" i="89"/>
  <c r="L18" i="89"/>
  <c r="L19" i="89"/>
  <c r="L20" i="89"/>
  <c r="L21" i="89"/>
  <c r="L22" i="89"/>
  <c r="L23" i="89"/>
  <c r="L24" i="89"/>
  <c r="L25" i="89"/>
  <c r="L26" i="89"/>
  <c r="L27" i="89"/>
  <c r="L28" i="89"/>
  <c r="K7" i="89"/>
  <c r="K8" i="89"/>
  <c r="K9" i="89"/>
  <c r="K10" i="89"/>
  <c r="K11" i="89"/>
  <c r="K12" i="89"/>
  <c r="K13" i="89"/>
  <c r="K14" i="89"/>
  <c r="K15" i="89"/>
  <c r="K16" i="89"/>
  <c r="K17" i="89"/>
  <c r="K18" i="89"/>
  <c r="K19" i="89"/>
  <c r="K20" i="89"/>
  <c r="K21" i="89"/>
  <c r="K22" i="89"/>
  <c r="K23" i="89"/>
  <c r="K24" i="89"/>
  <c r="K25" i="89"/>
  <c r="K26" i="89"/>
  <c r="K27" i="89"/>
  <c r="K28" i="89"/>
  <c r="J7" i="89"/>
  <c r="J8" i="89"/>
  <c r="J9" i="89"/>
  <c r="J10" i="89"/>
  <c r="J11" i="89"/>
  <c r="J12" i="89"/>
  <c r="J13" i="89"/>
  <c r="J14" i="89"/>
  <c r="J15" i="89"/>
  <c r="J16" i="89"/>
  <c r="J17" i="89"/>
  <c r="J18" i="89"/>
  <c r="J19" i="89"/>
  <c r="J20" i="89"/>
  <c r="J21" i="89"/>
  <c r="J22" i="89"/>
  <c r="J23" i="89"/>
  <c r="J24" i="89"/>
  <c r="J25" i="89"/>
  <c r="J26" i="89"/>
  <c r="J27" i="89"/>
  <c r="J28" i="89"/>
  <c r="F7" i="89"/>
  <c r="F8" i="89"/>
  <c r="F9" i="89"/>
  <c r="F10" i="89"/>
  <c r="F11" i="89"/>
  <c r="F12" i="89"/>
  <c r="F13" i="89"/>
  <c r="F14" i="89"/>
  <c r="F15" i="89"/>
  <c r="F16" i="89"/>
  <c r="F17" i="89"/>
  <c r="F18" i="89"/>
  <c r="F19" i="89"/>
  <c r="F20" i="89"/>
  <c r="F21" i="89"/>
  <c r="F22" i="89"/>
  <c r="F23" i="89"/>
  <c r="F24" i="89"/>
  <c r="F25" i="89"/>
  <c r="F26" i="89"/>
  <c r="F27" i="89"/>
  <c r="F28" i="89"/>
  <c r="I7" i="87"/>
  <c r="I22" i="87" s="1"/>
  <c r="K7" i="87"/>
  <c r="L7" i="87"/>
  <c r="L22" i="87" s="1"/>
  <c r="M7" i="87"/>
  <c r="H7" i="87"/>
  <c r="H22" i="87" s="1"/>
  <c r="S9" i="87"/>
  <c r="S10" i="87"/>
  <c r="S11" i="87"/>
  <c r="S12" i="87"/>
  <c r="S13" i="87"/>
  <c r="S14" i="87"/>
  <c r="S15" i="87"/>
  <c r="S16" i="87"/>
  <c r="S17" i="87"/>
  <c r="S18" i="87"/>
  <c r="S19" i="87"/>
  <c r="S20" i="87"/>
  <c r="S21" i="87"/>
  <c r="S8" i="87"/>
  <c r="P8" i="87"/>
  <c r="P9" i="87"/>
  <c r="P10" i="87"/>
  <c r="P11" i="87"/>
  <c r="P12" i="87"/>
  <c r="P13" i="87"/>
  <c r="P14" i="87"/>
  <c r="P15" i="87"/>
  <c r="P16" i="87"/>
  <c r="P17" i="87"/>
  <c r="P18" i="87"/>
  <c r="P19" i="87"/>
  <c r="P20" i="87"/>
  <c r="P21" i="87"/>
  <c r="O8" i="87"/>
  <c r="O9" i="87"/>
  <c r="O10" i="87"/>
  <c r="O11" i="87"/>
  <c r="O12" i="87"/>
  <c r="O13" i="87"/>
  <c r="O14" i="87"/>
  <c r="O15" i="87"/>
  <c r="O16" i="87"/>
  <c r="O17" i="87"/>
  <c r="O18" i="87"/>
  <c r="O19" i="87"/>
  <c r="O20" i="87"/>
  <c r="O21" i="87"/>
  <c r="N8" i="87"/>
  <c r="N9" i="87"/>
  <c r="N10" i="87"/>
  <c r="N11" i="87"/>
  <c r="N12" i="87"/>
  <c r="N13" i="87"/>
  <c r="N14" i="87"/>
  <c r="N15" i="87"/>
  <c r="N16" i="87"/>
  <c r="N17" i="87"/>
  <c r="N18" i="87"/>
  <c r="N19" i="87"/>
  <c r="N20" i="87"/>
  <c r="N21" i="87"/>
  <c r="J8" i="87"/>
  <c r="J9" i="87"/>
  <c r="J10" i="87"/>
  <c r="J11" i="87"/>
  <c r="J12" i="87"/>
  <c r="J13" i="87"/>
  <c r="J14" i="87"/>
  <c r="J15" i="87"/>
  <c r="J16" i="87"/>
  <c r="J17" i="87"/>
  <c r="J18" i="87"/>
  <c r="J19" i="87"/>
  <c r="J20" i="87"/>
  <c r="J21" i="87"/>
  <c r="E7" i="86"/>
  <c r="E13" i="86" s="1"/>
  <c r="G7" i="86"/>
  <c r="G13" i="86" s="1"/>
  <c r="H7" i="86"/>
  <c r="H13" i="86" s="1"/>
  <c r="I7" i="86"/>
  <c r="I13" i="86" s="1"/>
  <c r="D7" i="86"/>
  <c r="D13" i="86" s="1"/>
  <c r="L8" i="86"/>
  <c r="L9" i="86"/>
  <c r="L10" i="86"/>
  <c r="L11" i="86"/>
  <c r="L12" i="86"/>
  <c r="K8" i="86"/>
  <c r="K9" i="86"/>
  <c r="K10" i="86"/>
  <c r="K11" i="86"/>
  <c r="K12" i="86"/>
  <c r="J8" i="86"/>
  <c r="J9" i="86"/>
  <c r="J10" i="86"/>
  <c r="J11" i="86"/>
  <c r="J12" i="86"/>
  <c r="F8" i="86"/>
  <c r="F9" i="86"/>
  <c r="F10" i="86"/>
  <c r="F11" i="86"/>
  <c r="F12" i="86"/>
  <c r="E14" i="84"/>
  <c r="G14" i="84"/>
  <c r="H14" i="84"/>
  <c r="I14" i="84"/>
  <c r="D14" i="84"/>
  <c r="E7" i="84"/>
  <c r="G7" i="84"/>
  <c r="H7" i="84"/>
  <c r="I7" i="84"/>
  <c r="D7" i="84"/>
  <c r="L8" i="84"/>
  <c r="L9" i="84"/>
  <c r="L10" i="84"/>
  <c r="L11" i="84"/>
  <c r="L12" i="84"/>
  <c r="L13" i="84"/>
  <c r="L15" i="84"/>
  <c r="L16" i="84"/>
  <c r="L17" i="84"/>
  <c r="L18" i="84"/>
  <c r="L19" i="84"/>
  <c r="L20" i="84"/>
  <c r="L21" i="84"/>
  <c r="L22" i="84"/>
  <c r="L23" i="84"/>
  <c r="L24" i="84"/>
  <c r="L25" i="84"/>
  <c r="L26" i="84"/>
  <c r="L27" i="84"/>
  <c r="L28" i="84"/>
  <c r="L29" i="84"/>
  <c r="L30" i="84"/>
  <c r="L31" i="84"/>
  <c r="L32" i="84"/>
  <c r="L33" i="84"/>
  <c r="L34" i="84"/>
  <c r="K8" i="84"/>
  <c r="K9" i="84"/>
  <c r="K10" i="84"/>
  <c r="K11" i="84"/>
  <c r="K12" i="84"/>
  <c r="K13" i="84"/>
  <c r="K15" i="84"/>
  <c r="K16" i="84"/>
  <c r="K17" i="84"/>
  <c r="K18" i="84"/>
  <c r="K19" i="84"/>
  <c r="K20" i="84"/>
  <c r="K21" i="84"/>
  <c r="K22" i="84"/>
  <c r="K23" i="84"/>
  <c r="K24" i="84"/>
  <c r="K25" i="84"/>
  <c r="K26" i="84"/>
  <c r="K27" i="84"/>
  <c r="K28" i="84"/>
  <c r="K29" i="84"/>
  <c r="K30" i="84"/>
  <c r="K31" i="84"/>
  <c r="K32" i="84"/>
  <c r="K33" i="84"/>
  <c r="K34" i="84"/>
  <c r="J8" i="84"/>
  <c r="J9" i="84"/>
  <c r="J10" i="84"/>
  <c r="J11" i="84"/>
  <c r="J12" i="84"/>
  <c r="J13" i="84"/>
  <c r="J15" i="84"/>
  <c r="J16" i="84"/>
  <c r="J17" i="84"/>
  <c r="J18" i="84"/>
  <c r="J19" i="84"/>
  <c r="J20" i="84"/>
  <c r="J21" i="84"/>
  <c r="J22" i="84"/>
  <c r="J23" i="84"/>
  <c r="J24" i="84"/>
  <c r="J25" i="84"/>
  <c r="J26" i="84"/>
  <c r="J27" i="84"/>
  <c r="J28" i="84"/>
  <c r="J29" i="84"/>
  <c r="J30" i="84"/>
  <c r="J31" i="84"/>
  <c r="J32" i="84"/>
  <c r="J33" i="84"/>
  <c r="J34" i="84"/>
  <c r="F8" i="84"/>
  <c r="F9" i="84"/>
  <c r="F10" i="84"/>
  <c r="F11" i="84"/>
  <c r="F12" i="84"/>
  <c r="F13" i="84"/>
  <c r="F15" i="84"/>
  <c r="F16" i="84"/>
  <c r="F17" i="84"/>
  <c r="F18" i="84"/>
  <c r="F19" i="84"/>
  <c r="F20" i="84"/>
  <c r="F21" i="84"/>
  <c r="F22" i="84"/>
  <c r="F23" i="84"/>
  <c r="F24" i="84"/>
  <c r="F25" i="84"/>
  <c r="F26" i="84"/>
  <c r="F27" i="84"/>
  <c r="F28" i="84"/>
  <c r="F29" i="84"/>
  <c r="F30" i="84"/>
  <c r="F31" i="84"/>
  <c r="F32" i="84"/>
  <c r="F33" i="84"/>
  <c r="F34" i="84"/>
  <c r="E6" i="85"/>
  <c r="G6" i="85"/>
  <c r="H6" i="85"/>
  <c r="I6" i="85"/>
  <c r="D6" i="85"/>
  <c r="L7" i="85"/>
  <c r="L8" i="85"/>
  <c r="L9" i="85"/>
  <c r="L10" i="85"/>
  <c r="L11" i="85"/>
  <c r="L12" i="85"/>
  <c r="L13" i="85"/>
  <c r="L14" i="85"/>
  <c r="L15" i="85"/>
  <c r="L16" i="85"/>
  <c r="L17" i="85"/>
  <c r="L18" i="85"/>
  <c r="L19" i="85"/>
  <c r="L20" i="85"/>
  <c r="L21" i="85"/>
  <c r="L22" i="85"/>
  <c r="L23" i="85"/>
  <c r="L24" i="85"/>
  <c r="L25" i="85"/>
  <c r="L26" i="85"/>
  <c r="L27" i="85"/>
  <c r="L28" i="85"/>
  <c r="K7" i="85"/>
  <c r="K8" i="85"/>
  <c r="K9" i="85"/>
  <c r="K10" i="85"/>
  <c r="K11" i="85"/>
  <c r="K12" i="85"/>
  <c r="K13" i="85"/>
  <c r="K14" i="85"/>
  <c r="K15" i="85"/>
  <c r="K16" i="85"/>
  <c r="K17" i="85"/>
  <c r="K18" i="85"/>
  <c r="K19" i="85"/>
  <c r="K20" i="85"/>
  <c r="K21" i="85"/>
  <c r="K22" i="85"/>
  <c r="K23" i="85"/>
  <c r="K24" i="85"/>
  <c r="K25" i="85"/>
  <c r="K26" i="85"/>
  <c r="K27" i="85"/>
  <c r="K28" i="85"/>
  <c r="J7" i="85"/>
  <c r="J8" i="85"/>
  <c r="J9" i="85"/>
  <c r="J10" i="85"/>
  <c r="J11" i="85"/>
  <c r="J12" i="85"/>
  <c r="J13" i="85"/>
  <c r="J14" i="85"/>
  <c r="J15" i="85"/>
  <c r="J16" i="85"/>
  <c r="J17" i="85"/>
  <c r="J18" i="85"/>
  <c r="J19" i="85"/>
  <c r="J20" i="85"/>
  <c r="J21" i="85"/>
  <c r="J22" i="85"/>
  <c r="J23" i="85"/>
  <c r="J24" i="85"/>
  <c r="J25" i="85"/>
  <c r="J26" i="85"/>
  <c r="J27" i="85"/>
  <c r="J28" i="85"/>
  <c r="F7" i="85"/>
  <c r="F8" i="85"/>
  <c r="F9" i="85"/>
  <c r="F10" i="85"/>
  <c r="F11" i="85"/>
  <c r="F12" i="85"/>
  <c r="F13" i="85"/>
  <c r="F14" i="85"/>
  <c r="F15" i="85"/>
  <c r="F16" i="85"/>
  <c r="F17" i="85"/>
  <c r="F18" i="85"/>
  <c r="F19" i="85"/>
  <c r="F20" i="85"/>
  <c r="F21" i="85"/>
  <c r="F22" i="85"/>
  <c r="F23" i="85"/>
  <c r="F24" i="85"/>
  <c r="F25" i="85"/>
  <c r="F26" i="85"/>
  <c r="F27" i="85"/>
  <c r="F28" i="85"/>
  <c r="I7" i="83"/>
  <c r="I14" i="83" s="1"/>
  <c r="K7" i="83"/>
  <c r="L7" i="83"/>
  <c r="L14" i="83" s="1"/>
  <c r="M7" i="83"/>
  <c r="M14" i="83" s="1"/>
  <c r="H7" i="83"/>
  <c r="H14" i="83" s="1"/>
  <c r="S9" i="83"/>
  <c r="S10" i="83"/>
  <c r="S11" i="83"/>
  <c r="S12" i="83"/>
  <c r="S13" i="83"/>
  <c r="S8" i="83"/>
  <c r="P8" i="83"/>
  <c r="P9" i="83"/>
  <c r="P10" i="83"/>
  <c r="P11" i="83"/>
  <c r="P12" i="83"/>
  <c r="P13" i="83"/>
  <c r="O8" i="83"/>
  <c r="O9" i="83"/>
  <c r="O10" i="83"/>
  <c r="O11" i="83"/>
  <c r="O12" i="83"/>
  <c r="O13" i="83"/>
  <c r="N8" i="83"/>
  <c r="N9" i="83"/>
  <c r="N10" i="83"/>
  <c r="N11" i="83"/>
  <c r="N12" i="83"/>
  <c r="N13" i="83"/>
  <c r="J8" i="83"/>
  <c r="J9" i="83"/>
  <c r="J10" i="83"/>
  <c r="J11" i="83"/>
  <c r="J12" i="83"/>
  <c r="J13" i="83"/>
  <c r="E7" i="82"/>
  <c r="E10" i="82" s="1"/>
  <c r="G7" i="82"/>
  <c r="G10" i="82" s="1"/>
  <c r="H7" i="82"/>
  <c r="H10" i="82" s="1"/>
  <c r="I7" i="82"/>
  <c r="I10" i="82" s="1"/>
  <c r="D7" i="82"/>
  <c r="D10" i="82" s="1"/>
  <c r="L8" i="82"/>
  <c r="L9" i="82"/>
  <c r="K8" i="82"/>
  <c r="K9" i="82"/>
  <c r="J8" i="82"/>
  <c r="J9" i="82"/>
  <c r="F8" i="82"/>
  <c r="F7" i="82" s="1"/>
  <c r="F10" i="82" s="1"/>
  <c r="F9" i="82"/>
  <c r="E7" i="80"/>
  <c r="G7" i="80"/>
  <c r="H7" i="80"/>
  <c r="I7" i="80"/>
  <c r="D7" i="80"/>
  <c r="L8" i="80"/>
  <c r="L10" i="80"/>
  <c r="K8" i="80"/>
  <c r="K10" i="80"/>
  <c r="J8" i="80"/>
  <c r="J10" i="80"/>
  <c r="F8" i="80"/>
  <c r="F7" i="80" s="1"/>
  <c r="F10" i="80"/>
  <c r="E6" i="81"/>
  <c r="G6" i="81"/>
  <c r="H6" i="81"/>
  <c r="I6" i="81"/>
  <c r="D6" i="81"/>
  <c r="L7" i="81"/>
  <c r="L8" i="81"/>
  <c r="L9" i="81"/>
  <c r="L10" i="81"/>
  <c r="L11" i="81"/>
  <c r="L12" i="81"/>
  <c r="L13" i="81"/>
  <c r="L14" i="81"/>
  <c r="L15" i="81"/>
  <c r="L16" i="81"/>
  <c r="L17" i="81"/>
  <c r="L18" i="81"/>
  <c r="L19" i="81"/>
  <c r="L20" i="81"/>
  <c r="L21" i="81"/>
  <c r="L22" i="81"/>
  <c r="L23" i="81"/>
  <c r="L24" i="81"/>
  <c r="L25" i="81"/>
  <c r="L26" i="81"/>
  <c r="L27" i="81"/>
  <c r="K7" i="81"/>
  <c r="K8" i="81"/>
  <c r="K9" i="81"/>
  <c r="K10" i="81"/>
  <c r="K11" i="81"/>
  <c r="K12" i="81"/>
  <c r="K13" i="81"/>
  <c r="K14" i="81"/>
  <c r="K15" i="81"/>
  <c r="K16" i="81"/>
  <c r="K17" i="81"/>
  <c r="K18" i="81"/>
  <c r="K19" i="81"/>
  <c r="K20" i="81"/>
  <c r="K21" i="81"/>
  <c r="K22" i="81"/>
  <c r="K23" i="81"/>
  <c r="K24" i="81"/>
  <c r="K25" i="81"/>
  <c r="K26" i="81"/>
  <c r="K27" i="81"/>
  <c r="J7" i="81"/>
  <c r="J8" i="81"/>
  <c r="J9" i="81"/>
  <c r="J10" i="81"/>
  <c r="J11" i="81"/>
  <c r="J12" i="81"/>
  <c r="J13" i="81"/>
  <c r="J14" i="81"/>
  <c r="J15" i="81"/>
  <c r="J16" i="81"/>
  <c r="J17" i="81"/>
  <c r="J18" i="81"/>
  <c r="J19" i="81"/>
  <c r="J20" i="81"/>
  <c r="J21" i="81"/>
  <c r="J22" i="81"/>
  <c r="J23" i="81"/>
  <c r="J24" i="81"/>
  <c r="J25" i="81"/>
  <c r="J26" i="81"/>
  <c r="J27" i="81"/>
  <c r="F7" i="81"/>
  <c r="F8" i="81"/>
  <c r="F9" i="81"/>
  <c r="F10" i="81"/>
  <c r="F11" i="81"/>
  <c r="F12" i="81"/>
  <c r="F13" i="81"/>
  <c r="F14" i="81"/>
  <c r="F15" i="81"/>
  <c r="F16" i="81"/>
  <c r="F17" i="81"/>
  <c r="F18" i="81"/>
  <c r="F19" i="81"/>
  <c r="F20" i="81"/>
  <c r="F21" i="81"/>
  <c r="F22" i="81"/>
  <c r="F23" i="81"/>
  <c r="F24" i="81"/>
  <c r="F25" i="81"/>
  <c r="F26" i="81"/>
  <c r="F27" i="81"/>
  <c r="I7" i="79"/>
  <c r="I18" i="79" s="1"/>
  <c r="K7" i="79"/>
  <c r="L7" i="79"/>
  <c r="M7" i="79"/>
  <c r="M18" i="79" s="1"/>
  <c r="H7" i="79"/>
  <c r="H18" i="79" s="1"/>
  <c r="S9" i="79"/>
  <c r="S10" i="79"/>
  <c r="S11" i="79"/>
  <c r="S12" i="79"/>
  <c r="S13" i="79"/>
  <c r="S14" i="79"/>
  <c r="S15" i="79"/>
  <c r="S16" i="79"/>
  <c r="S17" i="79"/>
  <c r="S8" i="79"/>
  <c r="P8" i="79"/>
  <c r="P9" i="79"/>
  <c r="P10" i="79"/>
  <c r="P11" i="79"/>
  <c r="P12" i="79"/>
  <c r="P13" i="79"/>
  <c r="P14" i="79"/>
  <c r="P15" i="79"/>
  <c r="P16" i="79"/>
  <c r="P17" i="79"/>
  <c r="O8" i="79"/>
  <c r="O9" i="79"/>
  <c r="O10" i="79"/>
  <c r="O11" i="79"/>
  <c r="O12" i="79"/>
  <c r="O13" i="79"/>
  <c r="O14" i="79"/>
  <c r="O15" i="79"/>
  <c r="O16" i="79"/>
  <c r="O17" i="79"/>
  <c r="N8" i="79"/>
  <c r="N9" i="79"/>
  <c r="N10" i="79"/>
  <c r="N11" i="79"/>
  <c r="N12" i="79"/>
  <c r="N13" i="79"/>
  <c r="N14" i="79"/>
  <c r="N15" i="79"/>
  <c r="N16" i="79"/>
  <c r="N17" i="79"/>
  <c r="J8" i="79"/>
  <c r="J9" i="79"/>
  <c r="J10" i="79"/>
  <c r="J11" i="79"/>
  <c r="J12" i="79"/>
  <c r="J13" i="79"/>
  <c r="J14" i="79"/>
  <c r="J15" i="79"/>
  <c r="J16" i="79"/>
  <c r="J17" i="79"/>
  <c r="E7" i="78"/>
  <c r="E12" i="78" s="1"/>
  <c r="G7" i="78"/>
  <c r="H7" i="78"/>
  <c r="H12" i="78" s="1"/>
  <c r="I7" i="78"/>
  <c r="D7" i="78"/>
  <c r="D12" i="78" s="1"/>
  <c r="L8" i="78"/>
  <c r="L9" i="78"/>
  <c r="L10" i="78"/>
  <c r="L11" i="78"/>
  <c r="K8" i="78"/>
  <c r="K9" i="78"/>
  <c r="K10" i="78"/>
  <c r="K11" i="78"/>
  <c r="J8" i="78"/>
  <c r="J9" i="78"/>
  <c r="J10" i="78"/>
  <c r="J11" i="78"/>
  <c r="F8" i="78"/>
  <c r="F9" i="78"/>
  <c r="F10" i="78"/>
  <c r="F11" i="78"/>
  <c r="E9" i="76"/>
  <c r="G9" i="76"/>
  <c r="H9" i="76"/>
  <c r="I9" i="76"/>
  <c r="D9" i="76"/>
  <c r="E7" i="76"/>
  <c r="G7" i="76"/>
  <c r="H7" i="76"/>
  <c r="I7" i="76"/>
  <c r="D7" i="76"/>
  <c r="L8" i="76"/>
  <c r="L10" i="76"/>
  <c r="L11" i="76"/>
  <c r="L12" i="76"/>
  <c r="L13" i="76"/>
  <c r="L14" i="76"/>
  <c r="L15" i="76"/>
  <c r="K8" i="76"/>
  <c r="K10" i="76"/>
  <c r="K11" i="76"/>
  <c r="K12" i="76"/>
  <c r="K13" i="76"/>
  <c r="K14" i="76"/>
  <c r="K15" i="76"/>
  <c r="J8" i="76"/>
  <c r="J10" i="76"/>
  <c r="J11" i="76"/>
  <c r="J12" i="76"/>
  <c r="J13" i="76"/>
  <c r="J14" i="76"/>
  <c r="J15" i="76"/>
  <c r="F8" i="76"/>
  <c r="F7" i="76" s="1"/>
  <c r="F10" i="76"/>
  <c r="F11" i="76"/>
  <c r="F12" i="76"/>
  <c r="F13" i="76"/>
  <c r="F14" i="76"/>
  <c r="F15" i="76"/>
  <c r="E6" i="77"/>
  <c r="G6" i="77"/>
  <c r="H6" i="77"/>
  <c r="I6" i="77"/>
  <c r="D6" i="77"/>
  <c r="L7" i="77"/>
  <c r="L8" i="77"/>
  <c r="L9" i="77"/>
  <c r="L10" i="77"/>
  <c r="L11" i="77"/>
  <c r="L12" i="77"/>
  <c r="K7" i="77"/>
  <c r="K8" i="77"/>
  <c r="K9" i="77"/>
  <c r="K10" i="77"/>
  <c r="K11" i="77"/>
  <c r="K12" i="77"/>
  <c r="J7" i="77"/>
  <c r="J8" i="77"/>
  <c r="J9" i="77"/>
  <c r="J10" i="77"/>
  <c r="J11" i="77"/>
  <c r="J12" i="77"/>
  <c r="F7" i="77"/>
  <c r="F8" i="77"/>
  <c r="F9" i="77"/>
  <c r="F10" i="77"/>
  <c r="F11" i="77"/>
  <c r="F12" i="77"/>
  <c r="I7" i="75"/>
  <c r="I26" i="75" s="1"/>
  <c r="K7" i="75"/>
  <c r="L7" i="75"/>
  <c r="L26" i="75" s="1"/>
  <c r="M7" i="75"/>
  <c r="M26" i="75" s="1"/>
  <c r="H7" i="75"/>
  <c r="H26" i="75" s="1"/>
  <c r="S9" i="75"/>
  <c r="S10" i="75"/>
  <c r="S11" i="75"/>
  <c r="S12" i="75"/>
  <c r="S13" i="75"/>
  <c r="S14" i="75"/>
  <c r="S15" i="75"/>
  <c r="S16" i="75"/>
  <c r="S17" i="75"/>
  <c r="S18" i="75"/>
  <c r="S19" i="75"/>
  <c r="S20" i="75"/>
  <c r="S21" i="75"/>
  <c r="S22" i="75"/>
  <c r="S23" i="75"/>
  <c r="S24" i="75"/>
  <c r="S25" i="75"/>
  <c r="S8" i="75"/>
  <c r="P8" i="75"/>
  <c r="P9" i="75"/>
  <c r="P10" i="75"/>
  <c r="P11" i="75"/>
  <c r="P12" i="75"/>
  <c r="P13" i="75"/>
  <c r="P14" i="75"/>
  <c r="P15" i="75"/>
  <c r="P16" i="75"/>
  <c r="P17" i="75"/>
  <c r="P18" i="75"/>
  <c r="P19" i="75"/>
  <c r="P20" i="75"/>
  <c r="P21" i="75"/>
  <c r="P22" i="75"/>
  <c r="P23" i="75"/>
  <c r="P24" i="75"/>
  <c r="P25" i="75"/>
  <c r="O8" i="75"/>
  <c r="O9" i="75"/>
  <c r="O10" i="75"/>
  <c r="O11" i="75"/>
  <c r="O12" i="75"/>
  <c r="O13" i="75"/>
  <c r="O14" i="75"/>
  <c r="O15" i="75"/>
  <c r="O16" i="75"/>
  <c r="O17" i="75"/>
  <c r="O18" i="75"/>
  <c r="O19" i="75"/>
  <c r="O20" i="75"/>
  <c r="O21" i="75"/>
  <c r="O22" i="75"/>
  <c r="O23" i="75"/>
  <c r="O24" i="75"/>
  <c r="O25" i="75"/>
  <c r="N8" i="75"/>
  <c r="N9" i="75"/>
  <c r="N10" i="75"/>
  <c r="N11" i="75"/>
  <c r="N12" i="75"/>
  <c r="N13" i="75"/>
  <c r="N14" i="75"/>
  <c r="N15" i="75"/>
  <c r="N16" i="75"/>
  <c r="N17" i="75"/>
  <c r="N18" i="75"/>
  <c r="N19" i="75"/>
  <c r="N20" i="75"/>
  <c r="N21" i="75"/>
  <c r="N22" i="75"/>
  <c r="N23" i="75"/>
  <c r="N24" i="75"/>
  <c r="N25" i="75"/>
  <c r="J8" i="75"/>
  <c r="J9" i="75"/>
  <c r="J10" i="75"/>
  <c r="J11" i="75"/>
  <c r="J12" i="75"/>
  <c r="J13" i="75"/>
  <c r="J14" i="75"/>
  <c r="J15" i="75"/>
  <c r="J16" i="75"/>
  <c r="J17" i="75"/>
  <c r="J18" i="75"/>
  <c r="J19" i="75"/>
  <c r="J20" i="75"/>
  <c r="J21" i="75"/>
  <c r="J22" i="75"/>
  <c r="J23" i="75"/>
  <c r="J24" i="75"/>
  <c r="J25" i="75"/>
  <c r="E7" i="74"/>
  <c r="G7" i="74"/>
  <c r="G13" i="74" s="1"/>
  <c r="H7" i="74"/>
  <c r="H13" i="74" s="1"/>
  <c r="I7" i="74"/>
  <c r="I13" i="74" s="1"/>
  <c r="D7" i="74"/>
  <c r="D13" i="74" s="1"/>
  <c r="L8" i="74"/>
  <c r="L9" i="74"/>
  <c r="L10" i="74"/>
  <c r="L11" i="74"/>
  <c r="L12" i="74"/>
  <c r="K8" i="74"/>
  <c r="K9" i="74"/>
  <c r="K10" i="74"/>
  <c r="K11" i="74"/>
  <c r="K12" i="74"/>
  <c r="J8" i="74"/>
  <c r="J9" i="74"/>
  <c r="J10" i="74"/>
  <c r="J11" i="74"/>
  <c r="J12" i="74"/>
  <c r="F8" i="74"/>
  <c r="F9" i="74"/>
  <c r="F10" i="74"/>
  <c r="F11" i="74"/>
  <c r="F12" i="74"/>
  <c r="E9" i="72"/>
  <c r="G9" i="72"/>
  <c r="H9" i="72"/>
  <c r="I9" i="72"/>
  <c r="D9" i="72"/>
  <c r="E7" i="72"/>
  <c r="G7" i="72"/>
  <c r="H7" i="72"/>
  <c r="I7" i="72"/>
  <c r="D7" i="72"/>
  <c r="L8" i="72"/>
  <c r="L10" i="72"/>
  <c r="L11" i="72"/>
  <c r="L12" i="72"/>
  <c r="L13" i="72"/>
  <c r="L14" i="72"/>
  <c r="L15" i="72"/>
  <c r="L16" i="72"/>
  <c r="L17" i="72"/>
  <c r="L18" i="72"/>
  <c r="K8" i="72"/>
  <c r="K10" i="72"/>
  <c r="K11" i="72"/>
  <c r="K12" i="72"/>
  <c r="K13" i="72"/>
  <c r="K14" i="72"/>
  <c r="K15" i="72"/>
  <c r="K16" i="72"/>
  <c r="K17" i="72"/>
  <c r="K18" i="72"/>
  <c r="J8" i="72"/>
  <c r="J10" i="72"/>
  <c r="J11" i="72"/>
  <c r="J12" i="72"/>
  <c r="J13" i="72"/>
  <c r="J14" i="72"/>
  <c r="J15" i="72"/>
  <c r="J16" i="72"/>
  <c r="J17" i="72"/>
  <c r="J18" i="72"/>
  <c r="F8" i="72"/>
  <c r="F7" i="72" s="1"/>
  <c r="F10" i="72"/>
  <c r="F11" i="72"/>
  <c r="F12" i="72"/>
  <c r="F13" i="72"/>
  <c r="F14" i="72"/>
  <c r="F15" i="72"/>
  <c r="F16" i="72"/>
  <c r="F17" i="72"/>
  <c r="F18" i="72"/>
  <c r="E6" i="73"/>
  <c r="G6" i="73"/>
  <c r="H6" i="73"/>
  <c r="I6" i="73"/>
  <c r="D6" i="73"/>
  <c r="L7" i="73"/>
  <c r="L8" i="73"/>
  <c r="L9" i="73"/>
  <c r="L10" i="73"/>
  <c r="L11" i="73"/>
  <c r="L12" i="73"/>
  <c r="L13" i="73"/>
  <c r="L14" i="73"/>
  <c r="L15" i="73"/>
  <c r="L16" i="73"/>
  <c r="L17" i="73"/>
  <c r="L18" i="73"/>
  <c r="L19" i="73"/>
  <c r="L20" i="73"/>
  <c r="L21" i="73"/>
  <c r="L22" i="73"/>
  <c r="L23" i="73"/>
  <c r="L24" i="73"/>
  <c r="L25" i="73"/>
  <c r="L26" i="73"/>
  <c r="L27" i="73"/>
  <c r="L28" i="73"/>
  <c r="L29" i="73"/>
  <c r="L30" i="73"/>
  <c r="L31" i="73"/>
  <c r="K7" i="73"/>
  <c r="K8" i="73"/>
  <c r="K9" i="73"/>
  <c r="K10" i="73"/>
  <c r="K11" i="73"/>
  <c r="K12" i="73"/>
  <c r="K13" i="73"/>
  <c r="K14" i="73"/>
  <c r="K15" i="73"/>
  <c r="K16" i="73"/>
  <c r="K17" i="73"/>
  <c r="K18" i="73"/>
  <c r="K19" i="73"/>
  <c r="K20" i="73"/>
  <c r="K21" i="73"/>
  <c r="K22" i="73"/>
  <c r="K23" i="73"/>
  <c r="K24" i="73"/>
  <c r="K25" i="73"/>
  <c r="K26" i="73"/>
  <c r="K27" i="73"/>
  <c r="K28" i="73"/>
  <c r="K29" i="73"/>
  <c r="K30" i="73"/>
  <c r="K31" i="73"/>
  <c r="J7" i="73"/>
  <c r="J8" i="73"/>
  <c r="J9" i="73"/>
  <c r="J10" i="73"/>
  <c r="J11" i="73"/>
  <c r="J12" i="73"/>
  <c r="J13" i="73"/>
  <c r="J14" i="73"/>
  <c r="J15" i="73"/>
  <c r="J16" i="73"/>
  <c r="J17" i="73"/>
  <c r="J18" i="73"/>
  <c r="J19" i="73"/>
  <c r="J20" i="73"/>
  <c r="J21" i="73"/>
  <c r="J22" i="73"/>
  <c r="J23" i="73"/>
  <c r="J24" i="73"/>
  <c r="J25" i="73"/>
  <c r="J26" i="73"/>
  <c r="J27" i="73"/>
  <c r="J28" i="73"/>
  <c r="J29" i="73"/>
  <c r="J30" i="73"/>
  <c r="J31" i="73"/>
  <c r="F7" i="73"/>
  <c r="F8" i="73"/>
  <c r="F9" i="73"/>
  <c r="F10" i="73"/>
  <c r="F11" i="73"/>
  <c r="F12" i="73"/>
  <c r="F13" i="73"/>
  <c r="F14" i="73"/>
  <c r="F15" i="73"/>
  <c r="F16" i="73"/>
  <c r="F17" i="73"/>
  <c r="F18" i="73"/>
  <c r="F19" i="73"/>
  <c r="F20" i="73"/>
  <c r="F21" i="73"/>
  <c r="F22" i="73"/>
  <c r="F23" i="73"/>
  <c r="F24" i="73"/>
  <c r="F25" i="73"/>
  <c r="F26" i="73"/>
  <c r="F27" i="73"/>
  <c r="F28" i="73"/>
  <c r="F29" i="73"/>
  <c r="F30" i="73"/>
  <c r="F31" i="73"/>
  <c r="I7" i="71"/>
  <c r="I15" i="71" s="1"/>
  <c r="K7" i="71"/>
  <c r="K15" i="71" s="1"/>
  <c r="L7" i="71"/>
  <c r="L15" i="71" s="1"/>
  <c r="M7" i="71"/>
  <c r="M15" i="71" s="1"/>
  <c r="H7" i="71"/>
  <c r="H15" i="71" s="1"/>
  <c r="S9" i="71"/>
  <c r="S10" i="71"/>
  <c r="S11" i="71"/>
  <c r="S12" i="71"/>
  <c r="S13" i="71"/>
  <c r="S14" i="71"/>
  <c r="S8" i="71"/>
  <c r="P8" i="71"/>
  <c r="P9" i="71"/>
  <c r="P10" i="71"/>
  <c r="P11" i="71"/>
  <c r="P12" i="71"/>
  <c r="P13" i="71"/>
  <c r="P14" i="71"/>
  <c r="O8" i="71"/>
  <c r="O9" i="71"/>
  <c r="O10" i="71"/>
  <c r="O11" i="71"/>
  <c r="O12" i="71"/>
  <c r="O13" i="71"/>
  <c r="O14" i="71"/>
  <c r="N8" i="71"/>
  <c r="N9" i="71"/>
  <c r="N10" i="71"/>
  <c r="N11" i="71"/>
  <c r="N12" i="71"/>
  <c r="N13" i="71"/>
  <c r="N14" i="71"/>
  <c r="J8" i="71"/>
  <c r="J9" i="71"/>
  <c r="J10" i="71"/>
  <c r="J11" i="71"/>
  <c r="J12" i="71"/>
  <c r="J13" i="71"/>
  <c r="J14" i="71"/>
  <c r="E7" i="70"/>
  <c r="E12" i="70" s="1"/>
  <c r="G7" i="70"/>
  <c r="G12" i="70" s="1"/>
  <c r="H7" i="70"/>
  <c r="H12" i="70" s="1"/>
  <c r="I7" i="70"/>
  <c r="I12" i="70" s="1"/>
  <c r="D7" i="70"/>
  <c r="D12" i="70" s="1"/>
  <c r="L8" i="70"/>
  <c r="L9" i="70"/>
  <c r="L10" i="70"/>
  <c r="L11" i="70"/>
  <c r="K8" i="70"/>
  <c r="K9" i="70"/>
  <c r="K10" i="70"/>
  <c r="K11" i="70"/>
  <c r="J8" i="70"/>
  <c r="J9" i="70"/>
  <c r="J10" i="70"/>
  <c r="J11" i="70"/>
  <c r="F8" i="70"/>
  <c r="F9" i="70"/>
  <c r="F10" i="70"/>
  <c r="F11" i="70"/>
  <c r="E9" i="68"/>
  <c r="G9" i="68"/>
  <c r="H9" i="68"/>
  <c r="I9" i="68"/>
  <c r="D9" i="68"/>
  <c r="E7" i="68"/>
  <c r="G7" i="68"/>
  <c r="H7" i="68"/>
  <c r="I7" i="68"/>
  <c r="D7" i="68"/>
  <c r="L8" i="68"/>
  <c r="L10" i="68"/>
  <c r="L11" i="68"/>
  <c r="L12" i="68"/>
  <c r="L13" i="68"/>
  <c r="L14" i="68"/>
  <c r="L15" i="68"/>
  <c r="L16" i="68"/>
  <c r="L17" i="68"/>
  <c r="L18" i="68"/>
  <c r="L19" i="68"/>
  <c r="L20" i="68"/>
  <c r="L21" i="68"/>
  <c r="L22" i="68"/>
  <c r="L23" i="68"/>
  <c r="L24" i="68"/>
  <c r="L25" i="68"/>
  <c r="L26" i="68"/>
  <c r="L27" i="68"/>
  <c r="L28" i="68"/>
  <c r="L29" i="68"/>
  <c r="K8" i="68"/>
  <c r="K10" i="68"/>
  <c r="K11" i="68"/>
  <c r="K12" i="68"/>
  <c r="K13" i="68"/>
  <c r="K14" i="68"/>
  <c r="K15" i="68"/>
  <c r="K16" i="68"/>
  <c r="K17" i="68"/>
  <c r="K18" i="68"/>
  <c r="K19" i="68"/>
  <c r="K20" i="68"/>
  <c r="K21" i="68"/>
  <c r="K22" i="68"/>
  <c r="K23" i="68"/>
  <c r="K24" i="68"/>
  <c r="K25" i="68"/>
  <c r="K26" i="68"/>
  <c r="K27" i="68"/>
  <c r="K28" i="68"/>
  <c r="K29" i="68"/>
  <c r="J8" i="68"/>
  <c r="J10" i="68"/>
  <c r="J11" i="68"/>
  <c r="J12" i="68"/>
  <c r="J13" i="68"/>
  <c r="J14" i="68"/>
  <c r="J15" i="68"/>
  <c r="J16" i="68"/>
  <c r="J17" i="68"/>
  <c r="J18" i="68"/>
  <c r="J19" i="68"/>
  <c r="J20" i="68"/>
  <c r="J21" i="68"/>
  <c r="J22" i="68"/>
  <c r="J23" i="68"/>
  <c r="J24" i="68"/>
  <c r="J25" i="68"/>
  <c r="J26" i="68"/>
  <c r="J27" i="68"/>
  <c r="J28" i="68"/>
  <c r="J29" i="68"/>
  <c r="F8" i="68"/>
  <c r="F7" i="68" s="1"/>
  <c r="F10" i="68"/>
  <c r="F11" i="68"/>
  <c r="F12" i="68"/>
  <c r="F13" i="68"/>
  <c r="F14" i="68"/>
  <c r="F15" i="68"/>
  <c r="F16" i="68"/>
  <c r="F17" i="68"/>
  <c r="F18" i="68"/>
  <c r="F19" i="68"/>
  <c r="F20" i="68"/>
  <c r="F21" i="68"/>
  <c r="F22" i="68"/>
  <c r="F23" i="68"/>
  <c r="F24" i="68"/>
  <c r="F25" i="68"/>
  <c r="F26" i="68"/>
  <c r="F27" i="68"/>
  <c r="F28" i="68"/>
  <c r="F29" i="68"/>
  <c r="E6" i="69"/>
  <c r="G6" i="69"/>
  <c r="H6" i="69"/>
  <c r="I6" i="69"/>
  <c r="D6" i="69"/>
  <c r="L7" i="69"/>
  <c r="L8" i="69"/>
  <c r="L9" i="69"/>
  <c r="L10" i="69"/>
  <c r="L11" i="69"/>
  <c r="L12" i="69"/>
  <c r="L13" i="69"/>
  <c r="L14" i="69"/>
  <c r="L15" i="69"/>
  <c r="L16" i="69"/>
  <c r="L17" i="69"/>
  <c r="L18" i="69"/>
  <c r="L19" i="69"/>
  <c r="L20" i="69"/>
  <c r="L21" i="69"/>
  <c r="L22" i="69"/>
  <c r="L23" i="69"/>
  <c r="L24" i="69"/>
  <c r="L25" i="69"/>
  <c r="L26" i="69"/>
  <c r="L27" i="69"/>
  <c r="L28" i="69"/>
  <c r="L29" i="69"/>
  <c r="L30" i="69"/>
  <c r="K7" i="69"/>
  <c r="K8" i="69"/>
  <c r="K9" i="69"/>
  <c r="K10" i="69"/>
  <c r="K11" i="69"/>
  <c r="K12" i="69"/>
  <c r="K13" i="69"/>
  <c r="K14" i="69"/>
  <c r="K15" i="69"/>
  <c r="K16" i="69"/>
  <c r="K17" i="69"/>
  <c r="K18" i="69"/>
  <c r="K19" i="69"/>
  <c r="K20" i="69"/>
  <c r="K21" i="69"/>
  <c r="K22" i="69"/>
  <c r="K23" i="69"/>
  <c r="K24" i="69"/>
  <c r="K25" i="69"/>
  <c r="K26" i="69"/>
  <c r="K27" i="69"/>
  <c r="K28" i="69"/>
  <c r="K29" i="69"/>
  <c r="K30" i="69"/>
  <c r="J7" i="69"/>
  <c r="J8" i="69"/>
  <c r="J9" i="69"/>
  <c r="J10" i="69"/>
  <c r="J11" i="69"/>
  <c r="J12" i="69"/>
  <c r="J13" i="69"/>
  <c r="J14" i="69"/>
  <c r="J15" i="69"/>
  <c r="J16" i="69"/>
  <c r="J17" i="69"/>
  <c r="J18" i="69"/>
  <c r="J19" i="69"/>
  <c r="J20" i="69"/>
  <c r="J21" i="69"/>
  <c r="J22" i="69"/>
  <c r="J23" i="69"/>
  <c r="J24" i="69"/>
  <c r="J25" i="69"/>
  <c r="J26" i="69"/>
  <c r="J27" i="69"/>
  <c r="J28" i="69"/>
  <c r="J29" i="69"/>
  <c r="J30" i="69"/>
  <c r="F7" i="69"/>
  <c r="F8" i="69"/>
  <c r="F9" i="69"/>
  <c r="F10" i="69"/>
  <c r="F11" i="69"/>
  <c r="F12" i="69"/>
  <c r="F13" i="69"/>
  <c r="F14" i="69"/>
  <c r="F15" i="69"/>
  <c r="F16" i="69"/>
  <c r="F17" i="69"/>
  <c r="F18" i="69"/>
  <c r="F19" i="69"/>
  <c r="F20" i="69"/>
  <c r="F21" i="69"/>
  <c r="F22" i="69"/>
  <c r="F23" i="69"/>
  <c r="F24" i="69"/>
  <c r="F25" i="69"/>
  <c r="F26" i="69"/>
  <c r="F27" i="69"/>
  <c r="F28" i="69"/>
  <c r="F29" i="69"/>
  <c r="F30" i="69"/>
  <c r="I7" i="67"/>
  <c r="I16" i="67" s="1"/>
  <c r="K7" i="67"/>
  <c r="K16" i="67" s="1"/>
  <c r="L7" i="67"/>
  <c r="L16" i="67" s="1"/>
  <c r="M7" i="67"/>
  <c r="M16" i="67" s="1"/>
  <c r="H7" i="67"/>
  <c r="H16" i="67" s="1"/>
  <c r="S9" i="67"/>
  <c r="S10" i="67"/>
  <c r="S11" i="67"/>
  <c r="S12" i="67"/>
  <c r="S13" i="67"/>
  <c r="S14" i="67"/>
  <c r="S15" i="67"/>
  <c r="S8" i="67"/>
  <c r="P8" i="67"/>
  <c r="P9" i="67"/>
  <c r="P10" i="67"/>
  <c r="P11" i="67"/>
  <c r="P12" i="67"/>
  <c r="P13" i="67"/>
  <c r="P14" i="67"/>
  <c r="P15" i="67"/>
  <c r="O8" i="67"/>
  <c r="O9" i="67"/>
  <c r="O10" i="67"/>
  <c r="O11" i="67"/>
  <c r="O12" i="67"/>
  <c r="O13" i="67"/>
  <c r="O14" i="67"/>
  <c r="O15" i="67"/>
  <c r="N8" i="67"/>
  <c r="N9" i="67"/>
  <c r="N10" i="67"/>
  <c r="N11" i="67"/>
  <c r="N12" i="67"/>
  <c r="N13" i="67"/>
  <c r="N14" i="67"/>
  <c r="N15" i="67"/>
  <c r="J8" i="67"/>
  <c r="J9" i="67"/>
  <c r="J10" i="67"/>
  <c r="J11" i="67"/>
  <c r="J12" i="67"/>
  <c r="J13" i="67"/>
  <c r="J14" i="67"/>
  <c r="J15" i="67"/>
  <c r="E7" i="66"/>
  <c r="E11" i="66" s="1"/>
  <c r="G7" i="66"/>
  <c r="G11" i="66" s="1"/>
  <c r="H7" i="66"/>
  <c r="H11" i="66" s="1"/>
  <c r="I7" i="66"/>
  <c r="I11" i="66" s="1"/>
  <c r="D7" i="66"/>
  <c r="D11" i="66" s="1"/>
  <c r="L8" i="66"/>
  <c r="L9" i="66"/>
  <c r="L10" i="66"/>
  <c r="K8" i="66"/>
  <c r="K9" i="66"/>
  <c r="K10" i="66"/>
  <c r="J8" i="66"/>
  <c r="J9" i="66"/>
  <c r="J10" i="66"/>
  <c r="F8" i="66"/>
  <c r="F9" i="66"/>
  <c r="F10" i="66"/>
  <c r="E10" i="64"/>
  <c r="G10" i="64"/>
  <c r="H10" i="64"/>
  <c r="I10" i="64"/>
  <c r="D10" i="64"/>
  <c r="E7" i="64"/>
  <c r="G7" i="64"/>
  <c r="H7" i="64"/>
  <c r="I7" i="64"/>
  <c r="D7" i="64"/>
  <c r="L8" i="64"/>
  <c r="L9" i="64"/>
  <c r="L11" i="64"/>
  <c r="L12" i="64"/>
  <c r="L13" i="64"/>
  <c r="L14" i="64"/>
  <c r="L15" i="64"/>
  <c r="L16" i="64"/>
  <c r="L17" i="64"/>
  <c r="L18" i="64"/>
  <c r="L19" i="64"/>
  <c r="L20" i="64"/>
  <c r="L21" i="64"/>
  <c r="L22" i="64"/>
  <c r="L23" i="64"/>
  <c r="L24" i="64"/>
  <c r="L25" i="64"/>
  <c r="L26" i="64"/>
  <c r="L27" i="64"/>
  <c r="L28" i="64"/>
  <c r="L29" i="64"/>
  <c r="L30" i="64"/>
  <c r="L31" i="64"/>
  <c r="L32" i="64"/>
  <c r="L33" i="64"/>
  <c r="L34" i="64"/>
  <c r="L35" i="64"/>
  <c r="L36" i="64"/>
  <c r="K8" i="64"/>
  <c r="K9" i="64"/>
  <c r="K11" i="64"/>
  <c r="K12" i="64"/>
  <c r="K13" i="64"/>
  <c r="K14" i="64"/>
  <c r="K15" i="64"/>
  <c r="K16" i="64"/>
  <c r="K17" i="64"/>
  <c r="K18" i="64"/>
  <c r="K19" i="64"/>
  <c r="K20" i="64"/>
  <c r="K21" i="64"/>
  <c r="K22" i="64"/>
  <c r="K23" i="64"/>
  <c r="K24" i="64"/>
  <c r="K25" i="64"/>
  <c r="K26" i="64"/>
  <c r="K27" i="64"/>
  <c r="K28" i="64"/>
  <c r="K29" i="64"/>
  <c r="K30" i="64"/>
  <c r="K31" i="64"/>
  <c r="K32" i="64"/>
  <c r="K33" i="64"/>
  <c r="K34" i="64"/>
  <c r="K35" i="64"/>
  <c r="K36" i="64"/>
  <c r="J8" i="64"/>
  <c r="J9" i="64"/>
  <c r="J11" i="64"/>
  <c r="J12" i="64"/>
  <c r="J13" i="64"/>
  <c r="J14" i="64"/>
  <c r="J15" i="64"/>
  <c r="J16" i="64"/>
  <c r="J17" i="64"/>
  <c r="J18" i="64"/>
  <c r="J19" i="64"/>
  <c r="J20" i="64"/>
  <c r="J21" i="64"/>
  <c r="J22" i="64"/>
  <c r="J23" i="64"/>
  <c r="J24" i="64"/>
  <c r="J25" i="64"/>
  <c r="J26" i="64"/>
  <c r="J27" i="64"/>
  <c r="J28" i="64"/>
  <c r="J29" i="64"/>
  <c r="J30" i="64"/>
  <c r="J31" i="64"/>
  <c r="J32" i="64"/>
  <c r="J33" i="64"/>
  <c r="J34" i="64"/>
  <c r="J35" i="64"/>
  <c r="J36" i="64"/>
  <c r="F8" i="64"/>
  <c r="F9" i="64"/>
  <c r="F11" i="64"/>
  <c r="F12" i="64"/>
  <c r="F13" i="64"/>
  <c r="F14" i="64"/>
  <c r="F15" i="64"/>
  <c r="F16" i="64"/>
  <c r="F17" i="64"/>
  <c r="F18" i="64"/>
  <c r="F19" i="64"/>
  <c r="F20" i="64"/>
  <c r="F21" i="64"/>
  <c r="F22" i="64"/>
  <c r="F23" i="64"/>
  <c r="F24" i="64"/>
  <c r="F25" i="64"/>
  <c r="F26" i="64"/>
  <c r="F27" i="64"/>
  <c r="F28" i="64"/>
  <c r="F29" i="64"/>
  <c r="F30" i="64"/>
  <c r="F31" i="64"/>
  <c r="F32" i="64"/>
  <c r="F33" i="64"/>
  <c r="F34" i="64"/>
  <c r="F35" i="64"/>
  <c r="F36" i="64"/>
  <c r="E6" i="65"/>
  <c r="G6" i="65"/>
  <c r="H6" i="65"/>
  <c r="I6" i="65"/>
  <c r="D6" i="65"/>
  <c r="L7" i="65"/>
  <c r="L8" i="65"/>
  <c r="L9" i="65"/>
  <c r="L10" i="65"/>
  <c r="L11" i="65"/>
  <c r="L12" i="65"/>
  <c r="L13" i="65"/>
  <c r="L14" i="65"/>
  <c r="L15" i="65"/>
  <c r="L16" i="65"/>
  <c r="L17" i="65"/>
  <c r="L18" i="65"/>
  <c r="L19" i="65"/>
  <c r="L20" i="65"/>
  <c r="L21" i="65"/>
  <c r="L22" i="65"/>
  <c r="L23" i="65"/>
  <c r="L24" i="65"/>
  <c r="L25" i="65"/>
  <c r="L26" i="65"/>
  <c r="L27" i="65"/>
  <c r="L28" i="65"/>
  <c r="L29" i="65"/>
  <c r="L30" i="65"/>
  <c r="K7" i="65"/>
  <c r="K8" i="65"/>
  <c r="K9" i="65"/>
  <c r="K10" i="65"/>
  <c r="K11" i="65"/>
  <c r="K12" i="65"/>
  <c r="K13" i="65"/>
  <c r="K14" i="65"/>
  <c r="K15" i="65"/>
  <c r="K16" i="65"/>
  <c r="K17" i="65"/>
  <c r="K18" i="65"/>
  <c r="K19" i="65"/>
  <c r="K20" i="65"/>
  <c r="K21" i="65"/>
  <c r="K22" i="65"/>
  <c r="K23" i="65"/>
  <c r="K24" i="65"/>
  <c r="K25" i="65"/>
  <c r="K26" i="65"/>
  <c r="K27" i="65"/>
  <c r="K28" i="65"/>
  <c r="K29" i="65"/>
  <c r="K30" i="65"/>
  <c r="J7" i="65"/>
  <c r="J8" i="65"/>
  <c r="J9" i="65"/>
  <c r="J10" i="65"/>
  <c r="J11" i="65"/>
  <c r="J12" i="65"/>
  <c r="J13" i="65"/>
  <c r="J14" i="65"/>
  <c r="J15" i="65"/>
  <c r="J16" i="65"/>
  <c r="J17" i="65"/>
  <c r="J18" i="65"/>
  <c r="J19" i="65"/>
  <c r="J20" i="65"/>
  <c r="J21" i="65"/>
  <c r="J22" i="65"/>
  <c r="J23" i="65"/>
  <c r="J24" i="65"/>
  <c r="J25" i="65"/>
  <c r="J26" i="65"/>
  <c r="J27" i="65"/>
  <c r="J28" i="65"/>
  <c r="J29" i="65"/>
  <c r="J30" i="65"/>
  <c r="F7" i="65"/>
  <c r="F8" i="65"/>
  <c r="F9" i="65"/>
  <c r="F10" i="65"/>
  <c r="F11" i="65"/>
  <c r="F12" i="65"/>
  <c r="F13" i="65"/>
  <c r="F14" i="65"/>
  <c r="F15" i="65"/>
  <c r="F16" i="65"/>
  <c r="F17" i="65"/>
  <c r="F18" i="65"/>
  <c r="F19" i="65"/>
  <c r="F20" i="65"/>
  <c r="F21" i="65"/>
  <c r="F22" i="65"/>
  <c r="F23" i="65"/>
  <c r="F24" i="65"/>
  <c r="F25" i="65"/>
  <c r="F26" i="65"/>
  <c r="F27" i="65"/>
  <c r="F28" i="65"/>
  <c r="F29" i="65"/>
  <c r="F30" i="65"/>
  <c r="I7" i="63"/>
  <c r="I15" i="63" s="1"/>
  <c r="K7" i="63"/>
  <c r="L7" i="63"/>
  <c r="L15" i="63" s="1"/>
  <c r="M7" i="63"/>
  <c r="M15" i="63" s="1"/>
  <c r="H7" i="63"/>
  <c r="H15" i="63" s="1"/>
  <c r="S9" i="63"/>
  <c r="S10" i="63"/>
  <c r="S11" i="63"/>
  <c r="S12" i="63"/>
  <c r="S13" i="63"/>
  <c r="S14" i="63"/>
  <c r="S8" i="63"/>
  <c r="P8" i="63"/>
  <c r="P9" i="63"/>
  <c r="P10" i="63"/>
  <c r="P11" i="63"/>
  <c r="P12" i="63"/>
  <c r="P13" i="63"/>
  <c r="P14" i="63"/>
  <c r="O8" i="63"/>
  <c r="O9" i="63"/>
  <c r="O10" i="63"/>
  <c r="O11" i="63"/>
  <c r="O12" i="63"/>
  <c r="O13" i="63"/>
  <c r="O14" i="63"/>
  <c r="N8" i="63"/>
  <c r="N9" i="63"/>
  <c r="N10" i="63"/>
  <c r="N11" i="63"/>
  <c r="N12" i="63"/>
  <c r="N13" i="63"/>
  <c r="N14" i="63"/>
  <c r="J8" i="63"/>
  <c r="J9" i="63"/>
  <c r="J10" i="63"/>
  <c r="J11" i="63"/>
  <c r="J12" i="63"/>
  <c r="J13" i="63"/>
  <c r="J14" i="63"/>
  <c r="E7" i="62"/>
  <c r="G7" i="62"/>
  <c r="G10" i="62" s="1"/>
  <c r="H7" i="62"/>
  <c r="H10" i="62" s="1"/>
  <c r="I7" i="62"/>
  <c r="I10" i="62" s="1"/>
  <c r="D7" i="62"/>
  <c r="D10" i="62" s="1"/>
  <c r="L8" i="62"/>
  <c r="L9" i="62"/>
  <c r="K8" i="62"/>
  <c r="K9" i="62"/>
  <c r="J8" i="62"/>
  <c r="J9" i="62"/>
  <c r="F8" i="62"/>
  <c r="F9" i="62"/>
  <c r="E9" i="60"/>
  <c r="G9" i="60"/>
  <c r="H9" i="60"/>
  <c r="I9" i="60"/>
  <c r="D9" i="60"/>
  <c r="E7" i="60"/>
  <c r="G7" i="60"/>
  <c r="H7" i="60"/>
  <c r="I7" i="60"/>
  <c r="D7" i="60"/>
  <c r="L8" i="60"/>
  <c r="L10" i="60"/>
  <c r="L11" i="60"/>
  <c r="L12" i="60"/>
  <c r="L13" i="60"/>
  <c r="L14" i="60"/>
  <c r="L15" i="60"/>
  <c r="L16" i="60"/>
  <c r="L17" i="60"/>
  <c r="L18" i="60"/>
  <c r="L19" i="60"/>
  <c r="L20" i="60"/>
  <c r="K8" i="60"/>
  <c r="K10" i="60"/>
  <c r="K11" i="60"/>
  <c r="K12" i="60"/>
  <c r="K13" i="60"/>
  <c r="K14" i="60"/>
  <c r="K15" i="60"/>
  <c r="K16" i="60"/>
  <c r="K17" i="60"/>
  <c r="K18" i="60"/>
  <c r="K19" i="60"/>
  <c r="K20" i="60"/>
  <c r="J8" i="60"/>
  <c r="J10" i="60"/>
  <c r="J11" i="60"/>
  <c r="J12" i="60"/>
  <c r="J13" i="60"/>
  <c r="J14" i="60"/>
  <c r="J15" i="60"/>
  <c r="J16" i="60"/>
  <c r="J17" i="60"/>
  <c r="J18" i="60"/>
  <c r="J19" i="60"/>
  <c r="J20" i="60"/>
  <c r="F8" i="60"/>
  <c r="F7" i="60" s="1"/>
  <c r="F10" i="60"/>
  <c r="F11" i="60"/>
  <c r="F12" i="60"/>
  <c r="F13" i="60"/>
  <c r="F14" i="60"/>
  <c r="F15" i="60"/>
  <c r="F16" i="60"/>
  <c r="F17" i="60"/>
  <c r="F18" i="60"/>
  <c r="F19" i="60"/>
  <c r="F20" i="60"/>
  <c r="E6" i="61"/>
  <c r="G6" i="61"/>
  <c r="H6" i="61"/>
  <c r="I6" i="61"/>
  <c r="D6" i="61"/>
  <c r="L7" i="61"/>
  <c r="L8" i="61"/>
  <c r="L9" i="61"/>
  <c r="L10" i="61"/>
  <c r="L11" i="61"/>
  <c r="L12" i="61"/>
  <c r="L13" i="61"/>
  <c r="L14" i="61"/>
  <c r="L15" i="61"/>
  <c r="L16" i="61"/>
  <c r="L17" i="61"/>
  <c r="L18" i="61"/>
  <c r="L19" i="61"/>
  <c r="L20" i="61"/>
  <c r="L21" i="61"/>
  <c r="L22" i="61"/>
  <c r="L23" i="61"/>
  <c r="L24" i="61"/>
  <c r="L25" i="61"/>
  <c r="L26" i="61"/>
  <c r="L27" i="61"/>
  <c r="L28" i="61"/>
  <c r="L29" i="61"/>
  <c r="L30" i="61"/>
  <c r="L31" i="61"/>
  <c r="K7" i="61"/>
  <c r="K8" i="61"/>
  <c r="K9" i="61"/>
  <c r="K10" i="61"/>
  <c r="K11" i="61"/>
  <c r="K12" i="61"/>
  <c r="K13" i="61"/>
  <c r="K14" i="61"/>
  <c r="K15" i="61"/>
  <c r="K16" i="61"/>
  <c r="K17" i="61"/>
  <c r="K18" i="61"/>
  <c r="K19" i="61"/>
  <c r="K20" i="61"/>
  <c r="K21" i="61"/>
  <c r="K22" i="61"/>
  <c r="K23" i="61"/>
  <c r="K24" i="61"/>
  <c r="K25" i="61"/>
  <c r="K26" i="61"/>
  <c r="K27" i="61"/>
  <c r="K28" i="61"/>
  <c r="K29" i="61"/>
  <c r="K30" i="61"/>
  <c r="K31" i="61"/>
  <c r="J7" i="61"/>
  <c r="J8" i="61"/>
  <c r="J9" i="61"/>
  <c r="J10" i="61"/>
  <c r="J11" i="61"/>
  <c r="J12" i="61"/>
  <c r="J13" i="61"/>
  <c r="J14" i="61"/>
  <c r="J15" i="61"/>
  <c r="J16" i="61"/>
  <c r="J17" i="61"/>
  <c r="J18" i="61"/>
  <c r="J19" i="61"/>
  <c r="J20" i="61"/>
  <c r="J21" i="61"/>
  <c r="J22" i="61"/>
  <c r="J23" i="61"/>
  <c r="J24" i="61"/>
  <c r="J25" i="61"/>
  <c r="J26" i="61"/>
  <c r="J27" i="61"/>
  <c r="J28" i="61"/>
  <c r="J29" i="61"/>
  <c r="J30" i="61"/>
  <c r="J31" i="61"/>
  <c r="F7" i="61"/>
  <c r="F8" i="61"/>
  <c r="F9" i="61"/>
  <c r="F10" i="61"/>
  <c r="F11" i="61"/>
  <c r="F12" i="61"/>
  <c r="F13" i="61"/>
  <c r="F14" i="61"/>
  <c r="F15" i="61"/>
  <c r="F16" i="61"/>
  <c r="F17" i="61"/>
  <c r="F18" i="61"/>
  <c r="F19" i="61"/>
  <c r="F20" i="61"/>
  <c r="F21" i="61"/>
  <c r="F22" i="61"/>
  <c r="F23" i="61"/>
  <c r="F24" i="61"/>
  <c r="F25" i="61"/>
  <c r="F26" i="61"/>
  <c r="F27" i="61"/>
  <c r="F28" i="61"/>
  <c r="F29" i="61"/>
  <c r="F30" i="61"/>
  <c r="F31" i="61"/>
  <c r="I7" i="59"/>
  <c r="I19" i="59" s="1"/>
  <c r="K7" i="59"/>
  <c r="L7" i="59"/>
  <c r="L19" i="59" s="1"/>
  <c r="M7" i="59"/>
  <c r="H7" i="59"/>
  <c r="H19" i="59" s="1"/>
  <c r="S9" i="59"/>
  <c r="S10" i="59"/>
  <c r="S11" i="59"/>
  <c r="S12" i="59"/>
  <c r="S13" i="59"/>
  <c r="S14" i="59"/>
  <c r="S15" i="59"/>
  <c r="S16" i="59"/>
  <c r="S17" i="59"/>
  <c r="S18" i="59"/>
  <c r="S8" i="59"/>
  <c r="P8" i="59"/>
  <c r="P9" i="59"/>
  <c r="P10" i="59"/>
  <c r="P11" i="59"/>
  <c r="P12" i="59"/>
  <c r="P13" i="59"/>
  <c r="P14" i="59"/>
  <c r="P15" i="59"/>
  <c r="P16" i="59"/>
  <c r="P17" i="59"/>
  <c r="P18" i="59"/>
  <c r="O8" i="59"/>
  <c r="O9" i="59"/>
  <c r="O10" i="59"/>
  <c r="O11" i="59"/>
  <c r="O12" i="59"/>
  <c r="O13" i="59"/>
  <c r="O14" i="59"/>
  <c r="O15" i="59"/>
  <c r="O16" i="59"/>
  <c r="O17" i="59"/>
  <c r="O18" i="59"/>
  <c r="N8" i="59"/>
  <c r="N9" i="59"/>
  <c r="N10" i="59"/>
  <c r="N11" i="59"/>
  <c r="N12" i="59"/>
  <c r="N13" i="59"/>
  <c r="N14" i="59"/>
  <c r="N15" i="59"/>
  <c r="N16" i="59"/>
  <c r="N17" i="59"/>
  <c r="N18" i="59"/>
  <c r="J8" i="59"/>
  <c r="J9" i="59"/>
  <c r="J10" i="59"/>
  <c r="J11" i="59"/>
  <c r="J12" i="59"/>
  <c r="J13" i="59"/>
  <c r="J14" i="59"/>
  <c r="J15" i="59"/>
  <c r="J16" i="59"/>
  <c r="J17" i="59"/>
  <c r="J18" i="59"/>
  <c r="E7" i="58"/>
  <c r="E11" i="58" s="1"/>
  <c r="G7" i="58"/>
  <c r="G11" i="58" s="1"/>
  <c r="H7" i="58"/>
  <c r="H11" i="58" s="1"/>
  <c r="I7" i="58"/>
  <c r="I11" i="58" s="1"/>
  <c r="D7" i="58"/>
  <c r="D11" i="58" s="1"/>
  <c r="L8" i="58"/>
  <c r="L9" i="58"/>
  <c r="L10" i="58"/>
  <c r="K8" i="58"/>
  <c r="K9" i="58"/>
  <c r="K10" i="58"/>
  <c r="J8" i="58"/>
  <c r="J9" i="58"/>
  <c r="J10" i="58"/>
  <c r="F8" i="58"/>
  <c r="F9" i="58"/>
  <c r="F10" i="58"/>
  <c r="E9" i="56"/>
  <c r="G9" i="56"/>
  <c r="H9" i="56"/>
  <c r="I9" i="56"/>
  <c r="D9" i="56"/>
  <c r="E7" i="56"/>
  <c r="G7" i="56"/>
  <c r="H7" i="56"/>
  <c r="I7" i="56"/>
  <c r="D7" i="56"/>
  <c r="L8" i="56"/>
  <c r="L10" i="56"/>
  <c r="L11" i="56"/>
  <c r="L12" i="56"/>
  <c r="L13" i="56"/>
  <c r="K8" i="56"/>
  <c r="K10" i="56"/>
  <c r="K11" i="56"/>
  <c r="K12" i="56"/>
  <c r="K13" i="56"/>
  <c r="J8" i="56"/>
  <c r="J10" i="56"/>
  <c r="J11" i="56"/>
  <c r="J12" i="56"/>
  <c r="J13" i="56"/>
  <c r="F8" i="56"/>
  <c r="F7" i="56" s="1"/>
  <c r="F10" i="56"/>
  <c r="F11" i="56"/>
  <c r="F12" i="56"/>
  <c r="F13" i="56"/>
  <c r="E6" i="57"/>
  <c r="G6" i="57"/>
  <c r="H6" i="57"/>
  <c r="I6" i="57"/>
  <c r="D6" i="57"/>
  <c r="L7" i="57"/>
  <c r="L8" i="57"/>
  <c r="L9" i="57"/>
  <c r="L10" i="57"/>
  <c r="L11" i="57"/>
  <c r="L12" i="57"/>
  <c r="L13" i="57"/>
  <c r="L14" i="57"/>
  <c r="L15" i="57"/>
  <c r="L16" i="57"/>
  <c r="L17" i="57"/>
  <c r="L18" i="57"/>
  <c r="L19" i="57"/>
  <c r="L20" i="57"/>
  <c r="L21" i="57"/>
  <c r="L22" i="57"/>
  <c r="L23" i="57"/>
  <c r="L24" i="57"/>
  <c r="L25" i="57"/>
  <c r="L26" i="57"/>
  <c r="L27" i="57"/>
  <c r="L28" i="57"/>
  <c r="L29" i="57"/>
  <c r="L30" i="57"/>
  <c r="L31" i="57"/>
  <c r="K7" i="57"/>
  <c r="K8" i="57"/>
  <c r="K9" i="57"/>
  <c r="K10" i="57"/>
  <c r="K11" i="57"/>
  <c r="K12" i="57"/>
  <c r="K13" i="57"/>
  <c r="K14" i="57"/>
  <c r="K15" i="57"/>
  <c r="K16" i="57"/>
  <c r="K17" i="57"/>
  <c r="K18" i="57"/>
  <c r="K19" i="57"/>
  <c r="K20" i="57"/>
  <c r="K21" i="57"/>
  <c r="K22" i="57"/>
  <c r="K23" i="57"/>
  <c r="K24" i="57"/>
  <c r="K25" i="57"/>
  <c r="K26" i="57"/>
  <c r="K27" i="57"/>
  <c r="K28" i="57"/>
  <c r="K29" i="57"/>
  <c r="K30" i="57"/>
  <c r="K31" i="57"/>
  <c r="J7" i="57"/>
  <c r="J8" i="57"/>
  <c r="J9" i="57"/>
  <c r="J10" i="57"/>
  <c r="J11" i="57"/>
  <c r="J12" i="57"/>
  <c r="J13" i="57"/>
  <c r="J14" i="57"/>
  <c r="J15" i="57"/>
  <c r="J16" i="57"/>
  <c r="J17" i="57"/>
  <c r="J18" i="57"/>
  <c r="J19" i="57"/>
  <c r="J20" i="57"/>
  <c r="J21" i="57"/>
  <c r="J22" i="57"/>
  <c r="J23" i="57"/>
  <c r="J24" i="57"/>
  <c r="J25" i="57"/>
  <c r="J26" i="57"/>
  <c r="J27" i="57"/>
  <c r="J28" i="57"/>
  <c r="J29" i="57"/>
  <c r="J30" i="57"/>
  <c r="J31" i="57"/>
  <c r="F7" i="57"/>
  <c r="F8" i="57"/>
  <c r="F9" i="57"/>
  <c r="F10" i="57"/>
  <c r="F11" i="57"/>
  <c r="F12" i="57"/>
  <c r="F13" i="57"/>
  <c r="F14" i="57"/>
  <c r="F15" i="57"/>
  <c r="F16" i="57"/>
  <c r="F17" i="57"/>
  <c r="F18" i="57"/>
  <c r="F19" i="57"/>
  <c r="F20" i="57"/>
  <c r="F21" i="57"/>
  <c r="F22" i="57"/>
  <c r="F23" i="57"/>
  <c r="F24" i="57"/>
  <c r="F25" i="57"/>
  <c r="F26" i="57"/>
  <c r="F27" i="57"/>
  <c r="F28" i="57"/>
  <c r="F29" i="57"/>
  <c r="F30" i="57"/>
  <c r="F31" i="57"/>
  <c r="I7" i="55"/>
  <c r="I18" i="55" s="1"/>
  <c r="K7" i="55"/>
  <c r="K18" i="55" s="1"/>
  <c r="L7" i="55"/>
  <c r="L18" i="55" s="1"/>
  <c r="M7" i="55"/>
  <c r="M18" i="55" s="1"/>
  <c r="H7" i="55"/>
  <c r="H18" i="55" s="1"/>
  <c r="S9" i="55"/>
  <c r="S10" i="55"/>
  <c r="S11" i="55"/>
  <c r="S12" i="55"/>
  <c r="S13" i="55"/>
  <c r="S14" i="55"/>
  <c r="S15" i="55"/>
  <c r="S16" i="55"/>
  <c r="S17" i="55"/>
  <c r="S8" i="55"/>
  <c r="P8" i="55"/>
  <c r="P9" i="55"/>
  <c r="P10" i="55"/>
  <c r="P11" i="55"/>
  <c r="P12" i="55"/>
  <c r="P13" i="55"/>
  <c r="P14" i="55"/>
  <c r="P15" i="55"/>
  <c r="P16" i="55"/>
  <c r="P17" i="55"/>
  <c r="O8" i="55"/>
  <c r="O9" i="55"/>
  <c r="O10" i="55"/>
  <c r="O11" i="55"/>
  <c r="O12" i="55"/>
  <c r="O13" i="55"/>
  <c r="O14" i="55"/>
  <c r="O15" i="55"/>
  <c r="O16" i="55"/>
  <c r="O17" i="55"/>
  <c r="N8" i="55"/>
  <c r="N9" i="55"/>
  <c r="N10" i="55"/>
  <c r="N11" i="55"/>
  <c r="N12" i="55"/>
  <c r="N13" i="55"/>
  <c r="N14" i="55"/>
  <c r="N15" i="55"/>
  <c r="N16" i="55"/>
  <c r="N17" i="55"/>
  <c r="J8" i="55"/>
  <c r="J9" i="55"/>
  <c r="J10" i="55"/>
  <c r="J11" i="55"/>
  <c r="J12" i="55"/>
  <c r="J13" i="55"/>
  <c r="J14" i="55"/>
  <c r="J15" i="55"/>
  <c r="J16" i="55"/>
  <c r="J17" i="55"/>
  <c r="E7" i="54"/>
  <c r="E11" i="54" s="1"/>
  <c r="G7" i="54"/>
  <c r="H7" i="54"/>
  <c r="H11" i="54" s="1"/>
  <c r="I7" i="54"/>
  <c r="I11" i="54" s="1"/>
  <c r="D7" i="54"/>
  <c r="D11" i="54" s="1"/>
  <c r="L8" i="54"/>
  <c r="L9" i="54"/>
  <c r="L10" i="54"/>
  <c r="K8" i="54"/>
  <c r="K9" i="54"/>
  <c r="K10" i="54"/>
  <c r="J8" i="54"/>
  <c r="J9" i="54"/>
  <c r="J10" i="54"/>
  <c r="F8" i="54"/>
  <c r="F9" i="54"/>
  <c r="F10" i="54"/>
  <c r="E10" i="52"/>
  <c r="G10" i="52"/>
  <c r="H10" i="52"/>
  <c r="I10" i="52"/>
  <c r="D10" i="52"/>
  <c r="E7" i="52"/>
  <c r="G7" i="52"/>
  <c r="H7" i="52"/>
  <c r="I7" i="52"/>
  <c r="D7" i="52"/>
  <c r="L8" i="52"/>
  <c r="L9" i="52"/>
  <c r="L11" i="52"/>
  <c r="L12" i="52"/>
  <c r="L13" i="52"/>
  <c r="L14" i="52"/>
  <c r="L15" i="52"/>
  <c r="L16" i="52"/>
  <c r="L17" i="52"/>
  <c r="L18" i="52"/>
  <c r="K8" i="52"/>
  <c r="K9" i="52"/>
  <c r="K11" i="52"/>
  <c r="K12" i="52"/>
  <c r="K13" i="52"/>
  <c r="K14" i="52"/>
  <c r="K15" i="52"/>
  <c r="K16" i="52"/>
  <c r="K17" i="52"/>
  <c r="K18" i="52"/>
  <c r="J8" i="52"/>
  <c r="J9" i="52"/>
  <c r="J11" i="52"/>
  <c r="J12" i="52"/>
  <c r="J13" i="52"/>
  <c r="J14" i="52"/>
  <c r="J15" i="52"/>
  <c r="J16" i="52"/>
  <c r="J17" i="52"/>
  <c r="J18" i="52"/>
  <c r="F8" i="52"/>
  <c r="F9" i="52"/>
  <c r="F11" i="52"/>
  <c r="F12" i="52"/>
  <c r="F13" i="52"/>
  <c r="F14" i="52"/>
  <c r="F15" i="52"/>
  <c r="F16" i="52"/>
  <c r="F17" i="52"/>
  <c r="F18" i="52"/>
  <c r="E6" i="53"/>
  <c r="G6" i="53"/>
  <c r="H6" i="53"/>
  <c r="I6" i="53"/>
  <c r="D6" i="53"/>
  <c r="L7" i="53"/>
  <c r="L8" i="53"/>
  <c r="L9" i="53"/>
  <c r="L10" i="53"/>
  <c r="L11" i="53"/>
  <c r="L12" i="53"/>
  <c r="L13" i="53"/>
  <c r="L14" i="53"/>
  <c r="L15" i="53"/>
  <c r="L16" i="53"/>
  <c r="L17" i="53"/>
  <c r="L18" i="53"/>
  <c r="L19" i="53"/>
  <c r="L20" i="53"/>
  <c r="L21" i="53"/>
  <c r="L22" i="53"/>
  <c r="L23" i="53"/>
  <c r="L24" i="53"/>
  <c r="L25" i="53"/>
  <c r="L26" i="53"/>
  <c r="L27" i="53"/>
  <c r="L28" i="53"/>
  <c r="L29" i="53"/>
  <c r="L30" i="53"/>
  <c r="L31" i="53"/>
  <c r="K7" i="53"/>
  <c r="K8" i="53"/>
  <c r="K9" i="53"/>
  <c r="K10" i="53"/>
  <c r="K11" i="53"/>
  <c r="K12" i="53"/>
  <c r="K13" i="53"/>
  <c r="K14" i="53"/>
  <c r="K15" i="53"/>
  <c r="K16" i="53"/>
  <c r="K17" i="53"/>
  <c r="K18" i="53"/>
  <c r="K19" i="53"/>
  <c r="K20" i="53"/>
  <c r="K21" i="53"/>
  <c r="K22" i="53"/>
  <c r="K23" i="53"/>
  <c r="K24" i="53"/>
  <c r="K25" i="53"/>
  <c r="K26" i="53"/>
  <c r="K27" i="53"/>
  <c r="K28" i="53"/>
  <c r="K29" i="53"/>
  <c r="K30" i="53"/>
  <c r="K31" i="53"/>
  <c r="J7" i="53"/>
  <c r="J8" i="53"/>
  <c r="J9" i="53"/>
  <c r="J10" i="53"/>
  <c r="J11" i="53"/>
  <c r="J12" i="53"/>
  <c r="J13" i="53"/>
  <c r="J14" i="53"/>
  <c r="J15" i="53"/>
  <c r="J16" i="53"/>
  <c r="J17" i="53"/>
  <c r="J18" i="53"/>
  <c r="J19" i="53"/>
  <c r="J20" i="53"/>
  <c r="J21" i="53"/>
  <c r="J22" i="53"/>
  <c r="J23" i="53"/>
  <c r="J24" i="53"/>
  <c r="J25" i="53"/>
  <c r="J26" i="53"/>
  <c r="J27" i="53"/>
  <c r="J28" i="53"/>
  <c r="J29" i="53"/>
  <c r="J30" i="53"/>
  <c r="J31" i="53"/>
  <c r="F7" i="53"/>
  <c r="F8" i="53"/>
  <c r="F9" i="53"/>
  <c r="F10" i="53"/>
  <c r="F11" i="53"/>
  <c r="F12" i="53"/>
  <c r="F13" i="53"/>
  <c r="F14" i="53"/>
  <c r="F15" i="53"/>
  <c r="F16" i="53"/>
  <c r="F17" i="53"/>
  <c r="F18" i="53"/>
  <c r="F19" i="53"/>
  <c r="F20" i="53"/>
  <c r="F21" i="53"/>
  <c r="F22" i="53"/>
  <c r="F23" i="53"/>
  <c r="F24" i="53"/>
  <c r="F25" i="53"/>
  <c r="F26" i="53"/>
  <c r="F27" i="53"/>
  <c r="F28" i="53"/>
  <c r="F29" i="53"/>
  <c r="F30" i="53"/>
  <c r="F31" i="53"/>
  <c r="I7" i="51"/>
  <c r="I21" i="51" s="1"/>
  <c r="K7" i="51"/>
  <c r="K21" i="51" s="1"/>
  <c r="L7" i="51"/>
  <c r="L21" i="51" s="1"/>
  <c r="M7" i="51"/>
  <c r="H7" i="51"/>
  <c r="H21" i="51" s="1"/>
  <c r="S9" i="51"/>
  <c r="S10" i="51"/>
  <c r="S11" i="51"/>
  <c r="S12" i="51"/>
  <c r="S13" i="51"/>
  <c r="S14" i="51"/>
  <c r="S15" i="51"/>
  <c r="S16" i="51"/>
  <c r="S17" i="51"/>
  <c r="S18" i="51"/>
  <c r="S19" i="51"/>
  <c r="S20" i="51"/>
  <c r="S8" i="51"/>
  <c r="P8" i="51"/>
  <c r="P9" i="51"/>
  <c r="P10" i="51"/>
  <c r="P11" i="51"/>
  <c r="P12" i="51"/>
  <c r="P13" i="51"/>
  <c r="P14" i="51"/>
  <c r="P15" i="51"/>
  <c r="P16" i="51"/>
  <c r="P17" i="51"/>
  <c r="P18" i="51"/>
  <c r="P19" i="51"/>
  <c r="P20" i="51"/>
  <c r="O8" i="51"/>
  <c r="O9" i="51"/>
  <c r="O10" i="51"/>
  <c r="O11" i="51"/>
  <c r="O12" i="51"/>
  <c r="O13" i="51"/>
  <c r="O14" i="51"/>
  <c r="O15" i="51"/>
  <c r="O16" i="51"/>
  <c r="O17" i="51"/>
  <c r="O18" i="51"/>
  <c r="O19" i="51"/>
  <c r="O20" i="51"/>
  <c r="N8" i="51"/>
  <c r="N9" i="51"/>
  <c r="N10" i="51"/>
  <c r="N11" i="51"/>
  <c r="N12" i="51"/>
  <c r="N13" i="51"/>
  <c r="N14" i="51"/>
  <c r="N15" i="51"/>
  <c r="N16" i="51"/>
  <c r="N17" i="51"/>
  <c r="N18" i="51"/>
  <c r="N19" i="51"/>
  <c r="N20" i="51"/>
  <c r="J8" i="51"/>
  <c r="J9" i="51"/>
  <c r="J10" i="51"/>
  <c r="J11" i="51"/>
  <c r="J12" i="51"/>
  <c r="J13" i="51"/>
  <c r="J14" i="51"/>
  <c r="J15" i="51"/>
  <c r="J16" i="51"/>
  <c r="J17" i="51"/>
  <c r="J18" i="51"/>
  <c r="J19" i="51"/>
  <c r="J20" i="51"/>
  <c r="E7" i="50"/>
  <c r="E14" i="50" s="1"/>
  <c r="G7" i="50"/>
  <c r="G14" i="50" s="1"/>
  <c r="H7" i="50"/>
  <c r="H14" i="50" s="1"/>
  <c r="I7" i="50"/>
  <c r="I14" i="50" s="1"/>
  <c r="D7" i="50"/>
  <c r="D14" i="50" s="1"/>
  <c r="L8" i="50"/>
  <c r="L9" i="50"/>
  <c r="L10" i="50"/>
  <c r="L11" i="50"/>
  <c r="L12" i="50"/>
  <c r="L13" i="50"/>
  <c r="K8" i="50"/>
  <c r="K9" i="50"/>
  <c r="K10" i="50"/>
  <c r="K11" i="50"/>
  <c r="K12" i="50"/>
  <c r="K13" i="50"/>
  <c r="J8" i="50"/>
  <c r="J9" i="50"/>
  <c r="J10" i="50"/>
  <c r="J11" i="50"/>
  <c r="J12" i="50"/>
  <c r="J13" i="50"/>
  <c r="F8" i="50"/>
  <c r="F9" i="50"/>
  <c r="F10" i="50"/>
  <c r="F11" i="50"/>
  <c r="F12" i="50"/>
  <c r="F13" i="50"/>
  <c r="E9" i="48"/>
  <c r="G9" i="48"/>
  <c r="H9" i="48"/>
  <c r="I9" i="48"/>
  <c r="D9" i="48"/>
  <c r="E7" i="48"/>
  <c r="G7" i="48"/>
  <c r="H7" i="48"/>
  <c r="I7" i="48"/>
  <c r="D7" i="48"/>
  <c r="L8" i="48"/>
  <c r="L10" i="48"/>
  <c r="L11" i="48"/>
  <c r="L12" i="48"/>
  <c r="K8" i="48"/>
  <c r="K10" i="48"/>
  <c r="K11" i="48"/>
  <c r="K12" i="48"/>
  <c r="J8" i="48"/>
  <c r="J10" i="48"/>
  <c r="J11" i="48"/>
  <c r="J12" i="48"/>
  <c r="F8" i="48"/>
  <c r="F7" i="48" s="1"/>
  <c r="F10" i="48"/>
  <c r="F11" i="48"/>
  <c r="F12" i="48"/>
  <c r="E6" i="49"/>
  <c r="G6" i="49"/>
  <c r="H6" i="49"/>
  <c r="I6" i="49"/>
  <c r="D6" i="49"/>
  <c r="L7" i="49"/>
  <c r="L8" i="49"/>
  <c r="L9" i="49"/>
  <c r="L10" i="49"/>
  <c r="L11" i="49"/>
  <c r="L12" i="49"/>
  <c r="L13" i="49"/>
  <c r="L14" i="49"/>
  <c r="L15" i="49"/>
  <c r="L16" i="49"/>
  <c r="L17" i="49"/>
  <c r="L18" i="49"/>
  <c r="L19" i="49"/>
  <c r="L20" i="49"/>
  <c r="L21" i="49"/>
  <c r="L22" i="49"/>
  <c r="L23" i="49"/>
  <c r="L24" i="49"/>
  <c r="L25" i="49"/>
  <c r="L26" i="49"/>
  <c r="L27" i="49"/>
  <c r="L28" i="49"/>
  <c r="L29" i="49"/>
  <c r="L30" i="49"/>
  <c r="L31" i="49"/>
  <c r="K7" i="49"/>
  <c r="K8" i="49"/>
  <c r="K9" i="49"/>
  <c r="K10" i="49"/>
  <c r="K11" i="49"/>
  <c r="K12" i="49"/>
  <c r="K13" i="49"/>
  <c r="K14" i="49"/>
  <c r="K15" i="49"/>
  <c r="K16" i="49"/>
  <c r="K17" i="49"/>
  <c r="K18" i="49"/>
  <c r="K19" i="49"/>
  <c r="K20" i="49"/>
  <c r="K21" i="49"/>
  <c r="K22" i="49"/>
  <c r="K23" i="49"/>
  <c r="K24" i="49"/>
  <c r="K25" i="49"/>
  <c r="K26" i="49"/>
  <c r="K27" i="49"/>
  <c r="K28" i="49"/>
  <c r="K29" i="49"/>
  <c r="K30" i="49"/>
  <c r="K31" i="49"/>
  <c r="J7" i="49"/>
  <c r="J8" i="49"/>
  <c r="J9" i="49"/>
  <c r="J10" i="49"/>
  <c r="J11" i="49"/>
  <c r="J12" i="49"/>
  <c r="J13" i="49"/>
  <c r="J14" i="49"/>
  <c r="J15" i="49"/>
  <c r="J16" i="49"/>
  <c r="J17" i="49"/>
  <c r="J18" i="49"/>
  <c r="J19" i="49"/>
  <c r="J20" i="49"/>
  <c r="J21" i="49"/>
  <c r="J22" i="49"/>
  <c r="J23" i="49"/>
  <c r="J24" i="49"/>
  <c r="J25" i="49"/>
  <c r="J26" i="49"/>
  <c r="J27" i="49"/>
  <c r="J28" i="49"/>
  <c r="J29" i="49"/>
  <c r="J30" i="49"/>
  <c r="J31" i="49"/>
  <c r="F7" i="49"/>
  <c r="F8" i="49"/>
  <c r="F9" i="49"/>
  <c r="F10" i="49"/>
  <c r="F11" i="49"/>
  <c r="F12" i="49"/>
  <c r="F13" i="49"/>
  <c r="F14" i="49"/>
  <c r="F15" i="49"/>
  <c r="F16" i="49"/>
  <c r="F17" i="49"/>
  <c r="F18" i="49"/>
  <c r="F19" i="49"/>
  <c r="F20" i="49"/>
  <c r="F21" i="49"/>
  <c r="F22" i="49"/>
  <c r="F23" i="49"/>
  <c r="F24" i="49"/>
  <c r="F25" i="49"/>
  <c r="F26" i="49"/>
  <c r="F27" i="49"/>
  <c r="F28" i="49"/>
  <c r="F29" i="49"/>
  <c r="F30" i="49"/>
  <c r="F31" i="49"/>
  <c r="I7" i="47"/>
  <c r="I21" i="47" s="1"/>
  <c r="K7" i="47"/>
  <c r="K21" i="47" s="1"/>
  <c r="L7" i="47"/>
  <c r="M7" i="47"/>
  <c r="H7" i="47"/>
  <c r="H21" i="47" s="1"/>
  <c r="S9" i="47"/>
  <c r="S10" i="47"/>
  <c r="S11" i="47"/>
  <c r="S12" i="47"/>
  <c r="S13" i="47"/>
  <c r="S14" i="47"/>
  <c r="S15" i="47"/>
  <c r="S16" i="47"/>
  <c r="S17" i="47"/>
  <c r="S18" i="47"/>
  <c r="S19" i="47"/>
  <c r="S20" i="47"/>
  <c r="S8" i="47"/>
  <c r="P8" i="47"/>
  <c r="P9" i="47"/>
  <c r="P10" i="47"/>
  <c r="P11" i="47"/>
  <c r="P12" i="47"/>
  <c r="P13" i="47"/>
  <c r="P14" i="47"/>
  <c r="P15" i="47"/>
  <c r="P16" i="47"/>
  <c r="P17" i="47"/>
  <c r="P18" i="47"/>
  <c r="P19" i="47"/>
  <c r="P20" i="47"/>
  <c r="O8" i="47"/>
  <c r="O9" i="47"/>
  <c r="O10" i="47"/>
  <c r="O11" i="47"/>
  <c r="O12" i="47"/>
  <c r="O13" i="47"/>
  <c r="O14" i="47"/>
  <c r="O15" i="47"/>
  <c r="O16" i="47"/>
  <c r="O17" i="47"/>
  <c r="O18" i="47"/>
  <c r="O19" i="47"/>
  <c r="O20" i="47"/>
  <c r="N8" i="47"/>
  <c r="N9" i="47"/>
  <c r="N10" i="47"/>
  <c r="N11" i="47"/>
  <c r="N12" i="47"/>
  <c r="N13" i="47"/>
  <c r="N14" i="47"/>
  <c r="N15" i="47"/>
  <c r="N16" i="47"/>
  <c r="N17" i="47"/>
  <c r="N18" i="47"/>
  <c r="N19" i="47"/>
  <c r="N20" i="47"/>
  <c r="J8" i="47"/>
  <c r="J9" i="47"/>
  <c r="J10" i="47"/>
  <c r="J11" i="47"/>
  <c r="J12" i="47"/>
  <c r="J13" i="47"/>
  <c r="J14" i="47"/>
  <c r="J15" i="47"/>
  <c r="J16" i="47"/>
  <c r="J17" i="47"/>
  <c r="J18" i="47"/>
  <c r="J19" i="47"/>
  <c r="J20" i="47"/>
  <c r="E7" i="46"/>
  <c r="E17" i="46" s="1"/>
  <c r="G7" i="46"/>
  <c r="H7" i="46"/>
  <c r="H17" i="46" s="1"/>
  <c r="I7" i="46"/>
  <c r="I17" i="46" s="1"/>
  <c r="D7" i="46"/>
  <c r="D17" i="46" s="1"/>
  <c r="L8" i="46"/>
  <c r="L9" i="46"/>
  <c r="L10" i="46"/>
  <c r="L11" i="46"/>
  <c r="L12" i="46"/>
  <c r="L13" i="46"/>
  <c r="L14" i="46"/>
  <c r="L15" i="46"/>
  <c r="L16" i="46"/>
  <c r="K8" i="46"/>
  <c r="K9" i="46"/>
  <c r="K10" i="46"/>
  <c r="K11" i="46"/>
  <c r="K12" i="46"/>
  <c r="K13" i="46"/>
  <c r="K14" i="46"/>
  <c r="K15" i="46"/>
  <c r="K16" i="46"/>
  <c r="J8" i="46"/>
  <c r="J9" i="46"/>
  <c r="J10" i="46"/>
  <c r="J11" i="46"/>
  <c r="J12" i="46"/>
  <c r="J13" i="46"/>
  <c r="J14" i="46"/>
  <c r="J15" i="46"/>
  <c r="J16" i="46"/>
  <c r="F8" i="46"/>
  <c r="F9" i="46"/>
  <c r="F10" i="46"/>
  <c r="F11" i="46"/>
  <c r="F12" i="46"/>
  <c r="F13" i="46"/>
  <c r="F14" i="46"/>
  <c r="F15" i="46"/>
  <c r="F16" i="46"/>
  <c r="E13" i="44"/>
  <c r="G13" i="44"/>
  <c r="H13" i="44"/>
  <c r="I13" i="44"/>
  <c r="D13" i="44"/>
  <c r="E7" i="44"/>
  <c r="G7" i="44"/>
  <c r="H7" i="44"/>
  <c r="I7" i="44"/>
  <c r="D7" i="44"/>
  <c r="L8" i="44"/>
  <c r="L9" i="44"/>
  <c r="L10" i="44"/>
  <c r="L11" i="44"/>
  <c r="L12" i="44"/>
  <c r="L14" i="44"/>
  <c r="L15" i="44"/>
  <c r="L16" i="44"/>
  <c r="L17" i="44"/>
  <c r="L18" i="44"/>
  <c r="L19" i="44"/>
  <c r="L20" i="44"/>
  <c r="L21" i="44"/>
  <c r="L22" i="44"/>
  <c r="L23" i="44"/>
  <c r="L24" i="44"/>
  <c r="L25" i="44"/>
  <c r="L26" i="44"/>
  <c r="L27" i="44"/>
  <c r="L28" i="44"/>
  <c r="L29" i="44"/>
  <c r="L30" i="44"/>
  <c r="K8" i="44"/>
  <c r="K9" i="44"/>
  <c r="K10" i="44"/>
  <c r="K11" i="44"/>
  <c r="K12" i="44"/>
  <c r="K14" i="44"/>
  <c r="K15" i="44"/>
  <c r="K16" i="44"/>
  <c r="K17" i="44"/>
  <c r="K18" i="44"/>
  <c r="K19" i="44"/>
  <c r="K20" i="44"/>
  <c r="K21" i="44"/>
  <c r="K22" i="44"/>
  <c r="K23" i="44"/>
  <c r="K24" i="44"/>
  <c r="K25" i="44"/>
  <c r="K26" i="44"/>
  <c r="K27" i="44"/>
  <c r="K28" i="44"/>
  <c r="K29" i="44"/>
  <c r="K30" i="44"/>
  <c r="J8" i="44"/>
  <c r="J9" i="44"/>
  <c r="J10" i="44"/>
  <c r="J11" i="44"/>
  <c r="J12" i="44"/>
  <c r="J14" i="44"/>
  <c r="J15" i="44"/>
  <c r="J16" i="44"/>
  <c r="J17" i="44"/>
  <c r="J18" i="44"/>
  <c r="J19" i="44"/>
  <c r="J20" i="44"/>
  <c r="J21" i="44"/>
  <c r="J22" i="44"/>
  <c r="J23" i="44"/>
  <c r="J24" i="44"/>
  <c r="J25" i="44"/>
  <c r="J26" i="44"/>
  <c r="J27" i="44"/>
  <c r="J28" i="44"/>
  <c r="J29" i="44"/>
  <c r="J30" i="44"/>
  <c r="F8" i="44"/>
  <c r="F9" i="44"/>
  <c r="F10" i="44"/>
  <c r="F11" i="44"/>
  <c r="F12" i="44"/>
  <c r="F14" i="44"/>
  <c r="F15" i="44"/>
  <c r="F16" i="44"/>
  <c r="F17" i="44"/>
  <c r="F18" i="44"/>
  <c r="F19" i="44"/>
  <c r="F20" i="44"/>
  <c r="F21" i="44"/>
  <c r="F22" i="44"/>
  <c r="F23" i="44"/>
  <c r="F24" i="44"/>
  <c r="F25" i="44"/>
  <c r="F26" i="44"/>
  <c r="F27" i="44"/>
  <c r="F28" i="44"/>
  <c r="F29" i="44"/>
  <c r="F30" i="44"/>
  <c r="E6" i="45"/>
  <c r="G6" i="45"/>
  <c r="H6" i="45"/>
  <c r="I6" i="45"/>
  <c r="D6" i="45"/>
  <c r="L7" i="45"/>
  <c r="L8" i="45"/>
  <c r="L9" i="45"/>
  <c r="L10" i="45"/>
  <c r="L11" i="45"/>
  <c r="L12" i="45"/>
  <c r="L13" i="45"/>
  <c r="L14" i="45"/>
  <c r="L15" i="45"/>
  <c r="L16" i="45"/>
  <c r="L17" i="45"/>
  <c r="L18" i="45"/>
  <c r="L19" i="45"/>
  <c r="L20" i="45"/>
  <c r="L21" i="45"/>
  <c r="L22" i="45"/>
  <c r="L23" i="45"/>
  <c r="L24" i="45"/>
  <c r="L25" i="45"/>
  <c r="L26" i="45"/>
  <c r="L27" i="45"/>
  <c r="L28" i="45"/>
  <c r="L29" i="45"/>
  <c r="L30" i="45"/>
  <c r="K7" i="45"/>
  <c r="K8" i="45"/>
  <c r="K9" i="45"/>
  <c r="K10" i="45"/>
  <c r="K11" i="45"/>
  <c r="K12" i="45"/>
  <c r="K13" i="45"/>
  <c r="K14" i="45"/>
  <c r="K15" i="45"/>
  <c r="K16" i="45"/>
  <c r="K17" i="45"/>
  <c r="K18" i="45"/>
  <c r="K19" i="45"/>
  <c r="K20" i="45"/>
  <c r="K21" i="45"/>
  <c r="K22" i="45"/>
  <c r="K23" i="45"/>
  <c r="K24" i="45"/>
  <c r="K25" i="45"/>
  <c r="K26" i="45"/>
  <c r="K27" i="45"/>
  <c r="K28" i="45"/>
  <c r="K29" i="45"/>
  <c r="K30" i="45"/>
  <c r="J7" i="45"/>
  <c r="J8" i="45"/>
  <c r="J9" i="45"/>
  <c r="J10" i="45"/>
  <c r="J11" i="45"/>
  <c r="J12" i="45"/>
  <c r="J13" i="45"/>
  <c r="J14" i="45"/>
  <c r="J15" i="45"/>
  <c r="J16" i="45"/>
  <c r="J17" i="45"/>
  <c r="J18" i="45"/>
  <c r="J19" i="45"/>
  <c r="J20" i="45"/>
  <c r="J21" i="45"/>
  <c r="J22" i="45"/>
  <c r="J23" i="45"/>
  <c r="J24" i="45"/>
  <c r="J25" i="45"/>
  <c r="J26" i="45"/>
  <c r="J27" i="45"/>
  <c r="J28" i="45"/>
  <c r="J29" i="45"/>
  <c r="J30" i="45"/>
  <c r="F7" i="45"/>
  <c r="F8" i="45"/>
  <c r="F9" i="45"/>
  <c r="F10" i="45"/>
  <c r="F11" i="45"/>
  <c r="F12" i="45"/>
  <c r="F13" i="45"/>
  <c r="F14" i="45"/>
  <c r="F15" i="45"/>
  <c r="F16" i="45"/>
  <c r="F17" i="45"/>
  <c r="F18" i="45"/>
  <c r="F19" i="45"/>
  <c r="F20" i="45"/>
  <c r="F21" i="45"/>
  <c r="F22" i="45"/>
  <c r="F23" i="45"/>
  <c r="F24" i="45"/>
  <c r="F25" i="45"/>
  <c r="F26" i="45"/>
  <c r="F27" i="45"/>
  <c r="F28" i="45"/>
  <c r="F29" i="45"/>
  <c r="F30" i="45"/>
  <c r="I7" i="43"/>
  <c r="I27" i="43" s="1"/>
  <c r="K7" i="43"/>
  <c r="L7" i="43"/>
  <c r="L27" i="43" s="1"/>
  <c r="M7" i="43"/>
  <c r="M27" i="43" s="1"/>
  <c r="H7" i="43"/>
  <c r="H27" i="43" s="1"/>
  <c r="S9" i="43"/>
  <c r="S10" i="43"/>
  <c r="S11" i="43"/>
  <c r="S12" i="43"/>
  <c r="S13" i="43"/>
  <c r="S14" i="43"/>
  <c r="S15" i="43"/>
  <c r="S16" i="43"/>
  <c r="S17" i="43"/>
  <c r="S18" i="43"/>
  <c r="S19" i="43"/>
  <c r="S20" i="43"/>
  <c r="S21" i="43"/>
  <c r="S22" i="43"/>
  <c r="S23" i="43"/>
  <c r="S24" i="43"/>
  <c r="S25" i="43"/>
  <c r="S26" i="43"/>
  <c r="S8" i="43"/>
  <c r="P8" i="43"/>
  <c r="P9" i="43"/>
  <c r="P10" i="43"/>
  <c r="P11" i="43"/>
  <c r="P12" i="43"/>
  <c r="P13" i="43"/>
  <c r="P14" i="43"/>
  <c r="P15" i="43"/>
  <c r="P16" i="43"/>
  <c r="P17" i="43"/>
  <c r="P18" i="43"/>
  <c r="P19" i="43"/>
  <c r="P20" i="43"/>
  <c r="P21" i="43"/>
  <c r="P22" i="43"/>
  <c r="P23" i="43"/>
  <c r="P24" i="43"/>
  <c r="P25" i="43"/>
  <c r="P26" i="43"/>
  <c r="O8" i="43"/>
  <c r="O9" i="43"/>
  <c r="O10" i="43"/>
  <c r="O11" i="43"/>
  <c r="O12" i="43"/>
  <c r="O13" i="43"/>
  <c r="O14" i="43"/>
  <c r="O15" i="43"/>
  <c r="O16" i="43"/>
  <c r="O17" i="43"/>
  <c r="O18" i="43"/>
  <c r="O19" i="43"/>
  <c r="O20" i="43"/>
  <c r="O21" i="43"/>
  <c r="O22" i="43"/>
  <c r="O23" i="43"/>
  <c r="O24" i="43"/>
  <c r="O25" i="43"/>
  <c r="O26" i="43"/>
  <c r="N8" i="43"/>
  <c r="N9" i="43"/>
  <c r="N10" i="43"/>
  <c r="N11" i="43"/>
  <c r="N12" i="43"/>
  <c r="N13" i="43"/>
  <c r="N14" i="43"/>
  <c r="N15" i="43"/>
  <c r="N16" i="43"/>
  <c r="N17" i="43"/>
  <c r="N18" i="43"/>
  <c r="N19" i="43"/>
  <c r="N20" i="43"/>
  <c r="N21" i="43"/>
  <c r="N22" i="43"/>
  <c r="N23" i="43"/>
  <c r="N24" i="43"/>
  <c r="N25" i="43"/>
  <c r="N26" i="43"/>
  <c r="J8" i="43"/>
  <c r="J9" i="43"/>
  <c r="J10" i="43"/>
  <c r="J11" i="43"/>
  <c r="J12" i="43"/>
  <c r="J13" i="43"/>
  <c r="J14" i="43"/>
  <c r="J15" i="43"/>
  <c r="J16" i="43"/>
  <c r="J17" i="43"/>
  <c r="J18" i="43"/>
  <c r="J19" i="43"/>
  <c r="J20" i="43"/>
  <c r="J21" i="43"/>
  <c r="J22" i="43"/>
  <c r="J23" i="43"/>
  <c r="J24" i="43"/>
  <c r="J25" i="43"/>
  <c r="J26" i="43"/>
  <c r="E7" i="42"/>
  <c r="E13" i="42" s="1"/>
  <c r="G7" i="42"/>
  <c r="G13" i="42" s="1"/>
  <c r="H7" i="42"/>
  <c r="H13" i="42" s="1"/>
  <c r="I7" i="42"/>
  <c r="I13" i="42" s="1"/>
  <c r="D7" i="42"/>
  <c r="D13" i="42" s="1"/>
  <c r="L8" i="42"/>
  <c r="L9" i="42"/>
  <c r="L10" i="42"/>
  <c r="L11" i="42"/>
  <c r="L12" i="42"/>
  <c r="K8" i="42"/>
  <c r="K9" i="42"/>
  <c r="K10" i="42"/>
  <c r="K11" i="42"/>
  <c r="K12" i="42"/>
  <c r="J8" i="42"/>
  <c r="J9" i="42"/>
  <c r="J10" i="42"/>
  <c r="J11" i="42"/>
  <c r="J12" i="42"/>
  <c r="F8" i="42"/>
  <c r="F9" i="42"/>
  <c r="F10" i="42"/>
  <c r="F11" i="42"/>
  <c r="F12" i="42"/>
  <c r="E7" i="40"/>
  <c r="G7" i="40"/>
  <c r="H7" i="40"/>
  <c r="I7" i="40"/>
  <c r="D7" i="40"/>
  <c r="L8" i="40"/>
  <c r="L10" i="40"/>
  <c r="K8" i="40"/>
  <c r="K10" i="40"/>
  <c r="J8" i="40"/>
  <c r="J10" i="40"/>
  <c r="F8" i="40"/>
  <c r="F7" i="40" s="1"/>
  <c r="F10" i="40"/>
  <c r="E6" i="41"/>
  <c r="G6" i="41"/>
  <c r="H6" i="41"/>
  <c r="I6" i="41"/>
  <c r="D6" i="41"/>
  <c r="L7" i="41"/>
  <c r="L8" i="41"/>
  <c r="L9" i="41"/>
  <c r="L10" i="41"/>
  <c r="L11" i="41"/>
  <c r="L12" i="41"/>
  <c r="L13" i="41"/>
  <c r="L14" i="41"/>
  <c r="L15" i="41"/>
  <c r="L16" i="41"/>
  <c r="L17" i="41"/>
  <c r="L18" i="41"/>
  <c r="L19" i="41"/>
  <c r="L20" i="41"/>
  <c r="L21" i="41"/>
  <c r="L22" i="41"/>
  <c r="L23" i="41"/>
  <c r="L24" i="41"/>
  <c r="L25" i="41"/>
  <c r="L26" i="41"/>
  <c r="L27" i="41"/>
  <c r="K7" i="41"/>
  <c r="K8" i="41"/>
  <c r="K9" i="41"/>
  <c r="K10" i="41"/>
  <c r="K11" i="41"/>
  <c r="K12" i="41"/>
  <c r="K13" i="41"/>
  <c r="K14" i="41"/>
  <c r="K15" i="41"/>
  <c r="K16" i="41"/>
  <c r="K17" i="41"/>
  <c r="K18" i="41"/>
  <c r="K19" i="41"/>
  <c r="K20" i="41"/>
  <c r="K21" i="41"/>
  <c r="K22" i="41"/>
  <c r="K23" i="41"/>
  <c r="K24" i="41"/>
  <c r="K25" i="41"/>
  <c r="K26" i="41"/>
  <c r="K27" i="41"/>
  <c r="J7" i="41"/>
  <c r="J8" i="41"/>
  <c r="J9" i="41"/>
  <c r="J10" i="41"/>
  <c r="J11" i="41"/>
  <c r="J12" i="41"/>
  <c r="J13" i="41"/>
  <c r="J14" i="41"/>
  <c r="J15" i="41"/>
  <c r="J16" i="41"/>
  <c r="J17" i="41"/>
  <c r="J18" i="41"/>
  <c r="J19" i="41"/>
  <c r="J20" i="41"/>
  <c r="J21" i="41"/>
  <c r="J22" i="41"/>
  <c r="J23" i="41"/>
  <c r="J24" i="41"/>
  <c r="J25" i="41"/>
  <c r="J26" i="41"/>
  <c r="J27" i="41"/>
  <c r="F7" i="41"/>
  <c r="F8" i="41"/>
  <c r="F9" i="41"/>
  <c r="F10" i="41"/>
  <c r="F11" i="41"/>
  <c r="F12" i="41"/>
  <c r="F13" i="41"/>
  <c r="F14" i="41"/>
  <c r="F15" i="41"/>
  <c r="F16" i="41"/>
  <c r="F17" i="41"/>
  <c r="F18" i="41"/>
  <c r="F19" i="41"/>
  <c r="F20" i="41"/>
  <c r="F21" i="41"/>
  <c r="F22" i="41"/>
  <c r="F23" i="41"/>
  <c r="F24" i="41"/>
  <c r="F25" i="41"/>
  <c r="F26" i="41"/>
  <c r="F27" i="41"/>
  <c r="I7" i="39"/>
  <c r="I18" i="39" s="1"/>
  <c r="K7" i="39"/>
  <c r="L7" i="39"/>
  <c r="L18" i="39" s="1"/>
  <c r="M7" i="39"/>
  <c r="M18" i="39" s="1"/>
  <c r="H7" i="39"/>
  <c r="H18" i="39" s="1"/>
  <c r="S9" i="39"/>
  <c r="S10" i="39"/>
  <c r="S11" i="39"/>
  <c r="S12" i="39"/>
  <c r="S13" i="39"/>
  <c r="S14" i="39"/>
  <c r="S15" i="39"/>
  <c r="S16" i="39"/>
  <c r="S17" i="39"/>
  <c r="S8" i="39"/>
  <c r="P8" i="39"/>
  <c r="P9" i="39"/>
  <c r="P10" i="39"/>
  <c r="P11" i="39"/>
  <c r="P12" i="39"/>
  <c r="P13" i="39"/>
  <c r="P14" i="39"/>
  <c r="P15" i="39"/>
  <c r="P16" i="39"/>
  <c r="P17" i="39"/>
  <c r="O8" i="39"/>
  <c r="O9" i="39"/>
  <c r="O10" i="39"/>
  <c r="O11" i="39"/>
  <c r="O12" i="39"/>
  <c r="O13" i="39"/>
  <c r="O14" i="39"/>
  <c r="O15" i="39"/>
  <c r="O16" i="39"/>
  <c r="O17" i="39"/>
  <c r="N8" i="39"/>
  <c r="N9" i="39"/>
  <c r="N10" i="39"/>
  <c r="N11" i="39"/>
  <c r="N12" i="39"/>
  <c r="N13" i="39"/>
  <c r="N14" i="39"/>
  <c r="N15" i="39"/>
  <c r="N16" i="39"/>
  <c r="N17" i="39"/>
  <c r="J8" i="39"/>
  <c r="J9" i="39"/>
  <c r="J10" i="39"/>
  <c r="J11" i="39"/>
  <c r="J12" i="39"/>
  <c r="J13" i="39"/>
  <c r="J14" i="39"/>
  <c r="J15" i="39"/>
  <c r="J16" i="39"/>
  <c r="J17" i="39"/>
  <c r="E7" i="38"/>
  <c r="E11" i="38" s="1"/>
  <c r="G7" i="38"/>
  <c r="H7" i="38"/>
  <c r="H11" i="38" s="1"/>
  <c r="I7" i="38"/>
  <c r="I11" i="38" s="1"/>
  <c r="D7" i="38"/>
  <c r="D11" i="38" s="1"/>
  <c r="L8" i="38"/>
  <c r="L9" i="38"/>
  <c r="L10" i="38"/>
  <c r="K8" i="38"/>
  <c r="K9" i="38"/>
  <c r="K10" i="38"/>
  <c r="J8" i="38"/>
  <c r="J9" i="38"/>
  <c r="J10" i="38"/>
  <c r="F8" i="38"/>
  <c r="F9" i="38"/>
  <c r="F10" i="38"/>
  <c r="E7" i="36"/>
  <c r="G7" i="36"/>
  <c r="H7" i="36"/>
  <c r="I7" i="36"/>
  <c r="D7" i="36"/>
  <c r="L8" i="36"/>
  <c r="L9" i="36"/>
  <c r="L11" i="36"/>
  <c r="K8" i="36"/>
  <c r="K9" i="36"/>
  <c r="K11" i="36"/>
  <c r="J8" i="36"/>
  <c r="J9" i="36"/>
  <c r="J11" i="36"/>
  <c r="F8" i="36"/>
  <c r="F9" i="36"/>
  <c r="F11" i="36"/>
  <c r="E6" i="37"/>
  <c r="G6" i="37"/>
  <c r="H6" i="37"/>
  <c r="I6" i="37"/>
  <c r="D6" i="37"/>
  <c r="L7" i="37"/>
  <c r="L8" i="37"/>
  <c r="L9" i="37"/>
  <c r="L10" i="37"/>
  <c r="L11" i="37"/>
  <c r="L12" i="37"/>
  <c r="L13" i="37"/>
  <c r="L14" i="37"/>
  <c r="K7" i="37"/>
  <c r="K8" i="37"/>
  <c r="K9" i="37"/>
  <c r="K10" i="37"/>
  <c r="K11" i="37"/>
  <c r="K12" i="37"/>
  <c r="K13" i="37"/>
  <c r="K14" i="37"/>
  <c r="J7" i="37"/>
  <c r="J8" i="37"/>
  <c r="J9" i="37"/>
  <c r="J10" i="37"/>
  <c r="J11" i="37"/>
  <c r="J12" i="37"/>
  <c r="J13" i="37"/>
  <c r="J14" i="37"/>
  <c r="F7" i="37"/>
  <c r="F8" i="37"/>
  <c r="F9" i="37"/>
  <c r="F10" i="37"/>
  <c r="F11" i="37"/>
  <c r="F12" i="37"/>
  <c r="F13" i="37"/>
  <c r="F14" i="37"/>
  <c r="I7" i="35"/>
  <c r="I31" i="35" s="1"/>
  <c r="K7" i="35"/>
  <c r="K31" i="35" s="1"/>
  <c r="L7" i="35"/>
  <c r="L31" i="35" s="1"/>
  <c r="M7" i="35"/>
  <c r="M31" i="35" s="1"/>
  <c r="H7" i="35"/>
  <c r="H31" i="35" s="1"/>
  <c r="S9" i="35"/>
  <c r="S10" i="35"/>
  <c r="S11" i="35"/>
  <c r="S12" i="35"/>
  <c r="S13" i="35"/>
  <c r="S14" i="35"/>
  <c r="S15" i="35"/>
  <c r="S16" i="35"/>
  <c r="S17" i="35"/>
  <c r="S18" i="35"/>
  <c r="S19" i="35"/>
  <c r="S20" i="35"/>
  <c r="S21" i="35"/>
  <c r="S22" i="35"/>
  <c r="S23" i="35"/>
  <c r="S24" i="35"/>
  <c r="S25" i="35"/>
  <c r="S26" i="35"/>
  <c r="S27" i="35"/>
  <c r="S28" i="35"/>
  <c r="S29" i="35"/>
  <c r="S30" i="35"/>
  <c r="S8" i="35"/>
  <c r="P8" i="35"/>
  <c r="P9" i="35"/>
  <c r="P10" i="35"/>
  <c r="P11" i="35"/>
  <c r="P12" i="35"/>
  <c r="P13" i="35"/>
  <c r="P14" i="35"/>
  <c r="P15" i="35"/>
  <c r="P16" i="35"/>
  <c r="P17" i="35"/>
  <c r="P18" i="35"/>
  <c r="P19" i="35"/>
  <c r="P20" i="35"/>
  <c r="P21" i="35"/>
  <c r="P22" i="35"/>
  <c r="P23" i="35"/>
  <c r="P24" i="35"/>
  <c r="P25" i="35"/>
  <c r="P26" i="35"/>
  <c r="P27" i="35"/>
  <c r="P28" i="35"/>
  <c r="P29" i="35"/>
  <c r="P30" i="35"/>
  <c r="O8" i="35"/>
  <c r="O9" i="35"/>
  <c r="O10" i="35"/>
  <c r="O11" i="35"/>
  <c r="O12" i="35"/>
  <c r="O13" i="35"/>
  <c r="O14" i="35"/>
  <c r="O15" i="35"/>
  <c r="O16" i="35"/>
  <c r="O17" i="35"/>
  <c r="O18" i="35"/>
  <c r="O19" i="35"/>
  <c r="O20" i="35"/>
  <c r="O21" i="35"/>
  <c r="O22" i="35"/>
  <c r="O23" i="35"/>
  <c r="O24" i="35"/>
  <c r="O25" i="35"/>
  <c r="O26" i="35"/>
  <c r="O27" i="35"/>
  <c r="O28" i="35"/>
  <c r="O29" i="35"/>
  <c r="O30" i="35"/>
  <c r="N8" i="35"/>
  <c r="N9" i="35"/>
  <c r="N10" i="35"/>
  <c r="N11" i="35"/>
  <c r="N12" i="35"/>
  <c r="N13" i="35"/>
  <c r="N14" i="35"/>
  <c r="N15" i="35"/>
  <c r="N16" i="35"/>
  <c r="N17" i="35"/>
  <c r="N18" i="35"/>
  <c r="N19" i="35"/>
  <c r="N20" i="35"/>
  <c r="N21" i="35"/>
  <c r="N22" i="35"/>
  <c r="N23" i="35"/>
  <c r="N24" i="35"/>
  <c r="N25" i="35"/>
  <c r="N26" i="35"/>
  <c r="N27" i="35"/>
  <c r="N28" i="35"/>
  <c r="N29" i="35"/>
  <c r="N30" i="35"/>
  <c r="J8" i="35"/>
  <c r="J9" i="35"/>
  <c r="J10" i="35"/>
  <c r="J11" i="35"/>
  <c r="J12" i="35"/>
  <c r="J13" i="35"/>
  <c r="J14" i="35"/>
  <c r="J15" i="35"/>
  <c r="J16" i="35"/>
  <c r="J17" i="35"/>
  <c r="J18" i="35"/>
  <c r="J19" i="35"/>
  <c r="J20" i="35"/>
  <c r="J21" i="35"/>
  <c r="J22" i="35"/>
  <c r="J23" i="35"/>
  <c r="J24" i="35"/>
  <c r="J25" i="35"/>
  <c r="J26" i="35"/>
  <c r="J27" i="35"/>
  <c r="J28" i="35"/>
  <c r="J29" i="35"/>
  <c r="J30" i="35"/>
  <c r="E7" i="34"/>
  <c r="G7" i="34"/>
  <c r="G14" i="34" s="1"/>
  <c r="H7" i="34"/>
  <c r="H14" i="34" s="1"/>
  <c r="I7" i="34"/>
  <c r="I14" i="34" s="1"/>
  <c r="D7" i="34"/>
  <c r="D14" i="34" s="1"/>
  <c r="L8" i="34"/>
  <c r="L9" i="34"/>
  <c r="L10" i="34"/>
  <c r="L11" i="34"/>
  <c r="L12" i="34"/>
  <c r="L13" i="34"/>
  <c r="K8" i="34"/>
  <c r="K9" i="34"/>
  <c r="K10" i="34"/>
  <c r="K11" i="34"/>
  <c r="K12" i="34"/>
  <c r="K13" i="34"/>
  <c r="J8" i="34"/>
  <c r="J9" i="34"/>
  <c r="J10" i="34"/>
  <c r="J11" i="34"/>
  <c r="J12" i="34"/>
  <c r="J13" i="34"/>
  <c r="F8" i="34"/>
  <c r="F9" i="34"/>
  <c r="F10" i="34"/>
  <c r="F11" i="34"/>
  <c r="F12" i="34"/>
  <c r="F13" i="34"/>
  <c r="E7" i="32"/>
  <c r="G7" i="32"/>
  <c r="H7" i="32"/>
  <c r="I7" i="32"/>
  <c r="D7" i="32"/>
  <c r="L8" i="32"/>
  <c r="L10" i="32"/>
  <c r="K8" i="32"/>
  <c r="K10" i="32"/>
  <c r="J8" i="32"/>
  <c r="J10" i="32"/>
  <c r="F8" i="32"/>
  <c r="F7" i="32" s="1"/>
  <c r="F10" i="32"/>
  <c r="E6" i="33"/>
  <c r="G6" i="33"/>
  <c r="H6" i="33"/>
  <c r="I6" i="33"/>
  <c r="D6" i="33"/>
  <c r="L7" i="33"/>
  <c r="L8" i="33"/>
  <c r="L9" i="33"/>
  <c r="L10" i="33"/>
  <c r="L11" i="33"/>
  <c r="L12" i="33"/>
  <c r="L13" i="33"/>
  <c r="L14" i="33"/>
  <c r="L15" i="33"/>
  <c r="K7" i="33"/>
  <c r="K8" i="33"/>
  <c r="K9" i="33"/>
  <c r="K10" i="33"/>
  <c r="K11" i="33"/>
  <c r="K12" i="33"/>
  <c r="K13" i="33"/>
  <c r="K14" i="33"/>
  <c r="K15" i="33"/>
  <c r="J7" i="33"/>
  <c r="J8" i="33"/>
  <c r="J9" i="33"/>
  <c r="J10" i="33"/>
  <c r="J11" i="33"/>
  <c r="J12" i="33"/>
  <c r="J13" i="33"/>
  <c r="J14" i="33"/>
  <c r="J15" i="33"/>
  <c r="F7" i="33"/>
  <c r="F8" i="33"/>
  <c r="F9" i="33"/>
  <c r="F10" i="33"/>
  <c r="F11" i="33"/>
  <c r="F12" i="33"/>
  <c r="F13" i="33"/>
  <c r="F14" i="33"/>
  <c r="F15" i="33"/>
  <c r="I7" i="31"/>
  <c r="I27" i="31" s="1"/>
  <c r="K7" i="31"/>
  <c r="K27" i="31" s="1"/>
  <c r="L7" i="31"/>
  <c r="L27" i="31" s="1"/>
  <c r="M7" i="31"/>
  <c r="M27" i="31" s="1"/>
  <c r="H7" i="31"/>
  <c r="H27" i="31" s="1"/>
  <c r="S9" i="31"/>
  <c r="S10" i="31"/>
  <c r="S11" i="31"/>
  <c r="S12" i="31"/>
  <c r="S13" i="31"/>
  <c r="S14" i="31"/>
  <c r="S15" i="31"/>
  <c r="S16" i="31"/>
  <c r="S17" i="31"/>
  <c r="S18" i="31"/>
  <c r="S19" i="31"/>
  <c r="S20" i="31"/>
  <c r="S21" i="31"/>
  <c r="S22" i="31"/>
  <c r="S23" i="31"/>
  <c r="S24" i="31"/>
  <c r="S25" i="31"/>
  <c r="S26" i="31"/>
  <c r="S8" i="31"/>
  <c r="P8" i="31"/>
  <c r="P9" i="31"/>
  <c r="P10" i="31"/>
  <c r="P11" i="31"/>
  <c r="P12" i="31"/>
  <c r="P13" i="31"/>
  <c r="P14" i="31"/>
  <c r="P15" i="31"/>
  <c r="P16" i="31"/>
  <c r="P17" i="31"/>
  <c r="P18" i="31"/>
  <c r="P19" i="31"/>
  <c r="P20" i="31"/>
  <c r="P21" i="31"/>
  <c r="P22" i="31"/>
  <c r="P23" i="31"/>
  <c r="P24" i="31"/>
  <c r="P25" i="31"/>
  <c r="P26" i="31"/>
  <c r="O8" i="31"/>
  <c r="O9" i="31"/>
  <c r="O10" i="31"/>
  <c r="O11" i="31"/>
  <c r="O12" i="31"/>
  <c r="O13" i="31"/>
  <c r="O14" i="31"/>
  <c r="O15" i="31"/>
  <c r="O16" i="31"/>
  <c r="O17" i="31"/>
  <c r="O18" i="31"/>
  <c r="O19" i="31"/>
  <c r="O20" i="31"/>
  <c r="O21" i="31"/>
  <c r="O22" i="31"/>
  <c r="O23" i="31"/>
  <c r="O24" i="31"/>
  <c r="O25" i="31"/>
  <c r="O26" i="31"/>
  <c r="N8" i="31"/>
  <c r="N9" i="31"/>
  <c r="N10" i="31"/>
  <c r="N11" i="31"/>
  <c r="N12" i="31"/>
  <c r="N13" i="31"/>
  <c r="N14" i="31"/>
  <c r="N15" i="31"/>
  <c r="N16" i="31"/>
  <c r="N17" i="31"/>
  <c r="N18" i="31"/>
  <c r="N19" i="31"/>
  <c r="N20" i="31"/>
  <c r="N21" i="31"/>
  <c r="N22" i="31"/>
  <c r="N23" i="31"/>
  <c r="N24" i="31"/>
  <c r="N25" i="31"/>
  <c r="N26" i="31"/>
  <c r="J8" i="31"/>
  <c r="J9" i="31"/>
  <c r="J10" i="31"/>
  <c r="J11" i="31"/>
  <c r="J12" i="31"/>
  <c r="J13" i="31"/>
  <c r="J14" i="31"/>
  <c r="J15" i="31"/>
  <c r="J16" i="31"/>
  <c r="J17" i="31"/>
  <c r="J18" i="31"/>
  <c r="J19" i="31"/>
  <c r="J20" i="31"/>
  <c r="J21" i="31"/>
  <c r="J22" i="31"/>
  <c r="J23" i="31"/>
  <c r="J24" i="31"/>
  <c r="J25" i="31"/>
  <c r="J26" i="31"/>
  <c r="E7" i="30"/>
  <c r="E14" i="30" s="1"/>
  <c r="G7" i="30"/>
  <c r="H7" i="30"/>
  <c r="H14" i="30" s="1"/>
  <c r="I7" i="30"/>
  <c r="I14" i="30" s="1"/>
  <c r="D7" i="30"/>
  <c r="D14" i="30" s="1"/>
  <c r="L8" i="30"/>
  <c r="L9" i="30"/>
  <c r="L10" i="30"/>
  <c r="L11" i="30"/>
  <c r="L12" i="30"/>
  <c r="L13" i="30"/>
  <c r="K8" i="30"/>
  <c r="K9" i="30"/>
  <c r="K10" i="30"/>
  <c r="K11" i="30"/>
  <c r="K12" i="30"/>
  <c r="K13" i="30"/>
  <c r="J8" i="30"/>
  <c r="J9" i="30"/>
  <c r="J10" i="30"/>
  <c r="J11" i="30"/>
  <c r="J12" i="30"/>
  <c r="J13" i="30"/>
  <c r="F8" i="30"/>
  <c r="F9" i="30"/>
  <c r="F10" i="30"/>
  <c r="F11" i="30"/>
  <c r="F12" i="30"/>
  <c r="F13" i="30"/>
  <c r="E9" i="28"/>
  <c r="G9" i="28"/>
  <c r="H9" i="28"/>
  <c r="I9" i="28"/>
  <c r="D9" i="28"/>
  <c r="E7" i="28"/>
  <c r="F7" i="28"/>
  <c r="G7" i="28"/>
  <c r="H7" i="28"/>
  <c r="I7" i="28"/>
  <c r="D7" i="28"/>
  <c r="L8" i="28"/>
  <c r="L10" i="28"/>
  <c r="L11" i="28"/>
  <c r="L12" i="28"/>
  <c r="L13" i="28"/>
  <c r="L14" i="28"/>
  <c r="L15" i="28"/>
  <c r="L16" i="28"/>
  <c r="L17" i="28"/>
  <c r="L18" i="28"/>
  <c r="K8" i="28"/>
  <c r="K10" i="28"/>
  <c r="K11" i="28"/>
  <c r="K12" i="28"/>
  <c r="K13" i="28"/>
  <c r="K14" i="28"/>
  <c r="K15" i="28"/>
  <c r="K16" i="28"/>
  <c r="K17" i="28"/>
  <c r="K18" i="28"/>
  <c r="J8" i="28"/>
  <c r="J10" i="28"/>
  <c r="J11" i="28"/>
  <c r="J12" i="28"/>
  <c r="J13" i="28"/>
  <c r="J14" i="28"/>
  <c r="J15" i="28"/>
  <c r="J16" i="28"/>
  <c r="J17" i="28"/>
  <c r="J18" i="28"/>
  <c r="F8" i="28"/>
  <c r="F10" i="28"/>
  <c r="F11" i="28"/>
  <c r="F12" i="28"/>
  <c r="F13" i="28"/>
  <c r="F14" i="28"/>
  <c r="F15" i="28"/>
  <c r="F16" i="28"/>
  <c r="F17" i="28"/>
  <c r="F18" i="28"/>
  <c r="E6" i="29"/>
  <c r="G6" i="29"/>
  <c r="H6" i="29"/>
  <c r="I6" i="29"/>
  <c r="D6" i="29"/>
  <c r="L7" i="29"/>
  <c r="L8" i="29"/>
  <c r="L9" i="29"/>
  <c r="L10" i="29"/>
  <c r="L11" i="29"/>
  <c r="L12" i="29"/>
  <c r="L13" i="29"/>
  <c r="L14" i="29"/>
  <c r="L15" i="29"/>
  <c r="L16" i="29"/>
  <c r="L17" i="29"/>
  <c r="L18" i="29"/>
  <c r="L19" i="29"/>
  <c r="L20" i="29"/>
  <c r="L21" i="29"/>
  <c r="L22" i="29"/>
  <c r="L23" i="29"/>
  <c r="L24" i="29"/>
  <c r="L25" i="29"/>
  <c r="L26" i="29"/>
  <c r="L27" i="29"/>
  <c r="L28" i="29"/>
  <c r="L29" i="29"/>
  <c r="L30" i="29"/>
  <c r="L31" i="29"/>
  <c r="K7" i="29"/>
  <c r="K8" i="29"/>
  <c r="K9" i="29"/>
  <c r="K10" i="29"/>
  <c r="K11" i="29"/>
  <c r="K12" i="29"/>
  <c r="K13" i="29"/>
  <c r="K14" i="29"/>
  <c r="K15" i="29"/>
  <c r="K16" i="29"/>
  <c r="K17" i="29"/>
  <c r="K18" i="29"/>
  <c r="K19" i="29"/>
  <c r="K20" i="29"/>
  <c r="K21" i="29"/>
  <c r="K22" i="29"/>
  <c r="K23" i="29"/>
  <c r="K24" i="29"/>
  <c r="K25" i="29"/>
  <c r="K26" i="29"/>
  <c r="K27" i="29"/>
  <c r="K28" i="29"/>
  <c r="K29" i="29"/>
  <c r="K30" i="29"/>
  <c r="K31" i="29"/>
  <c r="J7" i="29"/>
  <c r="J8" i="29"/>
  <c r="J9" i="29"/>
  <c r="J10" i="29"/>
  <c r="J11" i="29"/>
  <c r="J12" i="29"/>
  <c r="J13" i="29"/>
  <c r="J14" i="29"/>
  <c r="J15" i="29"/>
  <c r="J16" i="29"/>
  <c r="J17" i="29"/>
  <c r="J18" i="29"/>
  <c r="J19" i="29"/>
  <c r="J20" i="29"/>
  <c r="J21" i="29"/>
  <c r="J22" i="29"/>
  <c r="J23" i="29"/>
  <c r="J24" i="29"/>
  <c r="J25" i="29"/>
  <c r="J26" i="29"/>
  <c r="J27" i="29"/>
  <c r="J28" i="29"/>
  <c r="J29" i="29"/>
  <c r="J30" i="29"/>
  <c r="J31" i="29"/>
  <c r="F7" i="29"/>
  <c r="F8" i="29"/>
  <c r="F9" i="29"/>
  <c r="F10" i="29"/>
  <c r="F11" i="29"/>
  <c r="F12" i="29"/>
  <c r="F13" i="29"/>
  <c r="F14" i="29"/>
  <c r="F15" i="29"/>
  <c r="F16" i="29"/>
  <c r="F17" i="29"/>
  <c r="F18" i="29"/>
  <c r="F19" i="29"/>
  <c r="F20" i="29"/>
  <c r="F21" i="29"/>
  <c r="F22" i="29"/>
  <c r="F23" i="29"/>
  <c r="F24" i="29"/>
  <c r="F25" i="29"/>
  <c r="F26" i="29"/>
  <c r="F27" i="29"/>
  <c r="F28" i="29"/>
  <c r="F29" i="29"/>
  <c r="F30" i="29"/>
  <c r="F31" i="29"/>
  <c r="I7" i="27"/>
  <c r="I16" i="27" s="1"/>
  <c r="K7" i="27"/>
  <c r="K16" i="27" s="1"/>
  <c r="L7" i="27"/>
  <c r="L16" i="27" s="1"/>
  <c r="M7" i="27"/>
  <c r="M16" i="27" s="1"/>
  <c r="H7" i="27"/>
  <c r="H16" i="27" s="1"/>
  <c r="S9" i="27"/>
  <c r="S10" i="27"/>
  <c r="S11" i="27"/>
  <c r="S12" i="27"/>
  <c r="S13" i="27"/>
  <c r="S14" i="27"/>
  <c r="S15" i="27"/>
  <c r="S8" i="27"/>
  <c r="P8" i="27"/>
  <c r="P9" i="27"/>
  <c r="P10" i="27"/>
  <c r="P11" i="27"/>
  <c r="P12" i="27"/>
  <c r="P13" i="27"/>
  <c r="P14" i="27"/>
  <c r="P15" i="27"/>
  <c r="O8" i="27"/>
  <c r="O9" i="27"/>
  <c r="O10" i="27"/>
  <c r="O11" i="27"/>
  <c r="O12" i="27"/>
  <c r="O13" i="27"/>
  <c r="O14" i="27"/>
  <c r="O15" i="27"/>
  <c r="N8" i="27"/>
  <c r="N9" i="27"/>
  <c r="N10" i="27"/>
  <c r="N11" i="27"/>
  <c r="N12" i="27"/>
  <c r="N13" i="27"/>
  <c r="N14" i="27"/>
  <c r="N15" i="27"/>
  <c r="J8" i="27"/>
  <c r="J9" i="27"/>
  <c r="J10" i="27"/>
  <c r="J11" i="27"/>
  <c r="J12" i="27"/>
  <c r="J13" i="27"/>
  <c r="J14" i="27"/>
  <c r="J15" i="27"/>
  <c r="E7" i="26"/>
  <c r="E40" i="26" s="1"/>
  <c r="G7" i="26"/>
  <c r="H7" i="26"/>
  <c r="H40" i="26" s="1"/>
  <c r="I7" i="26"/>
  <c r="I40" i="26" s="1"/>
  <c r="D7" i="26"/>
  <c r="D40" i="26" s="1"/>
  <c r="L8" i="26"/>
  <c r="L9" i="26"/>
  <c r="L10" i="26"/>
  <c r="L11" i="26"/>
  <c r="L12" i="26"/>
  <c r="L13" i="26"/>
  <c r="L14" i="26"/>
  <c r="L15" i="26"/>
  <c r="L16" i="26"/>
  <c r="L17" i="26"/>
  <c r="L18" i="26"/>
  <c r="L19" i="26"/>
  <c r="L20" i="26"/>
  <c r="L21" i="26"/>
  <c r="L22" i="26"/>
  <c r="L23" i="26"/>
  <c r="L24" i="26"/>
  <c r="L25" i="26"/>
  <c r="L26" i="26"/>
  <c r="L27" i="26"/>
  <c r="L28" i="26"/>
  <c r="L29" i="26"/>
  <c r="L30" i="26"/>
  <c r="L31" i="26"/>
  <c r="L32" i="26"/>
  <c r="L33" i="26"/>
  <c r="L34" i="26"/>
  <c r="L35" i="26"/>
  <c r="L36" i="26"/>
  <c r="L37" i="26"/>
  <c r="L38" i="26"/>
  <c r="L39" i="26"/>
  <c r="K8" i="26"/>
  <c r="K9" i="26"/>
  <c r="K10" i="26"/>
  <c r="K11" i="26"/>
  <c r="K12" i="26"/>
  <c r="K13" i="26"/>
  <c r="K14" i="26"/>
  <c r="K15" i="26"/>
  <c r="K16" i="26"/>
  <c r="K17" i="26"/>
  <c r="K18" i="26"/>
  <c r="K19" i="26"/>
  <c r="K20" i="26"/>
  <c r="K21" i="26"/>
  <c r="K22" i="26"/>
  <c r="K23" i="26"/>
  <c r="K24" i="26"/>
  <c r="K25" i="26"/>
  <c r="K26" i="26"/>
  <c r="K27" i="26"/>
  <c r="K28" i="26"/>
  <c r="K29" i="26"/>
  <c r="K30" i="26"/>
  <c r="K31" i="26"/>
  <c r="K32" i="26"/>
  <c r="K33" i="26"/>
  <c r="K34" i="26"/>
  <c r="K35" i="26"/>
  <c r="K36" i="26"/>
  <c r="K37" i="26"/>
  <c r="K38" i="26"/>
  <c r="K39" i="26"/>
  <c r="J8" i="26"/>
  <c r="J9" i="26"/>
  <c r="J10" i="26"/>
  <c r="J11" i="26"/>
  <c r="J12" i="26"/>
  <c r="J13" i="26"/>
  <c r="J14" i="26"/>
  <c r="J15" i="26"/>
  <c r="J16" i="26"/>
  <c r="J17" i="26"/>
  <c r="J18" i="26"/>
  <c r="J19" i="26"/>
  <c r="J20" i="26"/>
  <c r="J21" i="26"/>
  <c r="J22" i="26"/>
  <c r="J23" i="26"/>
  <c r="J24" i="26"/>
  <c r="J25" i="26"/>
  <c r="J26" i="26"/>
  <c r="J27" i="26"/>
  <c r="J28" i="26"/>
  <c r="J29" i="26"/>
  <c r="J30" i="26"/>
  <c r="J31" i="26"/>
  <c r="J32" i="26"/>
  <c r="J33" i="26"/>
  <c r="J34" i="26"/>
  <c r="J35" i="26"/>
  <c r="J36" i="26"/>
  <c r="J37" i="26"/>
  <c r="J38" i="26"/>
  <c r="J39" i="26"/>
  <c r="F8" i="26"/>
  <c r="F9" i="26"/>
  <c r="F10" i="26"/>
  <c r="F11" i="26"/>
  <c r="F12" i="26"/>
  <c r="F13" i="26"/>
  <c r="F14" i="26"/>
  <c r="F15" i="26"/>
  <c r="F16" i="26"/>
  <c r="F17" i="26"/>
  <c r="F18" i="26"/>
  <c r="F19" i="26"/>
  <c r="F20" i="26"/>
  <c r="F21" i="26"/>
  <c r="F22" i="26"/>
  <c r="F23" i="26"/>
  <c r="F24" i="26"/>
  <c r="F25" i="26"/>
  <c r="F26" i="26"/>
  <c r="F27" i="26"/>
  <c r="F28" i="26"/>
  <c r="F29" i="26"/>
  <c r="F30" i="26"/>
  <c r="F31" i="26"/>
  <c r="F32" i="26"/>
  <c r="F33" i="26"/>
  <c r="F34" i="26"/>
  <c r="F35" i="26"/>
  <c r="F36" i="26"/>
  <c r="F37" i="26"/>
  <c r="F38" i="26"/>
  <c r="F39" i="26"/>
  <c r="E13" i="24"/>
  <c r="G13" i="24"/>
  <c r="H13" i="24"/>
  <c r="I13" i="24"/>
  <c r="D13" i="24"/>
  <c r="E7" i="24"/>
  <c r="G7" i="24"/>
  <c r="H7" i="24"/>
  <c r="I7" i="24"/>
  <c r="D7" i="24"/>
  <c r="L8" i="24"/>
  <c r="L9" i="24"/>
  <c r="L10" i="24"/>
  <c r="L11" i="24"/>
  <c r="L12" i="24"/>
  <c r="L14" i="24"/>
  <c r="L15" i="24"/>
  <c r="L16" i="24"/>
  <c r="L17" i="24"/>
  <c r="L18" i="24"/>
  <c r="L19" i="24"/>
  <c r="L20" i="24"/>
  <c r="L21" i="24"/>
  <c r="L22" i="24"/>
  <c r="L23" i="24"/>
  <c r="L24" i="24"/>
  <c r="L25" i="24"/>
  <c r="L26" i="24"/>
  <c r="L27" i="24"/>
  <c r="L28" i="24"/>
  <c r="L29" i="24"/>
  <c r="L30" i="24"/>
  <c r="L31" i="24"/>
  <c r="L32" i="24"/>
  <c r="L33" i="24"/>
  <c r="L34" i="24"/>
  <c r="L35" i="24"/>
  <c r="L36" i="24"/>
  <c r="L37" i="24"/>
  <c r="L38" i="24"/>
  <c r="L39" i="24"/>
  <c r="K8" i="24"/>
  <c r="K9" i="24"/>
  <c r="K10" i="24"/>
  <c r="K11" i="24"/>
  <c r="K12" i="24"/>
  <c r="K14" i="24"/>
  <c r="K15" i="24"/>
  <c r="K16" i="24"/>
  <c r="K17" i="24"/>
  <c r="K18" i="24"/>
  <c r="K19" i="24"/>
  <c r="K20" i="24"/>
  <c r="K21" i="24"/>
  <c r="K22" i="24"/>
  <c r="K23" i="24"/>
  <c r="K24" i="24"/>
  <c r="K25" i="24"/>
  <c r="K26" i="24"/>
  <c r="K27" i="24"/>
  <c r="K28" i="24"/>
  <c r="K29" i="24"/>
  <c r="K30" i="24"/>
  <c r="K31" i="24"/>
  <c r="K32" i="24"/>
  <c r="K33" i="24"/>
  <c r="K34" i="24"/>
  <c r="K35" i="24"/>
  <c r="K36" i="24"/>
  <c r="K37" i="24"/>
  <c r="K38" i="24"/>
  <c r="K39" i="24"/>
  <c r="J8" i="24"/>
  <c r="J9" i="24"/>
  <c r="J10" i="24"/>
  <c r="J11" i="24"/>
  <c r="J12" i="24"/>
  <c r="J14" i="24"/>
  <c r="J15" i="24"/>
  <c r="J16" i="24"/>
  <c r="J17" i="24"/>
  <c r="J18" i="24"/>
  <c r="J19" i="24"/>
  <c r="J20" i="24"/>
  <c r="J21" i="24"/>
  <c r="J22" i="24"/>
  <c r="J23" i="24"/>
  <c r="J24" i="24"/>
  <c r="J25" i="24"/>
  <c r="J26" i="24"/>
  <c r="J27" i="24"/>
  <c r="J28" i="24"/>
  <c r="J29" i="24"/>
  <c r="J30" i="24"/>
  <c r="J31" i="24"/>
  <c r="J32" i="24"/>
  <c r="J33" i="24"/>
  <c r="J34" i="24"/>
  <c r="J35" i="24"/>
  <c r="J36" i="24"/>
  <c r="J37" i="24"/>
  <c r="J38" i="24"/>
  <c r="J39" i="24"/>
  <c r="F8" i="24"/>
  <c r="F9" i="24"/>
  <c r="F10" i="24"/>
  <c r="F11" i="24"/>
  <c r="F12" i="24"/>
  <c r="F14" i="24"/>
  <c r="F15" i="24"/>
  <c r="F16" i="24"/>
  <c r="F17" i="24"/>
  <c r="F18" i="24"/>
  <c r="F19" i="24"/>
  <c r="F20" i="24"/>
  <c r="F21" i="24"/>
  <c r="F22" i="24"/>
  <c r="F23" i="24"/>
  <c r="F24" i="24"/>
  <c r="F25" i="24"/>
  <c r="F26" i="24"/>
  <c r="F27" i="24"/>
  <c r="F28" i="24"/>
  <c r="F29" i="24"/>
  <c r="F30" i="24"/>
  <c r="F31" i="24"/>
  <c r="F32" i="24"/>
  <c r="F33" i="24"/>
  <c r="F34" i="24"/>
  <c r="F35" i="24"/>
  <c r="F36" i="24"/>
  <c r="F37" i="24"/>
  <c r="F38" i="24"/>
  <c r="F39" i="24"/>
  <c r="E6" i="25"/>
  <c r="G6" i="25"/>
  <c r="H6" i="25"/>
  <c r="I6" i="25"/>
  <c r="D6" i="25"/>
  <c r="L7" i="25"/>
  <c r="L8" i="25"/>
  <c r="L9" i="25"/>
  <c r="L10" i="25"/>
  <c r="L11" i="25"/>
  <c r="L12" i="25"/>
  <c r="L13" i="25"/>
  <c r="L14" i="25"/>
  <c r="L15" i="25"/>
  <c r="L16" i="25"/>
  <c r="L17" i="25"/>
  <c r="L18" i="25"/>
  <c r="L19" i="25"/>
  <c r="L20" i="25"/>
  <c r="L21" i="25"/>
  <c r="L22" i="25"/>
  <c r="L23" i="25"/>
  <c r="L24" i="25"/>
  <c r="L25" i="25"/>
  <c r="L26" i="25"/>
  <c r="L27" i="25"/>
  <c r="L28" i="25"/>
  <c r="L29" i="25"/>
  <c r="L30" i="25"/>
  <c r="L31" i="25"/>
  <c r="L32" i="25"/>
  <c r="K7" i="25"/>
  <c r="K8" i="25"/>
  <c r="K9" i="25"/>
  <c r="K10" i="25"/>
  <c r="K11" i="25"/>
  <c r="K12" i="25"/>
  <c r="K13" i="25"/>
  <c r="K14" i="25"/>
  <c r="K15" i="25"/>
  <c r="K16" i="25"/>
  <c r="K17" i="25"/>
  <c r="K18" i="25"/>
  <c r="K19" i="25"/>
  <c r="K20" i="25"/>
  <c r="K21" i="25"/>
  <c r="K22" i="25"/>
  <c r="K23" i="25"/>
  <c r="K24" i="25"/>
  <c r="K25" i="25"/>
  <c r="K26" i="25"/>
  <c r="K27" i="25"/>
  <c r="K28" i="25"/>
  <c r="K29" i="25"/>
  <c r="K30" i="25"/>
  <c r="K31" i="25"/>
  <c r="K32" i="25"/>
  <c r="J7" i="25"/>
  <c r="J8" i="25"/>
  <c r="J9" i="25"/>
  <c r="J10" i="25"/>
  <c r="J11" i="25"/>
  <c r="J12" i="25"/>
  <c r="J13" i="25"/>
  <c r="J14" i="25"/>
  <c r="J15" i="25"/>
  <c r="J16" i="25"/>
  <c r="J17" i="25"/>
  <c r="J18" i="25"/>
  <c r="J19" i="25"/>
  <c r="J20" i="25"/>
  <c r="J21" i="25"/>
  <c r="J22" i="25"/>
  <c r="J23" i="25"/>
  <c r="J24" i="25"/>
  <c r="J25" i="25"/>
  <c r="J26" i="25"/>
  <c r="J27" i="25"/>
  <c r="J28" i="25"/>
  <c r="J29" i="25"/>
  <c r="J30" i="25"/>
  <c r="J31" i="25"/>
  <c r="J32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I7" i="23"/>
  <c r="I17" i="23" s="1"/>
  <c r="K7" i="23"/>
  <c r="K17" i="23" s="1"/>
  <c r="L7" i="23"/>
  <c r="L17" i="23" s="1"/>
  <c r="M7" i="23"/>
  <c r="M17" i="23" s="1"/>
  <c r="H7" i="23"/>
  <c r="H17" i="23" s="1"/>
  <c r="S9" i="23"/>
  <c r="S10" i="23"/>
  <c r="S11" i="23"/>
  <c r="S12" i="23"/>
  <c r="S13" i="23"/>
  <c r="S14" i="23"/>
  <c r="S15" i="23"/>
  <c r="S16" i="23"/>
  <c r="S8" i="23"/>
  <c r="P8" i="23"/>
  <c r="P9" i="23"/>
  <c r="P10" i="23"/>
  <c r="P11" i="23"/>
  <c r="P12" i="23"/>
  <c r="P13" i="23"/>
  <c r="P14" i="23"/>
  <c r="P15" i="23"/>
  <c r="P16" i="23"/>
  <c r="O8" i="23"/>
  <c r="O9" i="23"/>
  <c r="O10" i="23"/>
  <c r="O11" i="23"/>
  <c r="O12" i="23"/>
  <c r="O13" i="23"/>
  <c r="O14" i="23"/>
  <c r="O15" i="23"/>
  <c r="O16" i="23"/>
  <c r="N8" i="23"/>
  <c r="N9" i="23"/>
  <c r="N10" i="23"/>
  <c r="N11" i="23"/>
  <c r="N12" i="23"/>
  <c r="N13" i="23"/>
  <c r="N14" i="23"/>
  <c r="N15" i="23"/>
  <c r="N16" i="23"/>
  <c r="J8" i="23"/>
  <c r="J9" i="23"/>
  <c r="J10" i="23"/>
  <c r="J11" i="23"/>
  <c r="J12" i="23"/>
  <c r="J13" i="23"/>
  <c r="J14" i="23"/>
  <c r="J15" i="23"/>
  <c r="J16" i="23"/>
  <c r="E7" i="22"/>
  <c r="E27" i="22" s="1"/>
  <c r="G7" i="22"/>
  <c r="G27" i="22" s="1"/>
  <c r="H7" i="22"/>
  <c r="H27" i="22" s="1"/>
  <c r="I7" i="22"/>
  <c r="I27" i="22" s="1"/>
  <c r="D7" i="22"/>
  <c r="D27" i="22" s="1"/>
  <c r="L8" i="22"/>
  <c r="L9" i="22"/>
  <c r="L10" i="22"/>
  <c r="L11" i="22"/>
  <c r="L12" i="22"/>
  <c r="L13" i="22"/>
  <c r="L14" i="22"/>
  <c r="L15" i="22"/>
  <c r="L16" i="22"/>
  <c r="L17" i="22"/>
  <c r="L18" i="22"/>
  <c r="L19" i="22"/>
  <c r="L20" i="22"/>
  <c r="L21" i="22"/>
  <c r="L22" i="22"/>
  <c r="L23" i="22"/>
  <c r="L24" i="22"/>
  <c r="L25" i="22"/>
  <c r="L26" i="22"/>
  <c r="K8" i="22"/>
  <c r="K9" i="22"/>
  <c r="K10" i="22"/>
  <c r="K11" i="22"/>
  <c r="K12" i="22"/>
  <c r="K13" i="22"/>
  <c r="K14" i="22"/>
  <c r="K15" i="22"/>
  <c r="K16" i="22"/>
  <c r="K17" i="22"/>
  <c r="K18" i="22"/>
  <c r="K19" i="22"/>
  <c r="K20" i="22"/>
  <c r="K21" i="22"/>
  <c r="K22" i="22"/>
  <c r="K23" i="22"/>
  <c r="K24" i="22"/>
  <c r="K25" i="22"/>
  <c r="K26" i="22"/>
  <c r="J8" i="22"/>
  <c r="J9" i="22"/>
  <c r="J10" i="22"/>
  <c r="J11" i="22"/>
  <c r="J12" i="22"/>
  <c r="J13" i="22"/>
  <c r="J14" i="22"/>
  <c r="J15" i="22"/>
  <c r="J16" i="22"/>
  <c r="J17" i="22"/>
  <c r="J18" i="22"/>
  <c r="J19" i="22"/>
  <c r="J20" i="22"/>
  <c r="J21" i="22"/>
  <c r="J22" i="22"/>
  <c r="J23" i="22"/>
  <c r="J24" i="22"/>
  <c r="J25" i="22"/>
  <c r="J26" i="22"/>
  <c r="F8" i="22"/>
  <c r="F9" i="22"/>
  <c r="F10" i="22"/>
  <c r="F11" i="22"/>
  <c r="F12" i="22"/>
  <c r="F13" i="22"/>
  <c r="F14" i="22"/>
  <c r="F15" i="22"/>
  <c r="F16" i="22"/>
  <c r="F17" i="22"/>
  <c r="F18" i="22"/>
  <c r="F19" i="22"/>
  <c r="F20" i="22"/>
  <c r="F21" i="22"/>
  <c r="F22" i="22"/>
  <c r="F23" i="22"/>
  <c r="F24" i="22"/>
  <c r="F25" i="22"/>
  <c r="F26" i="22"/>
  <c r="E12" i="20"/>
  <c r="G12" i="20"/>
  <c r="H12" i="20"/>
  <c r="I12" i="20"/>
  <c r="D12" i="20"/>
  <c r="E7" i="20"/>
  <c r="G7" i="20"/>
  <c r="H7" i="20"/>
  <c r="I7" i="20"/>
  <c r="D7" i="20"/>
  <c r="L8" i="20"/>
  <c r="L9" i="20"/>
  <c r="L10" i="20"/>
  <c r="L11" i="20"/>
  <c r="L13" i="20"/>
  <c r="L14" i="20"/>
  <c r="L15" i="20"/>
  <c r="L16" i="20"/>
  <c r="L17" i="20"/>
  <c r="L18" i="20"/>
  <c r="L19" i="20"/>
  <c r="L20" i="20"/>
  <c r="L21" i="20"/>
  <c r="L22" i="20"/>
  <c r="L23" i="20"/>
  <c r="L24" i="20"/>
  <c r="L25" i="20"/>
  <c r="L26" i="20"/>
  <c r="L27" i="20"/>
  <c r="L28" i="20"/>
  <c r="L29" i="20"/>
  <c r="L30" i="20"/>
  <c r="L31" i="20"/>
  <c r="L32" i="20"/>
  <c r="L33" i="20"/>
  <c r="L34" i="20"/>
  <c r="L35" i="20"/>
  <c r="L36" i="20"/>
  <c r="L37" i="20"/>
  <c r="L38" i="20"/>
  <c r="K8" i="20"/>
  <c r="K9" i="20"/>
  <c r="K10" i="20"/>
  <c r="K11" i="20"/>
  <c r="K13" i="20"/>
  <c r="K14" i="20"/>
  <c r="K15" i="20"/>
  <c r="K16" i="20"/>
  <c r="K17" i="20"/>
  <c r="K18" i="20"/>
  <c r="K19" i="20"/>
  <c r="K20" i="20"/>
  <c r="K21" i="20"/>
  <c r="K22" i="20"/>
  <c r="K23" i="20"/>
  <c r="K24" i="20"/>
  <c r="K25" i="20"/>
  <c r="K26" i="20"/>
  <c r="K27" i="20"/>
  <c r="K28" i="20"/>
  <c r="K29" i="20"/>
  <c r="K30" i="20"/>
  <c r="K31" i="20"/>
  <c r="K32" i="20"/>
  <c r="K33" i="20"/>
  <c r="K34" i="20"/>
  <c r="K35" i="20"/>
  <c r="K36" i="20"/>
  <c r="K37" i="20"/>
  <c r="K38" i="20"/>
  <c r="J8" i="20"/>
  <c r="J9" i="20"/>
  <c r="J10" i="20"/>
  <c r="J11" i="20"/>
  <c r="J13" i="20"/>
  <c r="J14" i="20"/>
  <c r="J15" i="20"/>
  <c r="J16" i="20"/>
  <c r="J17" i="20"/>
  <c r="J18" i="20"/>
  <c r="J19" i="20"/>
  <c r="J20" i="20"/>
  <c r="J21" i="20"/>
  <c r="J22" i="20"/>
  <c r="J23" i="20"/>
  <c r="J24" i="20"/>
  <c r="J25" i="20"/>
  <c r="J26" i="20"/>
  <c r="J27" i="20"/>
  <c r="J28" i="20"/>
  <c r="J29" i="20"/>
  <c r="J30" i="20"/>
  <c r="J31" i="20"/>
  <c r="J32" i="20"/>
  <c r="J33" i="20"/>
  <c r="J34" i="20"/>
  <c r="J35" i="20"/>
  <c r="J36" i="20"/>
  <c r="J37" i="20"/>
  <c r="J38" i="20"/>
  <c r="F8" i="20"/>
  <c r="F9" i="20"/>
  <c r="F10" i="20"/>
  <c r="F11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E6" i="21"/>
  <c r="G6" i="21"/>
  <c r="H6" i="21"/>
  <c r="I6" i="21"/>
  <c r="D6" i="21"/>
  <c r="L7" i="21"/>
  <c r="L8" i="21"/>
  <c r="L9" i="21"/>
  <c r="L10" i="21"/>
  <c r="L11" i="21"/>
  <c r="L12" i="21"/>
  <c r="L13" i="21"/>
  <c r="L14" i="21"/>
  <c r="L15" i="21"/>
  <c r="L16" i="21"/>
  <c r="L17" i="21"/>
  <c r="L18" i="21"/>
  <c r="L19" i="21"/>
  <c r="L20" i="21"/>
  <c r="L21" i="21"/>
  <c r="L22" i="21"/>
  <c r="L23" i="21"/>
  <c r="L24" i="21"/>
  <c r="L25" i="21"/>
  <c r="L26" i="21"/>
  <c r="L27" i="21"/>
  <c r="L28" i="21"/>
  <c r="L29" i="21"/>
  <c r="L30" i="21"/>
  <c r="L31" i="21"/>
  <c r="K7" i="21"/>
  <c r="K8" i="21"/>
  <c r="K9" i="21"/>
  <c r="K10" i="21"/>
  <c r="K11" i="21"/>
  <c r="K12" i="21"/>
  <c r="K13" i="21"/>
  <c r="K14" i="21"/>
  <c r="K15" i="21"/>
  <c r="K16" i="21"/>
  <c r="K17" i="21"/>
  <c r="K18" i="21"/>
  <c r="K19" i="21"/>
  <c r="K20" i="21"/>
  <c r="K21" i="21"/>
  <c r="K22" i="21"/>
  <c r="K23" i="21"/>
  <c r="K24" i="21"/>
  <c r="K25" i="21"/>
  <c r="K26" i="21"/>
  <c r="K27" i="21"/>
  <c r="K28" i="21"/>
  <c r="K29" i="21"/>
  <c r="K30" i="21"/>
  <c r="K31" i="21"/>
  <c r="J7" i="21"/>
  <c r="J8" i="21"/>
  <c r="J9" i="21"/>
  <c r="J10" i="21"/>
  <c r="J11" i="21"/>
  <c r="J12" i="21"/>
  <c r="J13" i="21"/>
  <c r="J14" i="21"/>
  <c r="J15" i="21"/>
  <c r="J16" i="21"/>
  <c r="J17" i="21"/>
  <c r="J18" i="21"/>
  <c r="J19" i="21"/>
  <c r="J20" i="21"/>
  <c r="J21" i="21"/>
  <c r="J22" i="21"/>
  <c r="J23" i="21"/>
  <c r="J24" i="21"/>
  <c r="J25" i="21"/>
  <c r="J26" i="21"/>
  <c r="J27" i="21"/>
  <c r="J28" i="21"/>
  <c r="J29" i="21"/>
  <c r="J30" i="21"/>
  <c r="J31" i="21"/>
  <c r="F7" i="21"/>
  <c r="F8" i="21"/>
  <c r="F9" i="21"/>
  <c r="F10" i="21"/>
  <c r="F11" i="21"/>
  <c r="F12" i="21"/>
  <c r="F13" i="21"/>
  <c r="F14" i="21"/>
  <c r="F15" i="21"/>
  <c r="F16" i="21"/>
  <c r="F17" i="21"/>
  <c r="F18" i="21"/>
  <c r="F19" i="21"/>
  <c r="F20" i="21"/>
  <c r="F21" i="21"/>
  <c r="F22" i="21"/>
  <c r="F23" i="21"/>
  <c r="F24" i="21"/>
  <c r="F25" i="21"/>
  <c r="F26" i="21"/>
  <c r="F27" i="21"/>
  <c r="F28" i="21"/>
  <c r="F29" i="21"/>
  <c r="F30" i="21"/>
  <c r="F31" i="21"/>
  <c r="I7" i="19"/>
  <c r="I16" i="19" s="1"/>
  <c r="K7" i="19"/>
  <c r="K16" i="19" s="1"/>
  <c r="L7" i="19"/>
  <c r="L16" i="19" s="1"/>
  <c r="M7" i="19"/>
  <c r="M16" i="19" s="1"/>
  <c r="H7" i="19"/>
  <c r="H16" i="19" s="1"/>
  <c r="S9" i="19"/>
  <c r="S10" i="19"/>
  <c r="S11" i="19"/>
  <c r="S12" i="19"/>
  <c r="S13" i="19"/>
  <c r="S14" i="19"/>
  <c r="S15" i="19"/>
  <c r="S8" i="19"/>
  <c r="P8" i="19"/>
  <c r="P9" i="19"/>
  <c r="P10" i="19"/>
  <c r="P11" i="19"/>
  <c r="P12" i="19"/>
  <c r="P13" i="19"/>
  <c r="P14" i="19"/>
  <c r="P15" i="19"/>
  <c r="O8" i="19"/>
  <c r="O9" i="19"/>
  <c r="O10" i="19"/>
  <c r="O11" i="19"/>
  <c r="O12" i="19"/>
  <c r="O13" i="19"/>
  <c r="O14" i="19"/>
  <c r="O15" i="19"/>
  <c r="N8" i="19"/>
  <c r="N9" i="19"/>
  <c r="N10" i="19"/>
  <c r="N11" i="19"/>
  <c r="N12" i="19"/>
  <c r="N13" i="19"/>
  <c r="N14" i="19"/>
  <c r="N15" i="19"/>
  <c r="J8" i="19"/>
  <c r="J9" i="19"/>
  <c r="J10" i="19"/>
  <c r="J11" i="19"/>
  <c r="J12" i="19"/>
  <c r="J13" i="19"/>
  <c r="J14" i="19"/>
  <c r="J15" i="19"/>
  <c r="E7" i="18"/>
  <c r="E18" i="18" s="1"/>
  <c r="G7" i="18"/>
  <c r="H7" i="18"/>
  <c r="H18" i="18" s="1"/>
  <c r="I7" i="18"/>
  <c r="I18" i="18" s="1"/>
  <c r="D7" i="18"/>
  <c r="D18" i="18" s="1"/>
  <c r="L8" i="18"/>
  <c r="L9" i="18"/>
  <c r="L10" i="18"/>
  <c r="L11" i="18"/>
  <c r="L12" i="18"/>
  <c r="L13" i="18"/>
  <c r="L14" i="18"/>
  <c r="L15" i="18"/>
  <c r="L16" i="18"/>
  <c r="L17" i="18"/>
  <c r="K8" i="18"/>
  <c r="K9" i="18"/>
  <c r="K10" i="18"/>
  <c r="K11" i="18"/>
  <c r="K12" i="18"/>
  <c r="K13" i="18"/>
  <c r="K14" i="18"/>
  <c r="K15" i="18"/>
  <c r="K16" i="18"/>
  <c r="K17" i="18"/>
  <c r="J8" i="18"/>
  <c r="J9" i="18"/>
  <c r="J10" i="18"/>
  <c r="J11" i="18"/>
  <c r="J12" i="18"/>
  <c r="J13" i="18"/>
  <c r="J14" i="18"/>
  <c r="J15" i="18"/>
  <c r="J16" i="18"/>
  <c r="J17" i="18"/>
  <c r="F8" i="18"/>
  <c r="F9" i="18"/>
  <c r="F10" i="18"/>
  <c r="F11" i="18"/>
  <c r="F12" i="18"/>
  <c r="F13" i="18"/>
  <c r="F14" i="18"/>
  <c r="F15" i="18"/>
  <c r="F16" i="18"/>
  <c r="F17" i="18"/>
  <c r="E12" i="16"/>
  <c r="G12" i="16"/>
  <c r="H12" i="16"/>
  <c r="I12" i="16"/>
  <c r="D12" i="16"/>
  <c r="E7" i="16"/>
  <c r="G7" i="16"/>
  <c r="H7" i="16"/>
  <c r="I7" i="16"/>
  <c r="D7" i="16"/>
  <c r="L8" i="16"/>
  <c r="L9" i="16"/>
  <c r="L10" i="16"/>
  <c r="L11" i="16"/>
  <c r="L13" i="16"/>
  <c r="L14" i="16"/>
  <c r="L15" i="16"/>
  <c r="L16" i="16"/>
  <c r="L17" i="16"/>
  <c r="L18" i="16"/>
  <c r="L19" i="16"/>
  <c r="L20" i="16"/>
  <c r="L21" i="16"/>
  <c r="L22" i="16"/>
  <c r="L23" i="16"/>
  <c r="L24" i="16"/>
  <c r="L25" i="16"/>
  <c r="L26" i="16"/>
  <c r="L27" i="16"/>
  <c r="L28" i="16"/>
  <c r="L29" i="16"/>
  <c r="L30" i="16"/>
  <c r="L31" i="16"/>
  <c r="L32" i="16"/>
  <c r="L33" i="16"/>
  <c r="L34" i="16"/>
  <c r="L35" i="16"/>
  <c r="L36" i="16"/>
  <c r="L37" i="16"/>
  <c r="L38" i="16"/>
  <c r="K8" i="16"/>
  <c r="K9" i="16"/>
  <c r="K10" i="16"/>
  <c r="K11" i="16"/>
  <c r="K13" i="16"/>
  <c r="K14" i="16"/>
  <c r="K15" i="16"/>
  <c r="K16" i="16"/>
  <c r="K17" i="16"/>
  <c r="K18" i="16"/>
  <c r="K19" i="16"/>
  <c r="K20" i="16"/>
  <c r="K21" i="16"/>
  <c r="K22" i="16"/>
  <c r="K23" i="16"/>
  <c r="K24" i="16"/>
  <c r="K25" i="16"/>
  <c r="K26" i="16"/>
  <c r="K27" i="16"/>
  <c r="K28" i="16"/>
  <c r="K29" i="16"/>
  <c r="K30" i="16"/>
  <c r="K31" i="16"/>
  <c r="K32" i="16"/>
  <c r="K33" i="16"/>
  <c r="K34" i="16"/>
  <c r="K35" i="16"/>
  <c r="K36" i="16"/>
  <c r="K37" i="16"/>
  <c r="K38" i="16"/>
  <c r="J8" i="16"/>
  <c r="J9" i="16"/>
  <c r="J10" i="16"/>
  <c r="J11" i="16"/>
  <c r="J13" i="16"/>
  <c r="J14" i="16"/>
  <c r="J15" i="16"/>
  <c r="J16" i="16"/>
  <c r="J17" i="16"/>
  <c r="J18" i="16"/>
  <c r="J19" i="16"/>
  <c r="J20" i="16"/>
  <c r="J21" i="16"/>
  <c r="J22" i="16"/>
  <c r="J23" i="16"/>
  <c r="J24" i="16"/>
  <c r="J25" i="16"/>
  <c r="J26" i="16"/>
  <c r="J27" i="16"/>
  <c r="J28" i="16"/>
  <c r="J29" i="16"/>
  <c r="J30" i="16"/>
  <c r="J31" i="16"/>
  <c r="J32" i="16"/>
  <c r="J33" i="16"/>
  <c r="J34" i="16"/>
  <c r="J35" i="16"/>
  <c r="J36" i="16"/>
  <c r="J37" i="16"/>
  <c r="J38" i="16"/>
  <c r="F8" i="16"/>
  <c r="F9" i="16"/>
  <c r="F10" i="16"/>
  <c r="F11" i="16"/>
  <c r="F13" i="16"/>
  <c r="F14" i="16"/>
  <c r="F15" i="16"/>
  <c r="F16" i="16"/>
  <c r="F17" i="16"/>
  <c r="F18" i="16"/>
  <c r="F19" i="16"/>
  <c r="F20" i="16"/>
  <c r="F21" i="16"/>
  <c r="F22" i="16"/>
  <c r="F23" i="16"/>
  <c r="F24" i="16"/>
  <c r="F25" i="16"/>
  <c r="F26" i="16"/>
  <c r="F27" i="16"/>
  <c r="F28" i="16"/>
  <c r="F29" i="16"/>
  <c r="F30" i="16"/>
  <c r="F31" i="16"/>
  <c r="F32" i="16"/>
  <c r="F33" i="16"/>
  <c r="F34" i="16"/>
  <c r="F35" i="16"/>
  <c r="F36" i="16"/>
  <c r="F37" i="16"/>
  <c r="F38" i="16"/>
  <c r="E6" i="17"/>
  <c r="G6" i="17"/>
  <c r="H6" i="17"/>
  <c r="I6" i="17"/>
  <c r="D6" i="17"/>
  <c r="L7" i="17"/>
  <c r="L8" i="17"/>
  <c r="L9" i="17"/>
  <c r="L10" i="17"/>
  <c r="L11" i="17"/>
  <c r="L12" i="17"/>
  <c r="L13" i="17"/>
  <c r="L14" i="17"/>
  <c r="L15" i="17"/>
  <c r="L16" i="17"/>
  <c r="L17" i="17"/>
  <c r="L18" i="17"/>
  <c r="L19" i="17"/>
  <c r="L20" i="17"/>
  <c r="L21" i="17"/>
  <c r="L22" i="17"/>
  <c r="L23" i="17"/>
  <c r="L24" i="17"/>
  <c r="L25" i="17"/>
  <c r="L26" i="17"/>
  <c r="L27" i="17"/>
  <c r="L28" i="17"/>
  <c r="L29" i="17"/>
  <c r="L30" i="17"/>
  <c r="L31" i="17"/>
  <c r="K7" i="17"/>
  <c r="K8" i="17"/>
  <c r="K9" i="17"/>
  <c r="K10" i="17"/>
  <c r="K11" i="17"/>
  <c r="K12" i="17"/>
  <c r="K13" i="17"/>
  <c r="K14" i="17"/>
  <c r="K15" i="17"/>
  <c r="K16" i="17"/>
  <c r="K17" i="17"/>
  <c r="K18" i="17"/>
  <c r="K19" i="17"/>
  <c r="K20" i="17"/>
  <c r="K21" i="17"/>
  <c r="K22" i="17"/>
  <c r="K23" i="17"/>
  <c r="K24" i="17"/>
  <c r="K25" i="17"/>
  <c r="K26" i="17"/>
  <c r="K27" i="17"/>
  <c r="K28" i="17"/>
  <c r="K29" i="17"/>
  <c r="K30" i="17"/>
  <c r="K31" i="17"/>
  <c r="J7" i="17"/>
  <c r="J8" i="17"/>
  <c r="J9" i="17"/>
  <c r="J10" i="17"/>
  <c r="J11" i="17"/>
  <c r="J12" i="17"/>
  <c r="J13" i="17"/>
  <c r="J14" i="17"/>
  <c r="J15" i="17"/>
  <c r="J16" i="17"/>
  <c r="J17" i="17"/>
  <c r="J18" i="17"/>
  <c r="J19" i="17"/>
  <c r="J20" i="17"/>
  <c r="J21" i="17"/>
  <c r="J22" i="17"/>
  <c r="J23" i="17"/>
  <c r="J24" i="17"/>
  <c r="J25" i="17"/>
  <c r="J26" i="17"/>
  <c r="J27" i="17"/>
  <c r="J28" i="17"/>
  <c r="J29" i="17"/>
  <c r="J30" i="17"/>
  <c r="J31" i="17"/>
  <c r="F7" i="17"/>
  <c r="F8" i="17"/>
  <c r="F9" i="17"/>
  <c r="F10" i="17"/>
  <c r="F11" i="17"/>
  <c r="F12" i="17"/>
  <c r="F13" i="17"/>
  <c r="F14" i="17"/>
  <c r="F15" i="17"/>
  <c r="F16" i="17"/>
  <c r="F17" i="17"/>
  <c r="F18" i="17"/>
  <c r="F19" i="17"/>
  <c r="F20" i="17"/>
  <c r="F21" i="17"/>
  <c r="F22" i="17"/>
  <c r="F23" i="17"/>
  <c r="F24" i="17"/>
  <c r="F25" i="17"/>
  <c r="F26" i="17"/>
  <c r="F27" i="17"/>
  <c r="F28" i="17"/>
  <c r="F29" i="17"/>
  <c r="F30" i="17"/>
  <c r="F31" i="17"/>
  <c r="I7" i="15"/>
  <c r="I16" i="15" s="1"/>
  <c r="K7" i="15"/>
  <c r="L7" i="15"/>
  <c r="L16" i="15" s="1"/>
  <c r="M7" i="15"/>
  <c r="M16" i="15" s="1"/>
  <c r="H7" i="15"/>
  <c r="H16" i="15" s="1"/>
  <c r="S9" i="15"/>
  <c r="S10" i="15"/>
  <c r="S11" i="15"/>
  <c r="S12" i="15"/>
  <c r="S13" i="15"/>
  <c r="S14" i="15"/>
  <c r="S15" i="15"/>
  <c r="S8" i="15"/>
  <c r="P8" i="15"/>
  <c r="P9" i="15"/>
  <c r="P10" i="15"/>
  <c r="P11" i="15"/>
  <c r="P12" i="15"/>
  <c r="P13" i="15"/>
  <c r="P14" i="15"/>
  <c r="P15" i="15"/>
  <c r="O8" i="15"/>
  <c r="O9" i="15"/>
  <c r="O10" i="15"/>
  <c r="O11" i="15"/>
  <c r="O12" i="15"/>
  <c r="O13" i="15"/>
  <c r="O14" i="15"/>
  <c r="O15" i="15"/>
  <c r="N8" i="15"/>
  <c r="N9" i="15"/>
  <c r="N10" i="15"/>
  <c r="N11" i="15"/>
  <c r="N12" i="15"/>
  <c r="N13" i="15"/>
  <c r="N14" i="15"/>
  <c r="N15" i="15"/>
  <c r="J8" i="15"/>
  <c r="J9" i="15"/>
  <c r="J10" i="15"/>
  <c r="J11" i="15"/>
  <c r="J12" i="15"/>
  <c r="J13" i="15"/>
  <c r="J14" i="15"/>
  <c r="J15" i="15"/>
  <c r="E7" i="14"/>
  <c r="E33" i="14" s="1"/>
  <c r="G7" i="14"/>
  <c r="G33" i="14" s="1"/>
  <c r="H7" i="14"/>
  <c r="H33" i="14" s="1"/>
  <c r="I7" i="14"/>
  <c r="I33" i="14" s="1"/>
  <c r="D7" i="14"/>
  <c r="D33" i="14" s="1"/>
  <c r="L8" i="14"/>
  <c r="L9" i="14"/>
  <c r="L10" i="14"/>
  <c r="L11" i="14"/>
  <c r="L12" i="14"/>
  <c r="L13" i="14"/>
  <c r="L14" i="14"/>
  <c r="L15" i="14"/>
  <c r="L16" i="14"/>
  <c r="L17" i="14"/>
  <c r="L18" i="14"/>
  <c r="L19" i="14"/>
  <c r="L20" i="14"/>
  <c r="L21" i="14"/>
  <c r="L22" i="14"/>
  <c r="L23" i="14"/>
  <c r="L24" i="14"/>
  <c r="L25" i="14"/>
  <c r="L26" i="14"/>
  <c r="L27" i="14"/>
  <c r="L28" i="14"/>
  <c r="L29" i="14"/>
  <c r="L30" i="14"/>
  <c r="L31" i="14"/>
  <c r="L32" i="14"/>
  <c r="K8" i="14"/>
  <c r="K9" i="14"/>
  <c r="K10" i="14"/>
  <c r="K11" i="14"/>
  <c r="K12" i="14"/>
  <c r="K13" i="14"/>
  <c r="K14" i="14"/>
  <c r="K15" i="14"/>
  <c r="K16" i="14"/>
  <c r="K17" i="14"/>
  <c r="K18" i="14"/>
  <c r="K19" i="14"/>
  <c r="K20" i="14"/>
  <c r="K21" i="14"/>
  <c r="K22" i="14"/>
  <c r="K23" i="14"/>
  <c r="K24" i="14"/>
  <c r="K25" i="14"/>
  <c r="K26" i="14"/>
  <c r="K27" i="14"/>
  <c r="K28" i="14"/>
  <c r="K29" i="14"/>
  <c r="K30" i="14"/>
  <c r="K31" i="14"/>
  <c r="K32" i="14"/>
  <c r="J8" i="14"/>
  <c r="J9" i="14"/>
  <c r="J10" i="14"/>
  <c r="J11" i="14"/>
  <c r="J12" i="14"/>
  <c r="J13" i="14"/>
  <c r="J14" i="14"/>
  <c r="J15" i="14"/>
  <c r="J16" i="14"/>
  <c r="J17" i="14"/>
  <c r="J18" i="14"/>
  <c r="J19" i="14"/>
  <c r="J20" i="14"/>
  <c r="J21" i="14"/>
  <c r="J22" i="14"/>
  <c r="J23" i="14"/>
  <c r="J24" i="14"/>
  <c r="J25" i="14"/>
  <c r="J26" i="14"/>
  <c r="J27" i="14"/>
  <c r="J28" i="14"/>
  <c r="J29" i="14"/>
  <c r="J30" i="14"/>
  <c r="J31" i="14"/>
  <c r="J32" i="14"/>
  <c r="F8" i="14"/>
  <c r="F9" i="14"/>
  <c r="F10" i="14"/>
  <c r="F11" i="14"/>
  <c r="F12" i="14"/>
  <c r="F13" i="14"/>
  <c r="F14" i="14"/>
  <c r="F15" i="14"/>
  <c r="F16" i="14"/>
  <c r="F17" i="14"/>
  <c r="F18" i="14"/>
  <c r="F19" i="14"/>
  <c r="F20" i="14"/>
  <c r="F21" i="14"/>
  <c r="F22" i="14"/>
  <c r="F23" i="14"/>
  <c r="F24" i="14"/>
  <c r="F25" i="14"/>
  <c r="F26" i="14"/>
  <c r="F27" i="14"/>
  <c r="F28" i="14"/>
  <c r="F29" i="14"/>
  <c r="F30" i="14"/>
  <c r="F31" i="14"/>
  <c r="F32" i="14"/>
  <c r="E13" i="12"/>
  <c r="G13" i="12"/>
  <c r="H13" i="12"/>
  <c r="I13" i="12"/>
  <c r="D13" i="12"/>
  <c r="E7" i="12"/>
  <c r="G7" i="12"/>
  <c r="H7" i="12"/>
  <c r="I7" i="12"/>
  <c r="D7" i="12"/>
  <c r="L8" i="12"/>
  <c r="L9" i="12"/>
  <c r="L10" i="12"/>
  <c r="L11" i="12"/>
  <c r="L12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K8" i="12"/>
  <c r="K9" i="12"/>
  <c r="K10" i="12"/>
  <c r="K11" i="12"/>
  <c r="K12" i="12"/>
  <c r="K14" i="12"/>
  <c r="K15" i="12"/>
  <c r="K16" i="12"/>
  <c r="K17" i="12"/>
  <c r="K18" i="12"/>
  <c r="K19" i="12"/>
  <c r="K20" i="12"/>
  <c r="K21" i="12"/>
  <c r="K22" i="12"/>
  <c r="K23" i="12"/>
  <c r="K24" i="12"/>
  <c r="K25" i="12"/>
  <c r="K26" i="12"/>
  <c r="K27" i="12"/>
  <c r="K28" i="12"/>
  <c r="K29" i="12"/>
  <c r="K30" i="12"/>
  <c r="K31" i="12"/>
  <c r="K32" i="12"/>
  <c r="K33" i="12"/>
  <c r="K34" i="12"/>
  <c r="K35" i="12"/>
  <c r="K36" i="12"/>
  <c r="K37" i="12"/>
  <c r="K38" i="12"/>
  <c r="K39" i="12"/>
  <c r="J8" i="12"/>
  <c r="J9" i="12"/>
  <c r="J10" i="12"/>
  <c r="J11" i="12"/>
  <c r="J12" i="12"/>
  <c r="J14" i="12"/>
  <c r="J15" i="12"/>
  <c r="J16" i="12"/>
  <c r="J17" i="12"/>
  <c r="J18" i="12"/>
  <c r="J19" i="12"/>
  <c r="J20" i="12"/>
  <c r="J21" i="12"/>
  <c r="J22" i="12"/>
  <c r="J23" i="12"/>
  <c r="J24" i="12"/>
  <c r="J25" i="12"/>
  <c r="J26" i="12"/>
  <c r="J27" i="12"/>
  <c r="J28" i="12"/>
  <c r="J29" i="12"/>
  <c r="J30" i="12"/>
  <c r="J31" i="12"/>
  <c r="J32" i="12"/>
  <c r="J33" i="12"/>
  <c r="J34" i="12"/>
  <c r="J35" i="12"/>
  <c r="J36" i="12"/>
  <c r="J37" i="12"/>
  <c r="J38" i="12"/>
  <c r="J39" i="12"/>
  <c r="F8" i="12"/>
  <c r="F9" i="12"/>
  <c r="F10" i="12"/>
  <c r="F11" i="12"/>
  <c r="F12" i="12"/>
  <c r="F14" i="12"/>
  <c r="F15" i="12"/>
  <c r="F16" i="12"/>
  <c r="F17" i="12"/>
  <c r="F18" i="12"/>
  <c r="F19" i="12"/>
  <c r="F20" i="12"/>
  <c r="F21" i="12"/>
  <c r="F22" i="12"/>
  <c r="F23" i="12"/>
  <c r="F24" i="12"/>
  <c r="F25" i="12"/>
  <c r="F26" i="12"/>
  <c r="F27" i="12"/>
  <c r="F28" i="12"/>
  <c r="F29" i="12"/>
  <c r="F30" i="12"/>
  <c r="F31" i="12"/>
  <c r="F32" i="12"/>
  <c r="F33" i="12"/>
  <c r="F34" i="12"/>
  <c r="F35" i="12"/>
  <c r="F36" i="12"/>
  <c r="F37" i="12"/>
  <c r="F38" i="12"/>
  <c r="F39" i="12"/>
  <c r="E6" i="13"/>
  <c r="G6" i="13"/>
  <c r="H6" i="13"/>
  <c r="I6" i="13"/>
  <c r="D6" i="13"/>
  <c r="L7" i="13"/>
  <c r="L8" i="13"/>
  <c r="L9" i="13"/>
  <c r="L10" i="13"/>
  <c r="L11" i="13"/>
  <c r="L12" i="13"/>
  <c r="L13" i="13"/>
  <c r="L14" i="13"/>
  <c r="L15" i="13"/>
  <c r="L16" i="13"/>
  <c r="L17" i="13"/>
  <c r="L18" i="13"/>
  <c r="L19" i="13"/>
  <c r="L20" i="13"/>
  <c r="L21" i="13"/>
  <c r="L22" i="13"/>
  <c r="L23" i="13"/>
  <c r="L24" i="13"/>
  <c r="L25" i="13"/>
  <c r="L26" i="13"/>
  <c r="L27" i="13"/>
  <c r="L28" i="13"/>
  <c r="L29" i="13"/>
  <c r="L30" i="13"/>
  <c r="L31" i="13"/>
  <c r="K7" i="13"/>
  <c r="K8" i="13"/>
  <c r="K9" i="13"/>
  <c r="K10" i="13"/>
  <c r="K11" i="13"/>
  <c r="K12" i="13"/>
  <c r="K13" i="13"/>
  <c r="K14" i="13"/>
  <c r="K15" i="13"/>
  <c r="K16" i="13"/>
  <c r="K17" i="13"/>
  <c r="K18" i="13"/>
  <c r="K19" i="13"/>
  <c r="K20" i="13"/>
  <c r="K21" i="13"/>
  <c r="K22" i="13"/>
  <c r="K23" i="13"/>
  <c r="K24" i="13"/>
  <c r="K25" i="13"/>
  <c r="K26" i="13"/>
  <c r="K27" i="13"/>
  <c r="K28" i="13"/>
  <c r="K29" i="13"/>
  <c r="K30" i="13"/>
  <c r="K31" i="13"/>
  <c r="J7" i="13"/>
  <c r="J8" i="13"/>
  <c r="J9" i="13"/>
  <c r="J10" i="13"/>
  <c r="J11" i="13"/>
  <c r="J12" i="13"/>
  <c r="J13" i="13"/>
  <c r="J14" i="13"/>
  <c r="J15" i="13"/>
  <c r="J16" i="13"/>
  <c r="J17" i="13"/>
  <c r="J18" i="13"/>
  <c r="J19" i="13"/>
  <c r="J20" i="13"/>
  <c r="J21" i="13"/>
  <c r="J22" i="13"/>
  <c r="J23" i="13"/>
  <c r="J24" i="13"/>
  <c r="J25" i="13"/>
  <c r="J26" i="13"/>
  <c r="J27" i="13"/>
  <c r="J28" i="13"/>
  <c r="J29" i="13"/>
  <c r="J30" i="13"/>
  <c r="J31" i="13"/>
  <c r="F7" i="13"/>
  <c r="F8" i="13"/>
  <c r="F9" i="13"/>
  <c r="F10" i="13"/>
  <c r="F11" i="13"/>
  <c r="F12" i="13"/>
  <c r="F13" i="13"/>
  <c r="F14" i="13"/>
  <c r="F15" i="13"/>
  <c r="F16" i="13"/>
  <c r="F17" i="13"/>
  <c r="F18" i="13"/>
  <c r="F19" i="13"/>
  <c r="F20" i="13"/>
  <c r="F21" i="13"/>
  <c r="F22" i="13"/>
  <c r="F23" i="13"/>
  <c r="F24" i="13"/>
  <c r="F25" i="13"/>
  <c r="F26" i="13"/>
  <c r="F27" i="13"/>
  <c r="F28" i="13"/>
  <c r="F29" i="13"/>
  <c r="F30" i="13"/>
  <c r="F31" i="13"/>
  <c r="I7" i="11"/>
  <c r="I16" i="11" s="1"/>
  <c r="K7" i="11"/>
  <c r="L7" i="11"/>
  <c r="L16" i="11" s="1"/>
  <c r="M7" i="11"/>
  <c r="M16" i="11" s="1"/>
  <c r="H7" i="11"/>
  <c r="H16" i="11" s="1"/>
  <c r="S9" i="11"/>
  <c r="S10" i="11"/>
  <c r="S11" i="11"/>
  <c r="S12" i="11"/>
  <c r="S13" i="11"/>
  <c r="S14" i="11"/>
  <c r="S15" i="11"/>
  <c r="S8" i="11"/>
  <c r="P8" i="11"/>
  <c r="P9" i="11"/>
  <c r="P10" i="11"/>
  <c r="P11" i="11"/>
  <c r="P12" i="11"/>
  <c r="P13" i="11"/>
  <c r="P14" i="11"/>
  <c r="P15" i="11"/>
  <c r="O8" i="11"/>
  <c r="O9" i="11"/>
  <c r="O10" i="11"/>
  <c r="O11" i="11"/>
  <c r="O12" i="11"/>
  <c r="O13" i="11"/>
  <c r="O14" i="11"/>
  <c r="O15" i="11"/>
  <c r="N8" i="11"/>
  <c r="N9" i="11"/>
  <c r="N10" i="11"/>
  <c r="N11" i="11"/>
  <c r="N12" i="11"/>
  <c r="N13" i="11"/>
  <c r="N14" i="11"/>
  <c r="N15" i="11"/>
  <c r="J8" i="11"/>
  <c r="J9" i="11"/>
  <c r="J10" i="11"/>
  <c r="J11" i="11"/>
  <c r="J12" i="11"/>
  <c r="J13" i="11"/>
  <c r="J14" i="11"/>
  <c r="J15" i="11"/>
  <c r="E7" i="10"/>
  <c r="E29" i="10" s="1"/>
  <c r="G7" i="10"/>
  <c r="G29" i="10" s="1"/>
  <c r="H7" i="10"/>
  <c r="H29" i="10" s="1"/>
  <c r="I7" i="10"/>
  <c r="I29" i="10" s="1"/>
  <c r="D7" i="10"/>
  <c r="D29" i="10" s="1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K8" i="10"/>
  <c r="K9" i="10"/>
  <c r="K10" i="10"/>
  <c r="K11" i="10"/>
  <c r="K12" i="10"/>
  <c r="K13" i="10"/>
  <c r="K14" i="10"/>
  <c r="K15" i="10"/>
  <c r="K16" i="10"/>
  <c r="K17" i="10"/>
  <c r="K18" i="10"/>
  <c r="K19" i="10"/>
  <c r="K20" i="10"/>
  <c r="K21" i="10"/>
  <c r="K22" i="10"/>
  <c r="K23" i="10"/>
  <c r="K24" i="10"/>
  <c r="K25" i="10"/>
  <c r="K26" i="10"/>
  <c r="K27" i="10"/>
  <c r="K28" i="10"/>
  <c r="J8" i="10"/>
  <c r="J9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F8" i="10"/>
  <c r="F9" i="10"/>
  <c r="F10" i="10"/>
  <c r="F11" i="10"/>
  <c r="F12" i="10"/>
  <c r="F13" i="10"/>
  <c r="F14" i="10"/>
  <c r="F15" i="10"/>
  <c r="F16" i="10"/>
  <c r="F17" i="10"/>
  <c r="F18" i="10"/>
  <c r="F19" i="10"/>
  <c r="F20" i="10"/>
  <c r="F21" i="10"/>
  <c r="F22" i="10"/>
  <c r="F23" i="10"/>
  <c r="F24" i="10"/>
  <c r="F25" i="10"/>
  <c r="F26" i="10"/>
  <c r="F27" i="10"/>
  <c r="F28" i="10"/>
  <c r="E12" i="8"/>
  <c r="G12" i="8"/>
  <c r="H12" i="8"/>
  <c r="I12" i="8"/>
  <c r="D12" i="8"/>
  <c r="E7" i="8"/>
  <c r="G7" i="8"/>
  <c r="H7" i="8"/>
  <c r="I7" i="8"/>
  <c r="D7" i="8"/>
  <c r="L8" i="8"/>
  <c r="L9" i="8"/>
  <c r="L10" i="8"/>
  <c r="L11" i="8"/>
  <c r="L13" i="8"/>
  <c r="L14" i="8"/>
  <c r="L15" i="8"/>
  <c r="L16" i="8"/>
  <c r="L17" i="8"/>
  <c r="L18" i="8"/>
  <c r="L19" i="8"/>
  <c r="L20" i="8"/>
  <c r="L21" i="8"/>
  <c r="L22" i="8"/>
  <c r="L23" i="8"/>
  <c r="L24" i="8"/>
  <c r="L25" i="8"/>
  <c r="L26" i="8"/>
  <c r="L27" i="8"/>
  <c r="L28" i="8"/>
  <c r="L29" i="8"/>
  <c r="L30" i="8"/>
  <c r="L31" i="8"/>
  <c r="L32" i="8"/>
  <c r="L33" i="8"/>
  <c r="L34" i="8"/>
  <c r="L35" i="8"/>
  <c r="L36" i="8"/>
  <c r="L37" i="8"/>
  <c r="L38" i="8"/>
  <c r="K8" i="8"/>
  <c r="K9" i="8"/>
  <c r="K10" i="8"/>
  <c r="K11" i="8"/>
  <c r="K13" i="8"/>
  <c r="K14" i="8"/>
  <c r="K15" i="8"/>
  <c r="K16" i="8"/>
  <c r="K17" i="8"/>
  <c r="K18" i="8"/>
  <c r="K19" i="8"/>
  <c r="K20" i="8"/>
  <c r="K21" i="8"/>
  <c r="K22" i="8"/>
  <c r="K23" i="8"/>
  <c r="K24" i="8"/>
  <c r="K25" i="8"/>
  <c r="K26" i="8"/>
  <c r="K27" i="8"/>
  <c r="K28" i="8"/>
  <c r="K29" i="8"/>
  <c r="K30" i="8"/>
  <c r="K31" i="8"/>
  <c r="K32" i="8"/>
  <c r="K33" i="8"/>
  <c r="K34" i="8"/>
  <c r="K35" i="8"/>
  <c r="K36" i="8"/>
  <c r="K37" i="8"/>
  <c r="K38" i="8"/>
  <c r="J8" i="8"/>
  <c r="J9" i="8"/>
  <c r="J10" i="8"/>
  <c r="J11" i="8"/>
  <c r="J13" i="8"/>
  <c r="J14" i="8"/>
  <c r="J15" i="8"/>
  <c r="J16" i="8"/>
  <c r="J17" i="8"/>
  <c r="J18" i="8"/>
  <c r="J19" i="8"/>
  <c r="J20" i="8"/>
  <c r="J21" i="8"/>
  <c r="J22" i="8"/>
  <c r="J23" i="8"/>
  <c r="J24" i="8"/>
  <c r="J25" i="8"/>
  <c r="J26" i="8"/>
  <c r="J27" i="8"/>
  <c r="J28" i="8"/>
  <c r="J29" i="8"/>
  <c r="J30" i="8"/>
  <c r="J31" i="8"/>
  <c r="J32" i="8"/>
  <c r="J33" i="8"/>
  <c r="J34" i="8"/>
  <c r="J35" i="8"/>
  <c r="J36" i="8"/>
  <c r="J37" i="8"/>
  <c r="J38" i="8"/>
  <c r="F8" i="8"/>
  <c r="F9" i="8"/>
  <c r="F10" i="8"/>
  <c r="F11" i="8"/>
  <c r="F13" i="8"/>
  <c r="F14" i="8"/>
  <c r="F15" i="8"/>
  <c r="F16" i="8"/>
  <c r="F17" i="8"/>
  <c r="F18" i="8"/>
  <c r="F19" i="8"/>
  <c r="F20" i="8"/>
  <c r="F21" i="8"/>
  <c r="F22" i="8"/>
  <c r="F23" i="8"/>
  <c r="F24" i="8"/>
  <c r="F25" i="8"/>
  <c r="F26" i="8"/>
  <c r="F27" i="8"/>
  <c r="F28" i="8"/>
  <c r="F29" i="8"/>
  <c r="F30" i="8"/>
  <c r="F31" i="8"/>
  <c r="F32" i="8"/>
  <c r="F33" i="8"/>
  <c r="F34" i="8"/>
  <c r="F35" i="8"/>
  <c r="F36" i="8"/>
  <c r="F37" i="8"/>
  <c r="F38" i="8"/>
  <c r="E6" i="9"/>
  <c r="G6" i="9"/>
  <c r="H6" i="9"/>
  <c r="I6" i="9"/>
  <c r="D6" i="9"/>
  <c r="L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K7" i="9"/>
  <c r="K8" i="9"/>
  <c r="K9" i="9"/>
  <c r="K10" i="9"/>
  <c r="K11" i="9"/>
  <c r="K12" i="9"/>
  <c r="K13" i="9"/>
  <c r="K14" i="9"/>
  <c r="K15" i="9"/>
  <c r="K16" i="9"/>
  <c r="K17" i="9"/>
  <c r="K18" i="9"/>
  <c r="K19" i="9"/>
  <c r="K20" i="9"/>
  <c r="K21" i="9"/>
  <c r="K22" i="9"/>
  <c r="K23" i="9"/>
  <c r="K24" i="9"/>
  <c r="K25" i="9"/>
  <c r="K26" i="9"/>
  <c r="K27" i="9"/>
  <c r="K28" i="9"/>
  <c r="K29" i="9"/>
  <c r="K30" i="9"/>
  <c r="K31" i="9"/>
  <c r="J7" i="9"/>
  <c r="J8" i="9"/>
  <c r="J9" i="9"/>
  <c r="J10" i="9"/>
  <c r="J11" i="9"/>
  <c r="J12" i="9"/>
  <c r="J13" i="9"/>
  <c r="J14" i="9"/>
  <c r="J15" i="9"/>
  <c r="J16" i="9"/>
  <c r="J17" i="9"/>
  <c r="J18" i="9"/>
  <c r="J19" i="9"/>
  <c r="J20" i="9"/>
  <c r="J21" i="9"/>
  <c r="J22" i="9"/>
  <c r="J23" i="9"/>
  <c r="J24" i="9"/>
  <c r="J25" i="9"/>
  <c r="J26" i="9"/>
  <c r="J27" i="9"/>
  <c r="J28" i="9"/>
  <c r="J29" i="9"/>
  <c r="J30" i="9"/>
  <c r="J31" i="9"/>
  <c r="F7" i="9"/>
  <c r="F8" i="9"/>
  <c r="F9" i="9"/>
  <c r="F10" i="9"/>
  <c r="F11" i="9"/>
  <c r="F12" i="9"/>
  <c r="F13" i="9"/>
  <c r="F14" i="9"/>
  <c r="F15" i="9"/>
  <c r="F16" i="9"/>
  <c r="F17" i="9"/>
  <c r="F18" i="9"/>
  <c r="F19" i="9"/>
  <c r="F20" i="9"/>
  <c r="F21" i="9"/>
  <c r="F22" i="9"/>
  <c r="F23" i="9"/>
  <c r="F24" i="9"/>
  <c r="F25" i="9"/>
  <c r="F26" i="9"/>
  <c r="F27" i="9"/>
  <c r="F28" i="9"/>
  <c r="F29" i="9"/>
  <c r="F30" i="9"/>
  <c r="F31" i="9"/>
  <c r="I7" i="7"/>
  <c r="I17" i="7" s="1"/>
  <c r="K7" i="7"/>
  <c r="L7" i="7"/>
  <c r="L17" i="7" s="1"/>
  <c r="M7" i="7"/>
  <c r="M17" i="7" s="1"/>
  <c r="H7" i="7"/>
  <c r="H17" i="7" s="1"/>
  <c r="S9" i="7"/>
  <c r="S10" i="7"/>
  <c r="S11" i="7"/>
  <c r="S12" i="7"/>
  <c r="S13" i="7"/>
  <c r="S14" i="7"/>
  <c r="S15" i="7"/>
  <c r="S16" i="7"/>
  <c r="S8" i="7"/>
  <c r="P8" i="7"/>
  <c r="P9" i="7"/>
  <c r="P10" i="7"/>
  <c r="P11" i="7"/>
  <c r="P12" i="7"/>
  <c r="P13" i="7"/>
  <c r="P14" i="7"/>
  <c r="P15" i="7"/>
  <c r="P16" i="7"/>
  <c r="O8" i="7"/>
  <c r="O9" i="7"/>
  <c r="O10" i="7"/>
  <c r="O11" i="7"/>
  <c r="O12" i="7"/>
  <c r="O13" i="7"/>
  <c r="O14" i="7"/>
  <c r="O15" i="7"/>
  <c r="O16" i="7"/>
  <c r="N8" i="7"/>
  <c r="N9" i="7"/>
  <c r="N10" i="7"/>
  <c r="N11" i="7"/>
  <c r="N12" i="7"/>
  <c r="N13" i="7"/>
  <c r="N14" i="7"/>
  <c r="N15" i="7"/>
  <c r="N16" i="7"/>
  <c r="J8" i="7"/>
  <c r="J9" i="7"/>
  <c r="J10" i="7"/>
  <c r="J11" i="7"/>
  <c r="J12" i="7"/>
  <c r="J13" i="7"/>
  <c r="J14" i="7"/>
  <c r="J15" i="7"/>
  <c r="J16" i="7"/>
  <c r="E7" i="6"/>
  <c r="E26" i="6" s="1"/>
  <c r="G7" i="6"/>
  <c r="H7" i="6"/>
  <c r="H26" i="6" s="1"/>
  <c r="I7" i="6"/>
  <c r="I26" i="6" s="1"/>
  <c r="D7" i="6"/>
  <c r="D26" i="6" s="1"/>
  <c r="L8" i="6"/>
  <c r="L9" i="6"/>
  <c r="L10" i="6"/>
  <c r="L11" i="6"/>
  <c r="L12" i="6"/>
  <c r="L13" i="6"/>
  <c r="L14" i="6"/>
  <c r="L15" i="6"/>
  <c r="L16" i="6"/>
  <c r="L17" i="6"/>
  <c r="L18" i="6"/>
  <c r="L19" i="6"/>
  <c r="L20" i="6"/>
  <c r="L21" i="6"/>
  <c r="L22" i="6"/>
  <c r="L23" i="6"/>
  <c r="L24" i="6"/>
  <c r="L25" i="6"/>
  <c r="K8" i="6"/>
  <c r="K9" i="6"/>
  <c r="K10" i="6"/>
  <c r="K11" i="6"/>
  <c r="K12" i="6"/>
  <c r="K13" i="6"/>
  <c r="K14" i="6"/>
  <c r="K15" i="6"/>
  <c r="K16" i="6"/>
  <c r="K17" i="6"/>
  <c r="K18" i="6"/>
  <c r="K19" i="6"/>
  <c r="K20" i="6"/>
  <c r="K21" i="6"/>
  <c r="K22" i="6"/>
  <c r="K23" i="6"/>
  <c r="K24" i="6"/>
  <c r="K25" i="6"/>
  <c r="J8" i="6"/>
  <c r="J9" i="6"/>
  <c r="J10" i="6"/>
  <c r="J11" i="6"/>
  <c r="J12" i="6"/>
  <c r="J13" i="6"/>
  <c r="J14" i="6"/>
  <c r="J15" i="6"/>
  <c r="J16" i="6"/>
  <c r="J17" i="6"/>
  <c r="J18" i="6"/>
  <c r="J19" i="6"/>
  <c r="J20" i="6"/>
  <c r="J21" i="6"/>
  <c r="J22" i="6"/>
  <c r="J23" i="6"/>
  <c r="J24" i="6"/>
  <c r="J25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E12" i="4"/>
  <c r="G12" i="4"/>
  <c r="H12" i="4"/>
  <c r="I12" i="4"/>
  <c r="D12" i="4"/>
  <c r="E7" i="4"/>
  <c r="G7" i="4"/>
  <c r="H7" i="4"/>
  <c r="I7" i="4"/>
  <c r="D7" i="4"/>
  <c r="L8" i="4"/>
  <c r="L9" i="4"/>
  <c r="L10" i="4"/>
  <c r="L11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K8" i="4"/>
  <c r="K9" i="4"/>
  <c r="K10" i="4"/>
  <c r="K11" i="4"/>
  <c r="K13" i="4"/>
  <c r="K14" i="4"/>
  <c r="K15" i="4"/>
  <c r="K16" i="4"/>
  <c r="K17" i="4"/>
  <c r="K18" i="4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K35" i="4"/>
  <c r="K36" i="4"/>
  <c r="K37" i="4"/>
  <c r="K38" i="4"/>
  <c r="J8" i="4"/>
  <c r="J9" i="4"/>
  <c r="J10" i="4"/>
  <c r="J11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F8" i="4"/>
  <c r="F9" i="4"/>
  <c r="F10" i="4"/>
  <c r="F11" i="4"/>
  <c r="F13" i="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E6" i="5"/>
  <c r="G6" i="5"/>
  <c r="H6" i="5"/>
  <c r="I6" i="5"/>
  <c r="D6" i="5"/>
  <c r="L7" i="5"/>
  <c r="L8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K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29" i="5"/>
  <c r="J30" i="5"/>
  <c r="J31" i="5"/>
  <c r="F7" i="5"/>
  <c r="F8" i="5"/>
  <c r="F9" i="5"/>
  <c r="F10" i="5"/>
  <c r="F11" i="5"/>
  <c r="F12" i="5"/>
  <c r="F13" i="5"/>
  <c r="F14" i="5"/>
  <c r="F15" i="5"/>
  <c r="F16" i="5"/>
  <c r="F17" i="5"/>
  <c r="F18" i="5"/>
  <c r="F19" i="5"/>
  <c r="F20" i="5"/>
  <c r="F21" i="5"/>
  <c r="F22" i="5"/>
  <c r="F23" i="5"/>
  <c r="F24" i="5"/>
  <c r="F25" i="5"/>
  <c r="F26" i="5"/>
  <c r="F27" i="5"/>
  <c r="F28" i="5"/>
  <c r="F29" i="5"/>
  <c r="F30" i="5"/>
  <c r="F31" i="5"/>
  <c r="E113" i="3"/>
  <c r="G113" i="3"/>
  <c r="H113" i="3"/>
  <c r="I113" i="3"/>
  <c r="D113" i="3"/>
  <c r="E7" i="3"/>
  <c r="G7" i="3"/>
  <c r="H7" i="3"/>
  <c r="I7" i="3"/>
  <c r="D7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2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2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K8" i="3"/>
  <c r="K9" i="3"/>
  <c r="K10" i="3"/>
  <c r="K11" i="3"/>
  <c r="K12" i="3"/>
  <c r="K13" i="3"/>
  <c r="K14" i="3"/>
  <c r="K15" i="3"/>
  <c r="K16" i="3"/>
  <c r="K17" i="3"/>
  <c r="K18" i="3"/>
  <c r="K19" i="3"/>
  <c r="K20" i="3"/>
  <c r="K21" i="3"/>
  <c r="K22" i="3"/>
  <c r="K23" i="3"/>
  <c r="K24" i="3"/>
  <c r="K25" i="3"/>
  <c r="K26" i="3"/>
  <c r="K27" i="3"/>
  <c r="K28" i="3"/>
  <c r="K29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49" i="3"/>
  <c r="K50" i="3"/>
  <c r="K51" i="3"/>
  <c r="K52" i="3"/>
  <c r="K53" i="3"/>
  <c r="K54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74" i="3"/>
  <c r="K75" i="3"/>
  <c r="K76" i="3"/>
  <c r="K77" i="3"/>
  <c r="K78" i="3"/>
  <c r="K79" i="3"/>
  <c r="K80" i="3"/>
  <c r="K81" i="3"/>
  <c r="K82" i="3"/>
  <c r="K83" i="3"/>
  <c r="K84" i="3"/>
  <c r="K85" i="3"/>
  <c r="K86" i="3"/>
  <c r="K87" i="3"/>
  <c r="K88" i="3"/>
  <c r="K89" i="3"/>
  <c r="K90" i="3"/>
  <c r="K91" i="3"/>
  <c r="K92" i="3"/>
  <c r="K93" i="3"/>
  <c r="K94" i="3"/>
  <c r="K95" i="3"/>
  <c r="K96" i="3"/>
  <c r="K97" i="3"/>
  <c r="K98" i="3"/>
  <c r="K99" i="3"/>
  <c r="K100" i="3"/>
  <c r="K101" i="3"/>
  <c r="K102" i="3"/>
  <c r="K103" i="3"/>
  <c r="K104" i="3"/>
  <c r="K105" i="3"/>
  <c r="K106" i="3"/>
  <c r="K107" i="3"/>
  <c r="K108" i="3"/>
  <c r="K109" i="3"/>
  <c r="K110" i="3"/>
  <c r="K111" i="3"/>
  <c r="K112" i="3"/>
  <c r="K114" i="3"/>
  <c r="K115" i="3"/>
  <c r="K116" i="3"/>
  <c r="K117" i="3"/>
  <c r="K118" i="3"/>
  <c r="K119" i="3"/>
  <c r="K120" i="3"/>
  <c r="K121" i="3"/>
  <c r="K122" i="3"/>
  <c r="K123" i="3"/>
  <c r="K124" i="3"/>
  <c r="K125" i="3"/>
  <c r="K126" i="3"/>
  <c r="K127" i="3"/>
  <c r="K128" i="3"/>
  <c r="K129" i="3"/>
  <c r="K130" i="3"/>
  <c r="K131" i="3"/>
  <c r="K132" i="3"/>
  <c r="K133" i="3"/>
  <c r="K134" i="3"/>
  <c r="K135" i="3"/>
  <c r="K136" i="3"/>
  <c r="K137" i="3"/>
  <c r="K138" i="3"/>
  <c r="K139" i="3"/>
  <c r="K140" i="3"/>
  <c r="J8" i="3"/>
  <c r="J9" i="3"/>
  <c r="J10" i="3"/>
  <c r="J11" i="3"/>
  <c r="J12" i="3"/>
  <c r="J13" i="3"/>
  <c r="J14" i="3"/>
  <c r="J15" i="3"/>
  <c r="J16" i="3"/>
  <c r="J17" i="3"/>
  <c r="J18" i="3"/>
  <c r="J19" i="3"/>
  <c r="J20" i="3"/>
  <c r="J21" i="3"/>
  <c r="J22" i="3"/>
  <c r="J23" i="3"/>
  <c r="J24" i="3"/>
  <c r="J25" i="3"/>
  <c r="J26" i="3"/>
  <c r="J27" i="3"/>
  <c r="J28" i="3"/>
  <c r="J29" i="3"/>
  <c r="J30" i="3"/>
  <c r="J31" i="3"/>
  <c r="J32" i="3"/>
  <c r="J33" i="3"/>
  <c r="J34" i="3"/>
  <c r="J35" i="3"/>
  <c r="J36" i="3"/>
  <c r="J37" i="3"/>
  <c r="J38" i="3"/>
  <c r="J39" i="3"/>
  <c r="J40" i="3"/>
  <c r="J41" i="3"/>
  <c r="J42" i="3"/>
  <c r="J43" i="3"/>
  <c r="J44" i="3"/>
  <c r="J45" i="3"/>
  <c r="J46" i="3"/>
  <c r="J47" i="3"/>
  <c r="J48" i="3"/>
  <c r="J49" i="3"/>
  <c r="J50" i="3"/>
  <c r="J51" i="3"/>
  <c r="J52" i="3"/>
  <c r="J53" i="3"/>
  <c r="J54" i="3"/>
  <c r="J55" i="3"/>
  <c r="J56" i="3"/>
  <c r="J57" i="3"/>
  <c r="J58" i="3"/>
  <c r="J59" i="3"/>
  <c r="J60" i="3"/>
  <c r="J61" i="3"/>
  <c r="J62" i="3"/>
  <c r="J63" i="3"/>
  <c r="J64" i="3"/>
  <c r="J65" i="3"/>
  <c r="J66" i="3"/>
  <c r="J67" i="3"/>
  <c r="J68" i="3"/>
  <c r="J69" i="3"/>
  <c r="J70" i="3"/>
  <c r="J71" i="3"/>
  <c r="J72" i="3"/>
  <c r="J73" i="3"/>
  <c r="J74" i="3"/>
  <c r="J75" i="3"/>
  <c r="J76" i="3"/>
  <c r="J77" i="3"/>
  <c r="J78" i="3"/>
  <c r="J79" i="3"/>
  <c r="J80" i="3"/>
  <c r="J81" i="3"/>
  <c r="J82" i="3"/>
  <c r="J83" i="3"/>
  <c r="J84" i="3"/>
  <c r="J85" i="3"/>
  <c r="J86" i="3"/>
  <c r="J87" i="3"/>
  <c r="J88" i="3"/>
  <c r="J89" i="3"/>
  <c r="J90" i="3"/>
  <c r="J91" i="3"/>
  <c r="J92" i="3"/>
  <c r="J93" i="3"/>
  <c r="J94" i="3"/>
  <c r="J95" i="3"/>
  <c r="J96" i="3"/>
  <c r="J97" i="3"/>
  <c r="J98" i="3"/>
  <c r="J99" i="3"/>
  <c r="J100" i="3"/>
  <c r="J101" i="3"/>
  <c r="J102" i="3"/>
  <c r="J103" i="3"/>
  <c r="J104" i="3"/>
  <c r="J105" i="3"/>
  <c r="J106" i="3"/>
  <c r="J107" i="3"/>
  <c r="J108" i="3"/>
  <c r="J109" i="3"/>
  <c r="J110" i="3"/>
  <c r="J111" i="3"/>
  <c r="J112" i="3"/>
  <c r="J114" i="3"/>
  <c r="J115" i="3"/>
  <c r="J116" i="3"/>
  <c r="J117" i="3"/>
  <c r="J118" i="3"/>
  <c r="J119" i="3"/>
  <c r="J120" i="3"/>
  <c r="J121" i="3"/>
  <c r="J122" i="3"/>
  <c r="J123" i="3"/>
  <c r="J124" i="3"/>
  <c r="J125" i="3"/>
  <c r="J126" i="3"/>
  <c r="J127" i="3"/>
  <c r="J128" i="3"/>
  <c r="J129" i="3"/>
  <c r="J130" i="3"/>
  <c r="J131" i="3"/>
  <c r="J132" i="3"/>
  <c r="J133" i="3"/>
  <c r="J134" i="3"/>
  <c r="J135" i="3"/>
  <c r="J136" i="3"/>
  <c r="J137" i="3"/>
  <c r="J138" i="3"/>
  <c r="J139" i="3"/>
  <c r="J140" i="3"/>
  <c r="F8" i="3"/>
  <c r="F9" i="3"/>
  <c r="F10" i="3"/>
  <c r="F11" i="3"/>
  <c r="F12" i="3"/>
  <c r="F13" i="3"/>
  <c r="F14" i="3"/>
  <c r="F15" i="3"/>
  <c r="F16" i="3"/>
  <c r="F17" i="3"/>
  <c r="F18" i="3"/>
  <c r="F19" i="3"/>
  <c r="F20" i="3"/>
  <c r="F21" i="3"/>
  <c r="F22" i="3"/>
  <c r="F23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F46" i="3"/>
  <c r="F47" i="3"/>
  <c r="F48" i="3"/>
  <c r="F49" i="3"/>
  <c r="F50" i="3"/>
  <c r="F51" i="3"/>
  <c r="F52" i="3"/>
  <c r="F53" i="3"/>
  <c r="F54" i="3"/>
  <c r="F55" i="3"/>
  <c r="F56" i="3"/>
  <c r="F57" i="3"/>
  <c r="F58" i="3"/>
  <c r="F59" i="3"/>
  <c r="F60" i="3"/>
  <c r="F61" i="3"/>
  <c r="F62" i="3"/>
  <c r="F63" i="3"/>
  <c r="F64" i="3"/>
  <c r="F65" i="3"/>
  <c r="F66" i="3"/>
  <c r="F67" i="3"/>
  <c r="F68" i="3"/>
  <c r="F69" i="3"/>
  <c r="F70" i="3"/>
  <c r="F71" i="3"/>
  <c r="F72" i="3"/>
  <c r="F73" i="3"/>
  <c r="F74" i="3"/>
  <c r="F75" i="3"/>
  <c r="F76" i="3"/>
  <c r="F77" i="3"/>
  <c r="F78" i="3"/>
  <c r="F79" i="3"/>
  <c r="F80" i="3"/>
  <c r="F81" i="3"/>
  <c r="F82" i="3"/>
  <c r="F83" i="3"/>
  <c r="F84" i="3"/>
  <c r="F85" i="3"/>
  <c r="F86" i="3"/>
  <c r="F87" i="3"/>
  <c r="F88" i="3"/>
  <c r="F89" i="3"/>
  <c r="F90" i="3"/>
  <c r="F91" i="3"/>
  <c r="F92" i="3"/>
  <c r="F93" i="3"/>
  <c r="F94" i="3"/>
  <c r="F95" i="3"/>
  <c r="F96" i="3"/>
  <c r="F97" i="3"/>
  <c r="F98" i="3"/>
  <c r="F99" i="3"/>
  <c r="F100" i="3"/>
  <c r="F101" i="3"/>
  <c r="F102" i="3"/>
  <c r="F103" i="3"/>
  <c r="F104" i="3"/>
  <c r="F105" i="3"/>
  <c r="F106" i="3"/>
  <c r="F107" i="3"/>
  <c r="F108" i="3"/>
  <c r="F109" i="3"/>
  <c r="F110" i="3"/>
  <c r="F111" i="3"/>
  <c r="F112" i="3"/>
  <c r="F114" i="3"/>
  <c r="F115" i="3"/>
  <c r="F116" i="3"/>
  <c r="F117" i="3"/>
  <c r="F118" i="3"/>
  <c r="F119" i="3"/>
  <c r="F120" i="3"/>
  <c r="F121" i="3"/>
  <c r="F122" i="3"/>
  <c r="F123" i="3"/>
  <c r="F124" i="3"/>
  <c r="F125" i="3"/>
  <c r="F126" i="3"/>
  <c r="F127" i="3"/>
  <c r="F128" i="3"/>
  <c r="F129" i="3"/>
  <c r="F130" i="3"/>
  <c r="F131" i="3"/>
  <c r="F132" i="3"/>
  <c r="F133" i="3"/>
  <c r="F134" i="3"/>
  <c r="F135" i="3"/>
  <c r="F136" i="3"/>
  <c r="F137" i="3"/>
  <c r="F138" i="3"/>
  <c r="F139" i="3"/>
  <c r="F140" i="3"/>
  <c r="E6" i="2"/>
  <c r="G6" i="2"/>
  <c r="H6" i="2"/>
  <c r="I6" i="2"/>
  <c r="D6" i="2"/>
  <c r="L7" i="2"/>
  <c r="L8" i="2"/>
  <c r="L9" i="2"/>
  <c r="L10" i="2"/>
  <c r="L11" i="2"/>
  <c r="L12" i="2"/>
  <c r="L13" i="2"/>
  <c r="L14" i="2"/>
  <c r="L15" i="2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K7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22" i="2"/>
  <c r="K23" i="2"/>
  <c r="K24" i="2"/>
  <c r="K25" i="2"/>
  <c r="K26" i="2"/>
  <c r="K27" i="2"/>
  <c r="K28" i="2"/>
  <c r="K29" i="2"/>
  <c r="K30" i="2"/>
  <c r="K31" i="2"/>
  <c r="K32" i="2"/>
  <c r="K33" i="2"/>
  <c r="K34" i="2"/>
  <c r="K35" i="2"/>
  <c r="K36" i="2"/>
  <c r="K37" i="2"/>
  <c r="K38" i="2"/>
  <c r="K39" i="2"/>
  <c r="K40" i="2"/>
  <c r="K41" i="2"/>
  <c r="K42" i="2"/>
  <c r="K43" i="2"/>
  <c r="K44" i="2"/>
  <c r="K45" i="2"/>
  <c r="K46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60" i="2"/>
  <c r="K61" i="2"/>
  <c r="K62" i="2"/>
  <c r="K63" i="2"/>
  <c r="K64" i="2"/>
  <c r="K65" i="2"/>
  <c r="K66" i="2"/>
  <c r="K67" i="2"/>
  <c r="K68" i="2"/>
  <c r="K69" i="2"/>
  <c r="K70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29" i="2"/>
  <c r="J30" i="2"/>
  <c r="J31" i="2"/>
  <c r="J32" i="2"/>
  <c r="J33" i="2"/>
  <c r="J34" i="2"/>
  <c r="J35" i="2"/>
  <c r="J36" i="2"/>
  <c r="J37" i="2"/>
  <c r="J38" i="2"/>
  <c r="J39" i="2"/>
  <c r="J40" i="2"/>
  <c r="J41" i="2"/>
  <c r="J42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6" i="2"/>
  <c r="J67" i="2"/>
  <c r="J68" i="2"/>
  <c r="J69" i="2"/>
  <c r="J70" i="2"/>
  <c r="J71" i="2"/>
  <c r="J72" i="2"/>
  <c r="J73" i="2"/>
  <c r="J74" i="2"/>
  <c r="J75" i="2"/>
  <c r="J76" i="2"/>
  <c r="J77" i="2"/>
  <c r="J78" i="2"/>
  <c r="J79" i="2"/>
  <c r="J80" i="2"/>
  <c r="J81" i="2"/>
  <c r="J82" i="2"/>
  <c r="J83" i="2"/>
  <c r="J84" i="2"/>
  <c r="J85" i="2"/>
  <c r="J86" i="2"/>
  <c r="J87" i="2"/>
  <c r="J88" i="2"/>
  <c r="J89" i="2"/>
  <c r="J90" i="2"/>
  <c r="J91" i="2"/>
  <c r="J92" i="2"/>
  <c r="F7" i="2"/>
  <c r="F8" i="2"/>
  <c r="F9" i="2"/>
  <c r="F10" i="2"/>
  <c r="F11" i="2"/>
  <c r="F12" i="2"/>
  <c r="F13" i="2"/>
  <c r="F14" i="2"/>
  <c r="F15" i="2"/>
  <c r="F16" i="2"/>
  <c r="F17" i="2"/>
  <c r="F18" i="2"/>
  <c r="F19" i="2"/>
  <c r="F20" i="2"/>
  <c r="F21" i="2"/>
  <c r="F22" i="2"/>
  <c r="F23" i="2"/>
  <c r="F24" i="2"/>
  <c r="F25" i="2"/>
  <c r="F26" i="2"/>
  <c r="F27" i="2"/>
  <c r="F28" i="2"/>
  <c r="F29" i="2"/>
  <c r="F30" i="2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47" i="2"/>
  <c r="F48" i="2"/>
  <c r="F49" i="2"/>
  <c r="F50" i="2"/>
  <c r="F51" i="2"/>
  <c r="F52" i="2"/>
  <c r="F53" i="2"/>
  <c r="F54" i="2"/>
  <c r="F55" i="2"/>
  <c r="F56" i="2"/>
  <c r="F57" i="2"/>
  <c r="F58" i="2"/>
  <c r="F59" i="2"/>
  <c r="F60" i="2"/>
  <c r="F61" i="2"/>
  <c r="F62" i="2"/>
  <c r="F63" i="2"/>
  <c r="F64" i="2"/>
  <c r="F65" i="2"/>
  <c r="F66" i="2"/>
  <c r="F67" i="2"/>
  <c r="F68" i="2"/>
  <c r="F69" i="2"/>
  <c r="F70" i="2"/>
  <c r="F71" i="2"/>
  <c r="F72" i="2"/>
  <c r="F73" i="2"/>
  <c r="F74" i="2"/>
  <c r="F75" i="2"/>
  <c r="F76" i="2"/>
  <c r="F77" i="2"/>
  <c r="F78" i="2"/>
  <c r="F79" i="2"/>
  <c r="F80" i="2"/>
  <c r="F81" i="2"/>
  <c r="F82" i="2"/>
  <c r="F83" i="2"/>
  <c r="F84" i="2"/>
  <c r="F85" i="2"/>
  <c r="F86" i="2"/>
  <c r="F87" i="2"/>
  <c r="F88" i="2"/>
  <c r="F89" i="2"/>
  <c r="F90" i="2"/>
  <c r="F91" i="2"/>
  <c r="F92" i="2"/>
  <c r="F7" i="62" l="1"/>
  <c r="F10" i="62" s="1"/>
  <c r="F7" i="154"/>
  <c r="F10" i="154" s="1"/>
  <c r="F9" i="48"/>
  <c r="F7" i="214"/>
  <c r="F11" i="214" s="1"/>
  <c r="F7" i="276"/>
  <c r="F7" i="300"/>
  <c r="F7" i="304"/>
  <c r="J7" i="15"/>
  <c r="J16" i="15" s="1"/>
  <c r="J7" i="19"/>
  <c r="J16" i="19" s="1"/>
  <c r="F12" i="20"/>
  <c r="F11" i="168"/>
  <c r="F7" i="180"/>
  <c r="J7" i="343"/>
  <c r="J23" i="343" s="1"/>
  <c r="J7" i="339"/>
  <c r="J15" i="339" s="1"/>
  <c r="J7" i="335"/>
  <c r="J30" i="335" s="1"/>
  <c r="J7" i="331"/>
  <c r="J15" i="331" s="1"/>
  <c r="J7" i="327"/>
  <c r="J14" i="327" s="1"/>
  <c r="J7" i="323"/>
  <c r="J15" i="323" s="1"/>
  <c r="J7" i="319"/>
  <c r="J24" i="319" s="1"/>
  <c r="J7" i="315"/>
  <c r="J23" i="315" s="1"/>
  <c r="J7" i="311"/>
  <c r="J22" i="311" s="1"/>
  <c r="J7" i="307"/>
  <c r="J18" i="307" s="1"/>
  <c r="J7" i="303"/>
  <c r="J18" i="303" s="1"/>
  <c r="J7" i="299"/>
  <c r="J11" i="299" s="1"/>
  <c r="J7" i="295"/>
  <c r="J19" i="295" s="1"/>
  <c r="J7" i="291"/>
  <c r="J18" i="291" s="1"/>
  <c r="J7" i="287"/>
  <c r="J38" i="287" s="1"/>
  <c r="J7" i="283"/>
  <c r="J19" i="283" s="1"/>
  <c r="J7" i="279"/>
  <c r="J30" i="279" s="1"/>
  <c r="J7" i="275"/>
  <c r="J14" i="275" s="1"/>
  <c r="J7" i="271"/>
  <c r="J18" i="271" s="1"/>
  <c r="J7" i="267"/>
  <c r="J15" i="267" s="1"/>
  <c r="J7" i="263"/>
  <c r="J19" i="263" s="1"/>
  <c r="J7" i="259"/>
  <c r="J21" i="259" s="1"/>
  <c r="J7" i="255"/>
  <c r="J20" i="255" s="1"/>
  <c r="J7" i="251"/>
  <c r="J17" i="251" s="1"/>
  <c r="J7" i="247"/>
  <c r="J13" i="247" s="1"/>
  <c r="J7" i="243"/>
  <c r="J18" i="243" s="1"/>
  <c r="J7" i="239"/>
  <c r="J16" i="239" s="1"/>
  <c r="J7" i="235"/>
  <c r="J15" i="235" s="1"/>
  <c r="J7" i="231"/>
  <c r="J12" i="231" s="1"/>
  <c r="F7" i="6"/>
  <c r="F26" i="6" s="1"/>
  <c r="F7" i="4"/>
  <c r="F7" i="112"/>
  <c r="F6" i="137"/>
  <c r="F6" i="161"/>
  <c r="F7" i="166"/>
  <c r="F13" i="166" s="1"/>
  <c r="F7" i="24"/>
  <c r="F9" i="56"/>
  <c r="F7" i="106"/>
  <c r="F20" i="106" s="1"/>
  <c r="F9" i="160"/>
  <c r="F6" i="193"/>
  <c r="F7" i="192"/>
  <c r="F6" i="109"/>
  <c r="F6" i="145"/>
  <c r="F7" i="212"/>
  <c r="F7" i="216"/>
  <c r="F6" i="325"/>
  <c r="F6" i="5"/>
  <c r="J7" i="23"/>
  <c r="J17" i="23" s="1"/>
  <c r="F9" i="76"/>
  <c r="F7" i="86"/>
  <c r="F13" i="86" s="1"/>
  <c r="F9" i="132"/>
  <c r="F7" i="138"/>
  <c r="F11" i="138" s="1"/>
  <c r="F7" i="114"/>
  <c r="F12" i="114" s="1"/>
  <c r="F7" i="254"/>
  <c r="F11" i="254" s="1"/>
  <c r="F7" i="310"/>
  <c r="F13" i="310" s="1"/>
  <c r="F7" i="316"/>
  <c r="J7" i="31"/>
  <c r="J27" i="31" s="1"/>
  <c r="F7" i="94"/>
  <c r="F11" i="94" s="1"/>
  <c r="F7" i="102"/>
  <c r="F11" i="102" s="1"/>
  <c r="F9" i="128"/>
  <c r="F7" i="146"/>
  <c r="F11" i="146" s="1"/>
  <c r="F7" i="156"/>
  <c r="F7" i="190"/>
  <c r="F12" i="190" s="1"/>
  <c r="F7" i="198"/>
  <c r="F10" i="198" s="1"/>
  <c r="J7" i="227"/>
  <c r="J21" i="227" s="1"/>
  <c r="J7" i="223"/>
  <c r="J23" i="223" s="1"/>
  <c r="J7" i="219"/>
  <c r="J19" i="219" s="1"/>
  <c r="J7" i="215"/>
  <c r="J13" i="215" s="1"/>
  <c r="J7" i="211"/>
  <c r="J22" i="211" s="1"/>
  <c r="J7" i="207"/>
  <c r="J18" i="207" s="1"/>
  <c r="J7" i="203"/>
  <c r="J18" i="203" s="1"/>
  <c r="J7" i="199"/>
  <c r="J12" i="199" s="1"/>
  <c r="J7" i="195"/>
  <c r="J19" i="195" s="1"/>
  <c r="J7" i="191"/>
  <c r="J17" i="191" s="1"/>
  <c r="J7" i="187"/>
  <c r="J18" i="187" s="1"/>
  <c r="J7" i="183"/>
  <c r="J25" i="183" s="1"/>
  <c r="J7" i="179"/>
  <c r="J24" i="179" s="1"/>
  <c r="J7" i="171"/>
  <c r="J17" i="171" s="1"/>
  <c r="J7" i="167"/>
  <c r="J18" i="167" s="1"/>
  <c r="J7" i="163"/>
  <c r="J19" i="163" s="1"/>
  <c r="J7" i="159"/>
  <c r="J26" i="159" s="1"/>
  <c r="F7" i="26"/>
  <c r="F40" i="26" s="1"/>
  <c r="F6" i="57"/>
  <c r="F9" i="60"/>
  <c r="F10" i="104"/>
  <c r="F6" i="121"/>
  <c r="F6" i="125"/>
  <c r="F6" i="141"/>
  <c r="F6" i="253"/>
  <c r="F6" i="277"/>
  <c r="F6" i="301"/>
  <c r="F10" i="308"/>
  <c r="F13" i="316"/>
  <c r="F6" i="321"/>
  <c r="F113" i="3"/>
  <c r="F7" i="3"/>
  <c r="F12" i="4"/>
  <c r="J7" i="7"/>
  <c r="J17" i="7" s="1"/>
  <c r="F7" i="8"/>
  <c r="F6" i="17"/>
  <c r="F7" i="22"/>
  <c r="F27" i="22" s="1"/>
  <c r="F6" i="33"/>
  <c r="F7" i="44"/>
  <c r="F7" i="70"/>
  <c r="F12" i="70" s="1"/>
  <c r="F6" i="81"/>
  <c r="F6" i="101"/>
  <c r="F6" i="117"/>
  <c r="F7" i="122"/>
  <c r="F12" i="122" s="1"/>
  <c r="F6" i="133"/>
  <c r="F9" i="164"/>
  <c r="F10" i="172"/>
  <c r="F7" i="184"/>
  <c r="F7" i="188"/>
  <c r="F7" i="206"/>
  <c r="F12" i="206" s="1"/>
  <c r="F6" i="217"/>
  <c r="F6" i="225"/>
  <c r="F7" i="234"/>
  <c r="F11" i="234" s="1"/>
  <c r="F7" i="298"/>
  <c r="F10" i="298" s="1"/>
  <c r="F7" i="312"/>
  <c r="F7" i="322"/>
  <c r="F11" i="322" s="1"/>
  <c r="F7" i="334"/>
  <c r="F19" i="334" s="1"/>
  <c r="F6" i="337"/>
  <c r="F7" i="342"/>
  <c r="F13" i="342" s="1"/>
  <c r="F13" i="24"/>
  <c r="F7" i="54"/>
  <c r="F11" i="54" s="1"/>
  <c r="F7" i="58"/>
  <c r="F11" i="58" s="1"/>
  <c r="F6" i="65"/>
  <c r="F6" i="69"/>
  <c r="F7" i="74"/>
  <c r="F13" i="74" s="1"/>
  <c r="F6" i="77"/>
  <c r="F6" i="85"/>
  <c r="F6" i="149"/>
  <c r="F6" i="157"/>
  <c r="F7" i="158"/>
  <c r="F15" i="158" s="1"/>
  <c r="F6" i="169"/>
  <c r="F7" i="182"/>
  <c r="F13" i="182" s="1"/>
  <c r="F7" i="202"/>
  <c r="F11" i="202" s="1"/>
  <c r="F6" i="233"/>
  <c r="F7" i="246"/>
  <c r="F11" i="246" s="1"/>
  <c r="F10" i="276"/>
  <c r="F6" i="281"/>
  <c r="F7" i="282"/>
  <c r="F11" i="282" s="1"/>
  <c r="F7" i="286"/>
  <c r="F14" i="286" s="1"/>
  <c r="F6" i="305"/>
  <c r="F7" i="306"/>
  <c r="F12" i="306" s="1"/>
  <c r="F7" i="308"/>
  <c r="F7" i="330"/>
  <c r="F11" i="330" s="1"/>
  <c r="F6" i="9"/>
  <c r="F7" i="12"/>
  <c r="F7" i="14"/>
  <c r="F33" i="14" s="1"/>
  <c r="F12" i="16"/>
  <c r="F7" i="20"/>
  <c r="F6" i="29"/>
  <c r="F7" i="30"/>
  <c r="F14" i="30" s="1"/>
  <c r="J7" i="35"/>
  <c r="J31" i="35" s="1"/>
  <c r="F7" i="36"/>
  <c r="F6" i="45"/>
  <c r="F9" i="68"/>
  <c r="F6" i="73"/>
  <c r="F7" i="84"/>
  <c r="F6" i="93"/>
  <c r="F7" i="98"/>
  <c r="F10" i="98" s="1"/>
  <c r="F7" i="104"/>
  <c r="F7" i="110"/>
  <c r="F11" i="110" s="1"/>
  <c r="F27" i="124"/>
  <c r="F9" i="152"/>
  <c r="F7" i="172"/>
  <c r="F6" i="201"/>
  <c r="F10" i="216"/>
  <c r="F6" i="221"/>
  <c r="F9" i="224"/>
  <c r="F6" i="261"/>
  <c r="F6" i="265"/>
  <c r="F6" i="273"/>
  <c r="F6" i="285"/>
  <c r="F7" i="294"/>
  <c r="F13" i="294" s="1"/>
  <c r="F11" i="300"/>
  <c r="F6" i="313"/>
  <c r="F7" i="314"/>
  <c r="F14" i="314" s="1"/>
  <c r="F6" i="13"/>
  <c r="F13" i="12"/>
  <c r="F9" i="28"/>
  <c r="F7" i="34"/>
  <c r="F14" i="34" s="1"/>
  <c r="F6" i="37"/>
  <c r="F13" i="44"/>
  <c r="F10" i="64"/>
  <c r="F9" i="72"/>
  <c r="F7" i="78"/>
  <c r="F12" i="78" s="1"/>
  <c r="F14" i="136"/>
  <c r="F7" i="150"/>
  <c r="F12" i="150" s="1"/>
  <c r="F6" i="153"/>
  <c r="F6" i="165"/>
  <c r="F7" i="170"/>
  <c r="F11" i="170" s="1"/>
  <c r="F13" i="188"/>
  <c r="F7" i="194"/>
  <c r="F14" i="194" s="1"/>
  <c r="F6" i="213"/>
  <c r="F7" i="238"/>
  <c r="F12" i="238" s="1"/>
  <c r="F7" i="242"/>
  <c r="F11" i="242" s="1"/>
  <c r="F6" i="257"/>
  <c r="F7" i="258"/>
  <c r="F11" i="258" s="1"/>
  <c r="F7" i="266"/>
  <c r="F11" i="266" s="1"/>
  <c r="F7" i="302"/>
  <c r="F11" i="302" s="1"/>
  <c r="F6" i="333"/>
  <c r="F6" i="2"/>
  <c r="F12" i="8"/>
  <c r="J7" i="11"/>
  <c r="J16" i="11" s="1"/>
  <c r="F7" i="18"/>
  <c r="F18" i="18" s="1"/>
  <c r="F7" i="38"/>
  <c r="F11" i="38" s="1"/>
  <c r="F6" i="49"/>
  <c r="F6" i="53"/>
  <c r="F10" i="52"/>
  <c r="F6" i="61"/>
  <c r="F14" i="84"/>
  <c r="F6" i="89"/>
  <c r="F6" i="177"/>
  <c r="F6" i="181"/>
  <c r="F6" i="185"/>
  <c r="F6" i="209"/>
  <c r="F7" i="218"/>
  <c r="F18" i="218" s="1"/>
  <c r="F9" i="220"/>
  <c r="F7" i="222"/>
  <c r="F12" i="222" s="1"/>
  <c r="F7" i="226"/>
  <c r="F14" i="226" s="1"/>
  <c r="F6" i="241"/>
  <c r="F6" i="245"/>
  <c r="F7" i="250"/>
  <c r="F12" i="250" s="1"/>
  <c r="F7" i="278"/>
  <c r="F15" i="278" s="1"/>
  <c r="F7" i="290"/>
  <c r="F12" i="290" s="1"/>
  <c r="F7" i="16"/>
  <c r="F6" i="21"/>
  <c r="F6" i="25"/>
  <c r="F7" i="42"/>
  <c r="F13" i="42" s="1"/>
  <c r="F7" i="46"/>
  <c r="F17" i="46" s="1"/>
  <c r="F7" i="50"/>
  <c r="F14" i="50" s="1"/>
  <c r="F7" i="64"/>
  <c r="F9" i="88"/>
  <c r="F6" i="113"/>
  <c r="F7" i="124"/>
  <c r="F7" i="142"/>
  <c r="F17" i="142" s="1"/>
  <c r="F9" i="148"/>
  <c r="F7" i="168"/>
  <c r="F7" i="174"/>
  <c r="F13" i="174" s="1"/>
  <c r="F6" i="189"/>
  <c r="F6" i="197"/>
  <c r="F7" i="262"/>
  <c r="F11" i="262" s="1"/>
  <c r="F6" i="309"/>
  <c r="F11" i="312"/>
  <c r="F6" i="317"/>
  <c r="F7" i="338"/>
  <c r="F11" i="338" s="1"/>
  <c r="F7" i="10"/>
  <c r="F29" i="10" s="1"/>
  <c r="F6" i="41"/>
  <c r="F7" i="52"/>
  <c r="F7" i="66"/>
  <c r="F11" i="66" s="1"/>
  <c r="F7" i="90"/>
  <c r="F14" i="90" s="1"/>
  <c r="F6" i="105"/>
  <c r="F7" i="118"/>
  <c r="F14" i="118" s="1"/>
  <c r="F7" i="126"/>
  <c r="F26" i="126" s="1"/>
  <c r="F6" i="129"/>
  <c r="F7" i="130"/>
  <c r="F10" i="130" s="1"/>
  <c r="F7" i="162"/>
  <c r="F11" i="162" s="1"/>
  <c r="F6" i="173"/>
  <c r="F9" i="176"/>
  <c r="F7" i="178"/>
  <c r="F12" i="178" s="1"/>
  <c r="F7" i="186"/>
  <c r="F12" i="186" s="1"/>
  <c r="F6" i="205"/>
  <c r="F9" i="208"/>
  <c r="F7" i="210"/>
  <c r="F12" i="210" s="1"/>
  <c r="F6" i="229"/>
  <c r="F9" i="228"/>
  <c r="F7" i="270"/>
  <c r="F13" i="270" s="1"/>
  <c r="F7" i="274"/>
  <c r="F11" i="274" s="1"/>
  <c r="F7" i="318"/>
  <c r="F19" i="318" s="1"/>
  <c r="J7" i="155"/>
  <c r="J16" i="155" s="1"/>
  <c r="J7" i="151"/>
  <c r="J18" i="151" s="1"/>
  <c r="J7" i="147"/>
  <c r="J23" i="147" s="1"/>
  <c r="J7" i="143"/>
  <c r="J17" i="143" s="1"/>
  <c r="J7" i="139"/>
  <c r="J18" i="139" s="1"/>
  <c r="J7" i="135"/>
  <c r="J11" i="135" s="1"/>
  <c r="J7" i="131"/>
  <c r="J17" i="131" s="1"/>
  <c r="J7" i="127"/>
  <c r="J37" i="127" s="1"/>
  <c r="J7" i="123"/>
  <c r="J17" i="123" s="1"/>
  <c r="J7" i="111"/>
  <c r="J13" i="111" s="1"/>
  <c r="J7" i="103"/>
  <c r="J16" i="103" s="1"/>
  <c r="J7" i="99"/>
  <c r="J14" i="99" s="1"/>
  <c r="J7" i="95"/>
  <c r="J17" i="95" s="1"/>
  <c r="J7" i="91"/>
  <c r="J21" i="91" s="1"/>
  <c r="J7" i="87"/>
  <c r="J22" i="87" s="1"/>
  <c r="J7" i="83"/>
  <c r="J14" i="83" s="1"/>
  <c r="J7" i="79"/>
  <c r="J18" i="79" s="1"/>
  <c r="J7" i="75"/>
  <c r="J26" i="75" s="1"/>
  <c r="J7" i="71"/>
  <c r="J15" i="71" s="1"/>
  <c r="J7" i="67"/>
  <c r="J16" i="67" s="1"/>
  <c r="J7" i="63"/>
  <c r="J15" i="63" s="1"/>
  <c r="J7" i="59"/>
  <c r="J19" i="59" s="1"/>
  <c r="J7" i="55"/>
  <c r="J18" i="55" s="1"/>
  <c r="J7" i="51"/>
  <c r="J21" i="51" s="1"/>
  <c r="J7" i="47"/>
  <c r="J21" i="47" s="1"/>
  <c r="J7" i="43"/>
  <c r="J27" i="43" s="1"/>
  <c r="J7" i="39"/>
  <c r="J18" i="39" s="1"/>
  <c r="J7" i="27"/>
  <c r="J16" i="27" s="1"/>
  <c r="N23" i="343"/>
  <c r="O23" i="343"/>
  <c r="P23" i="343"/>
  <c r="P7" i="343"/>
  <c r="N7" i="343"/>
  <c r="O7" i="343"/>
  <c r="J7" i="342"/>
  <c r="E13" i="342"/>
  <c r="L13" i="342" s="1"/>
  <c r="L7" i="342"/>
  <c r="K7" i="342"/>
  <c r="J7" i="340"/>
  <c r="L7" i="340"/>
  <c r="K7" i="340"/>
  <c r="J6" i="341"/>
  <c r="K6" i="341"/>
  <c r="L6" i="341"/>
  <c r="N15" i="339"/>
  <c r="P15" i="339"/>
  <c r="O15" i="339"/>
  <c r="P7" i="339"/>
  <c r="N7" i="339"/>
  <c r="O7" i="339"/>
  <c r="L7" i="338"/>
  <c r="K7" i="338"/>
  <c r="I11" i="338"/>
  <c r="E11" i="338"/>
  <c r="J11" i="338" s="1"/>
  <c r="J7" i="338"/>
  <c r="J7" i="336"/>
  <c r="K7" i="336"/>
  <c r="L7" i="336"/>
  <c r="L6" i="337"/>
  <c r="J6" i="337"/>
  <c r="K6" i="337"/>
  <c r="P30" i="335"/>
  <c r="O30" i="335"/>
  <c r="N30" i="335"/>
  <c r="P7" i="335"/>
  <c r="N7" i="335"/>
  <c r="O7" i="335"/>
  <c r="K19" i="334"/>
  <c r="L19" i="334"/>
  <c r="J19" i="334"/>
  <c r="K7" i="334"/>
  <c r="L7" i="334"/>
  <c r="J7" i="334"/>
  <c r="K9" i="332"/>
  <c r="J9" i="332"/>
  <c r="L9" i="332"/>
  <c r="L7" i="332"/>
  <c r="J7" i="332"/>
  <c r="K7" i="332"/>
  <c r="L6" i="333"/>
  <c r="J6" i="333"/>
  <c r="K6" i="333"/>
  <c r="O15" i="331"/>
  <c r="P7" i="331"/>
  <c r="P15" i="331"/>
  <c r="N15" i="331"/>
  <c r="N7" i="331"/>
  <c r="O7" i="331"/>
  <c r="L7" i="330"/>
  <c r="K7" i="330"/>
  <c r="G11" i="330"/>
  <c r="J7" i="330"/>
  <c r="K7" i="328"/>
  <c r="J7" i="328"/>
  <c r="L7" i="328"/>
  <c r="K6" i="329"/>
  <c r="L6" i="329"/>
  <c r="J6" i="329"/>
  <c r="P14" i="327"/>
  <c r="N14" i="327"/>
  <c r="O14" i="327"/>
  <c r="P7" i="327"/>
  <c r="N7" i="327"/>
  <c r="O7" i="327"/>
  <c r="J7" i="326"/>
  <c r="L7" i="326"/>
  <c r="E10" i="326"/>
  <c r="K10" i="326" s="1"/>
  <c r="K7" i="326"/>
  <c r="J7" i="324"/>
  <c r="K7" i="324"/>
  <c r="L7" i="324"/>
  <c r="L6" i="325"/>
  <c r="K6" i="325"/>
  <c r="J6" i="325"/>
  <c r="P7" i="323"/>
  <c r="P15" i="323"/>
  <c r="N15" i="323"/>
  <c r="O15" i="323"/>
  <c r="N7" i="323"/>
  <c r="O7" i="323"/>
  <c r="K7" i="322"/>
  <c r="J7" i="322"/>
  <c r="E11" i="322"/>
  <c r="L11" i="322" s="1"/>
  <c r="L7" i="322"/>
  <c r="K9" i="320"/>
  <c r="J9" i="320"/>
  <c r="K7" i="320"/>
  <c r="L9" i="320"/>
  <c r="L7" i="320"/>
  <c r="J7" i="320"/>
  <c r="J6" i="321"/>
  <c r="K6" i="321"/>
  <c r="L6" i="321"/>
  <c r="P24" i="319"/>
  <c r="P7" i="319"/>
  <c r="N24" i="319"/>
  <c r="O24" i="319"/>
  <c r="N7" i="319"/>
  <c r="O7" i="319"/>
  <c r="L7" i="318"/>
  <c r="E19" i="318"/>
  <c r="K19" i="318" s="1"/>
  <c r="J7" i="318"/>
  <c r="K7" i="318"/>
  <c r="L13" i="316"/>
  <c r="J7" i="316"/>
  <c r="J13" i="316"/>
  <c r="K13" i="316"/>
  <c r="K7" i="316"/>
  <c r="L7" i="316"/>
  <c r="L6" i="317"/>
  <c r="K6" i="317"/>
  <c r="J6" i="317"/>
  <c r="O23" i="315"/>
  <c r="P23" i="315"/>
  <c r="N23" i="315"/>
  <c r="P7" i="315"/>
  <c r="N7" i="315"/>
  <c r="O7" i="315"/>
  <c r="L14" i="314"/>
  <c r="K14" i="314"/>
  <c r="J14" i="314"/>
  <c r="L7" i="314"/>
  <c r="J7" i="314"/>
  <c r="K7" i="314"/>
  <c r="K11" i="312"/>
  <c r="K7" i="312"/>
  <c r="L7" i="312"/>
  <c r="J11" i="312"/>
  <c r="L11" i="312"/>
  <c r="J7" i="312"/>
  <c r="J6" i="313"/>
  <c r="L6" i="313"/>
  <c r="K6" i="313"/>
  <c r="N22" i="311"/>
  <c r="P22" i="311"/>
  <c r="O22" i="311"/>
  <c r="P7" i="311"/>
  <c r="N7" i="311"/>
  <c r="O7" i="311"/>
  <c r="J13" i="310"/>
  <c r="L7" i="310"/>
  <c r="J7" i="310"/>
  <c r="H13" i="310"/>
  <c r="K7" i="310"/>
  <c r="J10" i="308"/>
  <c r="L10" i="308"/>
  <c r="K7" i="308"/>
  <c r="K10" i="308"/>
  <c r="J7" i="308"/>
  <c r="L7" i="308"/>
  <c r="L6" i="309"/>
  <c r="K6" i="309"/>
  <c r="J6" i="309"/>
  <c r="P18" i="307"/>
  <c r="O18" i="307"/>
  <c r="N18" i="307"/>
  <c r="P7" i="307"/>
  <c r="N7" i="307"/>
  <c r="O7" i="307"/>
  <c r="K7" i="306"/>
  <c r="L7" i="306"/>
  <c r="J12" i="306"/>
  <c r="J7" i="306"/>
  <c r="H12" i="306"/>
  <c r="L12" i="306" s="1"/>
  <c r="L7" i="304"/>
  <c r="J7" i="304"/>
  <c r="K7" i="304"/>
  <c r="L6" i="305"/>
  <c r="J6" i="305"/>
  <c r="K6" i="305"/>
  <c r="P18" i="303"/>
  <c r="O18" i="303"/>
  <c r="N18" i="303"/>
  <c r="P7" i="303"/>
  <c r="N7" i="303"/>
  <c r="O7" i="303"/>
  <c r="J7" i="302"/>
  <c r="K7" i="302"/>
  <c r="G11" i="302"/>
  <c r="L7" i="302"/>
  <c r="L11" i="300"/>
  <c r="K11" i="300"/>
  <c r="J11" i="300"/>
  <c r="L7" i="300"/>
  <c r="K7" i="300"/>
  <c r="J7" i="300"/>
  <c r="K6" i="301"/>
  <c r="J6" i="301"/>
  <c r="L6" i="301"/>
  <c r="N11" i="299"/>
  <c r="O11" i="299"/>
  <c r="P11" i="299"/>
  <c r="P7" i="299"/>
  <c r="N7" i="299"/>
  <c r="O7" i="299"/>
  <c r="K10" i="298"/>
  <c r="J10" i="298"/>
  <c r="L10" i="298"/>
  <c r="J7" i="298"/>
  <c r="K7" i="298"/>
  <c r="L7" i="298"/>
  <c r="K7" i="296"/>
  <c r="J7" i="296"/>
  <c r="L7" i="296"/>
  <c r="L6" i="297"/>
  <c r="J6" i="297"/>
  <c r="K6" i="297"/>
  <c r="P19" i="295"/>
  <c r="O19" i="295"/>
  <c r="N19" i="295"/>
  <c r="P7" i="295"/>
  <c r="N7" i="295"/>
  <c r="O7" i="295"/>
  <c r="K7" i="294"/>
  <c r="J7" i="294"/>
  <c r="E13" i="294"/>
  <c r="J13" i="294" s="1"/>
  <c r="L7" i="294"/>
  <c r="H13" i="294"/>
  <c r="K7" i="292"/>
  <c r="J7" i="292"/>
  <c r="L7" i="292"/>
  <c r="K6" i="293"/>
  <c r="J6" i="293"/>
  <c r="L6" i="293"/>
  <c r="P18" i="291"/>
  <c r="O18" i="291"/>
  <c r="N18" i="291"/>
  <c r="P7" i="291"/>
  <c r="N7" i="291"/>
  <c r="O7" i="291"/>
  <c r="K7" i="290"/>
  <c r="J7" i="290"/>
  <c r="H12" i="290"/>
  <c r="G12" i="290"/>
  <c r="L7" i="290"/>
  <c r="J7" i="288"/>
  <c r="K7" i="288"/>
  <c r="L7" i="288"/>
  <c r="L6" i="289"/>
  <c r="K6" i="289"/>
  <c r="J6" i="289"/>
  <c r="P38" i="287"/>
  <c r="O38" i="287"/>
  <c r="N38" i="287"/>
  <c r="P7" i="287"/>
  <c r="N7" i="287"/>
  <c r="O7" i="287"/>
  <c r="J14" i="286"/>
  <c r="K14" i="286"/>
  <c r="L14" i="286"/>
  <c r="K7" i="286"/>
  <c r="L7" i="286"/>
  <c r="J7" i="286"/>
  <c r="J7" i="284"/>
  <c r="K7" i="284"/>
  <c r="L7" i="284"/>
  <c r="K6" i="285"/>
  <c r="L6" i="285"/>
  <c r="J6" i="285"/>
  <c r="P19" i="283"/>
  <c r="O19" i="283"/>
  <c r="P7" i="283"/>
  <c r="N19" i="283"/>
  <c r="N7" i="283"/>
  <c r="O7" i="283"/>
  <c r="J7" i="282"/>
  <c r="L7" i="282"/>
  <c r="G11" i="282"/>
  <c r="K7" i="282"/>
  <c r="K7" i="280"/>
  <c r="J7" i="280"/>
  <c r="L7" i="280"/>
  <c r="K6" i="281"/>
  <c r="L6" i="281"/>
  <c r="J6" i="281"/>
  <c r="P7" i="279"/>
  <c r="P30" i="279"/>
  <c r="N7" i="279"/>
  <c r="O7" i="279"/>
  <c r="N30" i="279"/>
  <c r="O30" i="279"/>
  <c r="L7" i="278"/>
  <c r="G15" i="278"/>
  <c r="K7" i="278"/>
  <c r="J7" i="278"/>
  <c r="J10" i="276"/>
  <c r="K10" i="276"/>
  <c r="L10" i="276"/>
  <c r="J7" i="276"/>
  <c r="L7" i="276"/>
  <c r="K7" i="276"/>
  <c r="L6" i="277"/>
  <c r="K6" i="277"/>
  <c r="J6" i="277"/>
  <c r="N14" i="275"/>
  <c r="P7" i="275"/>
  <c r="P14" i="275"/>
  <c r="O14" i="275"/>
  <c r="N7" i="275"/>
  <c r="O7" i="275"/>
  <c r="J7" i="274"/>
  <c r="K7" i="274"/>
  <c r="L7" i="274"/>
  <c r="G11" i="274"/>
  <c r="J7" i="272"/>
  <c r="K7" i="272"/>
  <c r="L7" i="272"/>
  <c r="K6" i="273"/>
  <c r="J6" i="273"/>
  <c r="L6" i="273"/>
  <c r="P18" i="271"/>
  <c r="O18" i="271"/>
  <c r="N18" i="271"/>
  <c r="P7" i="271"/>
  <c r="N7" i="271"/>
  <c r="O7" i="271"/>
  <c r="L13" i="270"/>
  <c r="K13" i="270"/>
  <c r="J13" i="270"/>
  <c r="J7" i="270"/>
  <c r="K7" i="270"/>
  <c r="L7" i="270"/>
  <c r="K7" i="268"/>
  <c r="J7" i="268"/>
  <c r="L7" i="268"/>
  <c r="K6" i="269"/>
  <c r="J6" i="269"/>
  <c r="L6" i="269"/>
  <c r="P15" i="267"/>
  <c r="P7" i="267"/>
  <c r="N7" i="267"/>
  <c r="O7" i="267"/>
  <c r="N15" i="267"/>
  <c r="O15" i="267"/>
  <c r="J7" i="266"/>
  <c r="K7" i="266"/>
  <c r="L7" i="266"/>
  <c r="G11" i="266"/>
  <c r="K7" i="264"/>
  <c r="J7" i="264"/>
  <c r="L7" i="264"/>
  <c r="L6" i="265"/>
  <c r="K6" i="265"/>
  <c r="J6" i="265"/>
  <c r="O19" i="263"/>
  <c r="P19" i="263"/>
  <c r="N19" i="263"/>
  <c r="P7" i="263"/>
  <c r="N7" i="263"/>
  <c r="O7" i="263"/>
  <c r="K7" i="262"/>
  <c r="L7" i="262"/>
  <c r="G11" i="262"/>
  <c r="J7" i="262"/>
  <c r="K9" i="260"/>
  <c r="L9" i="260"/>
  <c r="L7" i="260"/>
  <c r="J7" i="260"/>
  <c r="J9" i="260"/>
  <c r="K7" i="260"/>
  <c r="L6" i="261"/>
  <c r="J6" i="261"/>
  <c r="K6" i="261"/>
  <c r="P21" i="259"/>
  <c r="N21" i="259"/>
  <c r="O21" i="259"/>
  <c r="P7" i="259"/>
  <c r="N7" i="259"/>
  <c r="O7" i="259"/>
  <c r="J7" i="258"/>
  <c r="G11" i="258"/>
  <c r="K7" i="258"/>
  <c r="L7" i="258"/>
  <c r="K9" i="256"/>
  <c r="L9" i="256"/>
  <c r="J7" i="256"/>
  <c r="J9" i="256"/>
  <c r="L7" i="256"/>
  <c r="K7" i="256"/>
  <c r="J6" i="257"/>
  <c r="L6" i="257"/>
  <c r="K6" i="257"/>
  <c r="P20" i="255"/>
  <c r="N20" i="255"/>
  <c r="O20" i="255"/>
  <c r="P7" i="255"/>
  <c r="N7" i="255"/>
  <c r="O7" i="255"/>
  <c r="J7" i="254"/>
  <c r="G11" i="254"/>
  <c r="K7" i="254"/>
  <c r="L7" i="254"/>
  <c r="J7" i="252"/>
  <c r="L7" i="252"/>
  <c r="K7" i="252"/>
  <c r="L6" i="253"/>
  <c r="J6" i="253"/>
  <c r="K6" i="253"/>
  <c r="P17" i="251"/>
  <c r="O17" i="251"/>
  <c r="N17" i="251"/>
  <c r="P7" i="251"/>
  <c r="N7" i="251"/>
  <c r="O7" i="251"/>
  <c r="J12" i="250"/>
  <c r="K12" i="250"/>
  <c r="L12" i="250"/>
  <c r="J7" i="250"/>
  <c r="L7" i="250"/>
  <c r="K7" i="250"/>
  <c r="K7" i="248"/>
  <c r="J7" i="248"/>
  <c r="L7" i="248"/>
  <c r="J6" i="249"/>
  <c r="K6" i="249"/>
  <c r="L6" i="249"/>
  <c r="P13" i="247"/>
  <c r="N13" i="247"/>
  <c r="P7" i="247"/>
  <c r="O13" i="247"/>
  <c r="N7" i="247"/>
  <c r="O7" i="247"/>
  <c r="J7" i="246"/>
  <c r="K7" i="246"/>
  <c r="L7" i="246"/>
  <c r="E11" i="246"/>
  <c r="K11" i="246" s="1"/>
  <c r="J7" i="244"/>
  <c r="L7" i="244"/>
  <c r="K7" i="244"/>
  <c r="J6" i="245"/>
  <c r="K6" i="245"/>
  <c r="L6" i="245"/>
  <c r="P18" i="243"/>
  <c r="N18" i="243"/>
  <c r="O18" i="243"/>
  <c r="P7" i="243"/>
  <c r="N7" i="243"/>
  <c r="O7" i="243"/>
  <c r="J7" i="242"/>
  <c r="K11" i="242"/>
  <c r="L11" i="242"/>
  <c r="J11" i="242"/>
  <c r="K7" i="242"/>
  <c r="L7" i="242"/>
  <c r="J7" i="240"/>
  <c r="L7" i="240"/>
  <c r="K7" i="240"/>
  <c r="J6" i="241"/>
  <c r="L6" i="241"/>
  <c r="K6" i="241"/>
  <c r="P16" i="239"/>
  <c r="O16" i="239"/>
  <c r="N16" i="239"/>
  <c r="P7" i="239"/>
  <c r="N7" i="239"/>
  <c r="O7" i="239"/>
  <c r="J7" i="238"/>
  <c r="K7" i="238"/>
  <c r="G12" i="238"/>
  <c r="L7" i="238"/>
  <c r="K7" i="236"/>
  <c r="L7" i="236"/>
  <c r="J7" i="236"/>
  <c r="K6" i="237"/>
  <c r="J6" i="237"/>
  <c r="L6" i="237"/>
  <c r="P15" i="235"/>
  <c r="O15" i="235"/>
  <c r="N15" i="235"/>
  <c r="P7" i="235"/>
  <c r="N7" i="235"/>
  <c r="O7" i="235"/>
  <c r="J7" i="234"/>
  <c r="K7" i="234"/>
  <c r="G11" i="234"/>
  <c r="E11" i="234"/>
  <c r="L7" i="234"/>
  <c r="J7" i="232"/>
  <c r="K7" i="232"/>
  <c r="L7" i="232"/>
  <c r="J6" i="233"/>
  <c r="L6" i="233"/>
  <c r="K6" i="233"/>
  <c r="P7" i="231"/>
  <c r="P12" i="231"/>
  <c r="O12" i="231"/>
  <c r="N12" i="231"/>
  <c r="N7" i="231"/>
  <c r="O7" i="231"/>
  <c r="K7" i="230"/>
  <c r="J7" i="230"/>
  <c r="K10" i="230"/>
  <c r="J10" i="230"/>
  <c r="L10" i="230"/>
  <c r="L7" i="230"/>
  <c r="K9" i="228"/>
  <c r="J9" i="228"/>
  <c r="K7" i="228"/>
  <c r="L9" i="228"/>
  <c r="L7" i="228"/>
  <c r="J7" i="228"/>
  <c r="L6" i="229"/>
  <c r="K6" i="229"/>
  <c r="J6" i="229"/>
  <c r="O21" i="227"/>
  <c r="P21" i="227"/>
  <c r="N21" i="227"/>
  <c r="P7" i="227"/>
  <c r="N7" i="227"/>
  <c r="O7" i="227"/>
  <c r="J7" i="226"/>
  <c r="L7" i="226"/>
  <c r="J14" i="226"/>
  <c r="H14" i="226"/>
  <c r="K14" i="226" s="1"/>
  <c r="K7" i="226"/>
  <c r="K9" i="224"/>
  <c r="L7" i="224"/>
  <c r="J9" i="224"/>
  <c r="K7" i="224"/>
  <c r="L9" i="224"/>
  <c r="J7" i="224"/>
  <c r="J6" i="225"/>
  <c r="K6" i="225"/>
  <c r="L6" i="225"/>
  <c r="P23" i="223"/>
  <c r="O23" i="223"/>
  <c r="N23" i="223"/>
  <c r="P7" i="223"/>
  <c r="N7" i="223"/>
  <c r="O7" i="223"/>
  <c r="J7" i="222"/>
  <c r="G12" i="222"/>
  <c r="L7" i="222"/>
  <c r="K7" i="222"/>
  <c r="J9" i="220"/>
  <c r="K9" i="220"/>
  <c r="L9" i="220"/>
  <c r="J7" i="220"/>
  <c r="K7" i="220"/>
  <c r="L7" i="220"/>
  <c r="J6" i="221"/>
  <c r="K6" i="221"/>
  <c r="L6" i="221"/>
  <c r="P19" i="219"/>
  <c r="N19" i="219"/>
  <c r="O19" i="219"/>
  <c r="P7" i="219"/>
  <c r="N7" i="219"/>
  <c r="O7" i="219"/>
  <c r="K7" i="218"/>
  <c r="J7" i="218"/>
  <c r="G18" i="218"/>
  <c r="L7" i="218"/>
  <c r="L10" i="216"/>
  <c r="K10" i="216"/>
  <c r="J10" i="216"/>
  <c r="J7" i="216"/>
  <c r="K7" i="216"/>
  <c r="L7" i="216"/>
  <c r="J6" i="217"/>
  <c r="K6" i="217"/>
  <c r="L6" i="217"/>
  <c r="O13" i="215"/>
  <c r="P7" i="215"/>
  <c r="P13" i="215"/>
  <c r="N13" i="215"/>
  <c r="N7" i="215"/>
  <c r="O7" i="215"/>
  <c r="J7" i="214"/>
  <c r="K7" i="214"/>
  <c r="G11" i="214"/>
  <c r="L7" i="214"/>
  <c r="J10" i="212"/>
  <c r="L10" i="212"/>
  <c r="K10" i="212"/>
  <c r="K7" i="212"/>
  <c r="L7" i="212"/>
  <c r="J7" i="212"/>
  <c r="L6" i="213"/>
  <c r="K6" i="213"/>
  <c r="J6" i="213"/>
  <c r="P22" i="211"/>
  <c r="N22" i="211"/>
  <c r="O22" i="211"/>
  <c r="P7" i="211"/>
  <c r="N7" i="211"/>
  <c r="O7" i="211"/>
  <c r="L7" i="210"/>
  <c r="K7" i="210"/>
  <c r="L12" i="210"/>
  <c r="J12" i="210"/>
  <c r="K12" i="210"/>
  <c r="J7" i="210"/>
  <c r="L9" i="208"/>
  <c r="J9" i="208"/>
  <c r="K9" i="208"/>
  <c r="J7" i="208"/>
  <c r="L7" i="208"/>
  <c r="K7" i="208"/>
  <c r="J6" i="209"/>
  <c r="K6" i="209"/>
  <c r="L6" i="209"/>
  <c r="P18" i="207"/>
  <c r="O18" i="207"/>
  <c r="N18" i="207"/>
  <c r="P7" i="207"/>
  <c r="N7" i="207"/>
  <c r="O7" i="207"/>
  <c r="K7" i="206"/>
  <c r="J7" i="206"/>
  <c r="L7" i="206"/>
  <c r="G12" i="206"/>
  <c r="J12" i="206" s="1"/>
  <c r="H12" i="206"/>
  <c r="J7" i="204"/>
  <c r="K7" i="204"/>
  <c r="L7" i="204"/>
  <c r="J6" i="205"/>
  <c r="L6" i="205"/>
  <c r="K6" i="205"/>
  <c r="P18" i="203"/>
  <c r="O18" i="203"/>
  <c r="P7" i="203"/>
  <c r="N18" i="203"/>
  <c r="N7" i="203"/>
  <c r="O7" i="203"/>
  <c r="L7" i="202"/>
  <c r="K7" i="202"/>
  <c r="G11" i="202"/>
  <c r="J7" i="202"/>
  <c r="L7" i="200"/>
  <c r="J7" i="200"/>
  <c r="K7" i="200"/>
  <c r="L6" i="201"/>
  <c r="K6" i="201"/>
  <c r="J6" i="201"/>
  <c r="P12" i="199"/>
  <c r="N12" i="199"/>
  <c r="O12" i="199"/>
  <c r="P7" i="199"/>
  <c r="N7" i="199"/>
  <c r="O7" i="199"/>
  <c r="K10" i="198"/>
  <c r="J10" i="198"/>
  <c r="L10" i="198"/>
  <c r="L7" i="198"/>
  <c r="K7" i="198"/>
  <c r="J7" i="198"/>
  <c r="L7" i="196"/>
  <c r="J7" i="196"/>
  <c r="K7" i="196"/>
  <c r="K6" i="197"/>
  <c r="J6" i="197"/>
  <c r="L6" i="197"/>
  <c r="P19" i="195"/>
  <c r="O19" i="195"/>
  <c r="N19" i="195"/>
  <c r="P7" i="195"/>
  <c r="N7" i="195"/>
  <c r="O7" i="195"/>
  <c r="K14" i="194"/>
  <c r="L14" i="194"/>
  <c r="J14" i="194"/>
  <c r="L7" i="194"/>
  <c r="K7" i="194"/>
  <c r="J7" i="194"/>
  <c r="J7" i="192"/>
  <c r="K7" i="192"/>
  <c r="L7" i="192"/>
  <c r="K6" i="193"/>
  <c r="J6" i="193"/>
  <c r="L6" i="193"/>
  <c r="P17" i="191"/>
  <c r="N17" i="191"/>
  <c r="O17" i="191"/>
  <c r="P7" i="191"/>
  <c r="N7" i="191"/>
  <c r="O7" i="191"/>
  <c r="J7" i="190"/>
  <c r="K7" i="190"/>
  <c r="L7" i="190"/>
  <c r="H12" i="190"/>
  <c r="G12" i="190"/>
  <c r="J13" i="188"/>
  <c r="L13" i="188"/>
  <c r="K13" i="188"/>
  <c r="J7" i="188"/>
  <c r="L7" i="188"/>
  <c r="K7" i="188"/>
  <c r="J6" i="189"/>
  <c r="L6" i="189"/>
  <c r="K6" i="189"/>
  <c r="P18" i="187"/>
  <c r="O18" i="187"/>
  <c r="N18" i="187"/>
  <c r="P7" i="187"/>
  <c r="N7" i="187"/>
  <c r="O7" i="187"/>
  <c r="K7" i="186"/>
  <c r="L7" i="186"/>
  <c r="J7" i="186"/>
  <c r="H12" i="186"/>
  <c r="G12" i="186"/>
  <c r="J12" i="184"/>
  <c r="J7" i="184"/>
  <c r="L12" i="184"/>
  <c r="K12" i="184"/>
  <c r="K7" i="184"/>
  <c r="L7" i="184"/>
  <c r="K6" i="185"/>
  <c r="L6" i="185"/>
  <c r="J6" i="185"/>
  <c r="P25" i="183"/>
  <c r="O25" i="183"/>
  <c r="N25" i="183"/>
  <c r="P7" i="183"/>
  <c r="N7" i="183"/>
  <c r="O7" i="183"/>
  <c r="L7" i="182"/>
  <c r="J7" i="182"/>
  <c r="K7" i="182"/>
  <c r="H13" i="182"/>
  <c r="E13" i="182"/>
  <c r="J13" i="182" s="1"/>
  <c r="L10" i="180"/>
  <c r="J10" i="180"/>
  <c r="K10" i="180"/>
  <c r="J7" i="180"/>
  <c r="L7" i="180"/>
  <c r="K7" i="180"/>
  <c r="J6" i="181"/>
  <c r="L6" i="181"/>
  <c r="K6" i="181"/>
  <c r="O24" i="179"/>
  <c r="P24" i="179"/>
  <c r="P7" i="179"/>
  <c r="N24" i="179"/>
  <c r="N7" i="179"/>
  <c r="O7" i="179"/>
  <c r="K7" i="178"/>
  <c r="J7" i="178"/>
  <c r="J12" i="178"/>
  <c r="H12" i="178"/>
  <c r="L12" i="178" s="1"/>
  <c r="L7" i="178"/>
  <c r="K9" i="176"/>
  <c r="K7" i="176"/>
  <c r="J9" i="176"/>
  <c r="L9" i="176"/>
  <c r="J7" i="176"/>
  <c r="L7" i="176"/>
  <c r="K6" i="177"/>
  <c r="J6" i="177"/>
  <c r="L6" i="177"/>
  <c r="P54" i="175"/>
  <c r="O54" i="175"/>
  <c r="N54" i="175"/>
  <c r="P7" i="175"/>
  <c r="N7" i="175"/>
  <c r="O7" i="175"/>
  <c r="L7" i="174"/>
  <c r="J7" i="174"/>
  <c r="G13" i="174"/>
  <c r="K7" i="174"/>
  <c r="L10" i="172"/>
  <c r="J10" i="172"/>
  <c r="K10" i="172"/>
  <c r="L7" i="172"/>
  <c r="J7" i="172"/>
  <c r="K7" i="172"/>
  <c r="K6" i="173"/>
  <c r="J6" i="173"/>
  <c r="L6" i="173"/>
  <c r="O17" i="171"/>
  <c r="O7" i="171"/>
  <c r="P17" i="171"/>
  <c r="N17" i="171"/>
  <c r="N7" i="171"/>
  <c r="P7" i="171"/>
  <c r="L11" i="170"/>
  <c r="K11" i="170"/>
  <c r="J11" i="170"/>
  <c r="L7" i="170"/>
  <c r="K7" i="170"/>
  <c r="J7" i="170"/>
  <c r="J11" i="168"/>
  <c r="K11" i="168"/>
  <c r="L11" i="168"/>
  <c r="K7" i="168"/>
  <c r="J7" i="168"/>
  <c r="L7" i="168"/>
  <c r="J6" i="169"/>
  <c r="L6" i="169"/>
  <c r="K6" i="169"/>
  <c r="P18" i="167"/>
  <c r="P7" i="167"/>
  <c r="O18" i="167"/>
  <c r="O7" i="167"/>
  <c r="N7" i="167"/>
  <c r="N18" i="167"/>
  <c r="J7" i="166"/>
  <c r="E13" i="166"/>
  <c r="K13" i="166" s="1"/>
  <c r="L7" i="166"/>
  <c r="K7" i="166"/>
  <c r="J9" i="164"/>
  <c r="K9" i="164"/>
  <c r="J7" i="164"/>
  <c r="L9" i="164"/>
  <c r="L7" i="164"/>
  <c r="K7" i="164"/>
  <c r="J6" i="165"/>
  <c r="K6" i="165"/>
  <c r="L6" i="165"/>
  <c r="P19" i="163"/>
  <c r="O19" i="163"/>
  <c r="N19" i="163"/>
  <c r="O7" i="163"/>
  <c r="N7" i="163"/>
  <c r="P7" i="163"/>
  <c r="J7" i="162"/>
  <c r="L7" i="162"/>
  <c r="K7" i="162"/>
  <c r="G11" i="162"/>
  <c r="J7" i="160"/>
  <c r="L9" i="160"/>
  <c r="K9" i="160"/>
  <c r="J9" i="160"/>
  <c r="L7" i="160"/>
  <c r="K7" i="160"/>
  <c r="J6" i="161"/>
  <c r="L6" i="161"/>
  <c r="K6" i="161"/>
  <c r="P26" i="159"/>
  <c r="O26" i="159"/>
  <c r="N26" i="159"/>
  <c r="O7" i="159"/>
  <c r="N7" i="159"/>
  <c r="P7" i="159"/>
  <c r="L15" i="158"/>
  <c r="K15" i="158"/>
  <c r="J15" i="158"/>
  <c r="J7" i="158"/>
  <c r="K7" i="158"/>
  <c r="L7" i="158"/>
  <c r="J12" i="156"/>
  <c r="L12" i="156"/>
  <c r="K12" i="156"/>
  <c r="L7" i="156"/>
  <c r="J7" i="156"/>
  <c r="K7" i="156"/>
  <c r="J6" i="157"/>
  <c r="K6" i="157"/>
  <c r="L6" i="157"/>
  <c r="N16" i="155"/>
  <c r="P16" i="155"/>
  <c r="O16" i="155"/>
  <c r="O7" i="155"/>
  <c r="N7" i="155"/>
  <c r="P7" i="155"/>
  <c r="K10" i="154"/>
  <c r="J10" i="154"/>
  <c r="L10" i="154"/>
  <c r="J7" i="154"/>
  <c r="L7" i="154"/>
  <c r="K7" i="154"/>
  <c r="J9" i="152"/>
  <c r="K9" i="152"/>
  <c r="L7" i="152"/>
  <c r="L9" i="152"/>
  <c r="K7" i="152"/>
  <c r="J7" i="152"/>
  <c r="J6" i="153"/>
  <c r="K6" i="153"/>
  <c r="L6" i="153"/>
  <c r="P18" i="151"/>
  <c r="O18" i="151"/>
  <c r="O7" i="151"/>
  <c r="N18" i="151"/>
  <c r="P7" i="151"/>
  <c r="N7" i="151"/>
  <c r="L7" i="150"/>
  <c r="J7" i="150"/>
  <c r="G12" i="150"/>
  <c r="K7" i="150"/>
  <c r="J9" i="148"/>
  <c r="K9" i="148"/>
  <c r="L7" i="148"/>
  <c r="K7" i="148"/>
  <c r="J7" i="148"/>
  <c r="L9" i="148"/>
  <c r="K6" i="149"/>
  <c r="L6" i="149"/>
  <c r="J6" i="149"/>
  <c r="N23" i="147"/>
  <c r="P23" i="147"/>
  <c r="O23" i="147"/>
  <c r="P7" i="147"/>
  <c r="O7" i="147"/>
  <c r="N7" i="147"/>
  <c r="J7" i="146"/>
  <c r="K7" i="146"/>
  <c r="G11" i="146"/>
  <c r="L7" i="146"/>
  <c r="K7" i="144"/>
  <c r="J7" i="144"/>
  <c r="L7" i="144"/>
  <c r="J6" i="145"/>
  <c r="K6" i="145"/>
  <c r="L6" i="145"/>
  <c r="N17" i="143"/>
  <c r="P17" i="143"/>
  <c r="O7" i="143"/>
  <c r="P7" i="143"/>
  <c r="O17" i="143"/>
  <c r="N7" i="143"/>
  <c r="K7" i="142"/>
  <c r="J7" i="142"/>
  <c r="H17" i="142"/>
  <c r="K17" i="142" s="1"/>
  <c r="J17" i="142"/>
  <c r="L7" i="142"/>
  <c r="K7" i="140"/>
  <c r="L7" i="140"/>
  <c r="J7" i="140"/>
  <c r="K6" i="141"/>
  <c r="J6" i="141"/>
  <c r="L6" i="141"/>
  <c r="P18" i="139"/>
  <c r="O7" i="139"/>
  <c r="O18" i="139"/>
  <c r="N18" i="139"/>
  <c r="P7" i="139"/>
  <c r="N7" i="139"/>
  <c r="J11" i="138"/>
  <c r="K11" i="138"/>
  <c r="L11" i="138"/>
  <c r="J7" i="138"/>
  <c r="L7" i="138"/>
  <c r="K7" i="138"/>
  <c r="K7" i="136"/>
  <c r="K14" i="136"/>
  <c r="J14" i="136"/>
  <c r="L14" i="136"/>
  <c r="L7" i="136"/>
  <c r="J7" i="136"/>
  <c r="L6" i="137"/>
  <c r="K6" i="137"/>
  <c r="J6" i="137"/>
  <c r="P11" i="135"/>
  <c r="O7" i="135"/>
  <c r="O11" i="135"/>
  <c r="N11" i="135"/>
  <c r="N7" i="135"/>
  <c r="P7" i="135"/>
  <c r="L7" i="134"/>
  <c r="K9" i="134"/>
  <c r="J9" i="134"/>
  <c r="L9" i="134"/>
  <c r="J7" i="134"/>
  <c r="K7" i="134"/>
  <c r="K7" i="132"/>
  <c r="L9" i="132"/>
  <c r="J9" i="132"/>
  <c r="K9" i="132"/>
  <c r="L7" i="132"/>
  <c r="J7" i="132"/>
  <c r="J6" i="133"/>
  <c r="K6" i="133"/>
  <c r="L6" i="133"/>
  <c r="P17" i="131"/>
  <c r="O17" i="131"/>
  <c r="O7" i="131"/>
  <c r="N17" i="131"/>
  <c r="P7" i="131"/>
  <c r="N7" i="131"/>
  <c r="J7" i="130"/>
  <c r="K7" i="130"/>
  <c r="L7" i="130"/>
  <c r="J10" i="130"/>
  <c r="H10" i="130"/>
  <c r="K7" i="128"/>
  <c r="K9" i="128"/>
  <c r="J9" i="128"/>
  <c r="J7" i="128"/>
  <c r="L9" i="128"/>
  <c r="L7" i="128"/>
  <c r="L6" i="129"/>
  <c r="K6" i="129"/>
  <c r="J6" i="129"/>
  <c r="P37" i="127"/>
  <c r="O7" i="127"/>
  <c r="O37" i="127"/>
  <c r="N37" i="127"/>
  <c r="N7" i="127"/>
  <c r="P7" i="127"/>
  <c r="K7" i="126"/>
  <c r="J26" i="126"/>
  <c r="J7" i="126"/>
  <c r="H26" i="126"/>
  <c r="L7" i="126"/>
  <c r="L7" i="124"/>
  <c r="L27" i="124"/>
  <c r="K27" i="124"/>
  <c r="J27" i="124"/>
  <c r="J7" i="124"/>
  <c r="K7" i="124"/>
  <c r="K6" i="125"/>
  <c r="J6" i="125"/>
  <c r="L6" i="125"/>
  <c r="P17" i="123"/>
  <c r="O7" i="123"/>
  <c r="O17" i="123"/>
  <c r="N17" i="123"/>
  <c r="N7" i="123"/>
  <c r="P7" i="123"/>
  <c r="J12" i="122"/>
  <c r="K12" i="122"/>
  <c r="L12" i="122"/>
  <c r="K7" i="122"/>
  <c r="J7" i="122"/>
  <c r="L7" i="122"/>
  <c r="L7" i="120"/>
  <c r="J7" i="120"/>
  <c r="K7" i="120"/>
  <c r="K6" i="121"/>
  <c r="J6" i="121"/>
  <c r="L6" i="121"/>
  <c r="P25" i="119"/>
  <c r="N7" i="119"/>
  <c r="O7" i="119"/>
  <c r="O25" i="119"/>
  <c r="N25" i="119"/>
  <c r="P7" i="119"/>
  <c r="J7" i="118"/>
  <c r="L7" i="118"/>
  <c r="J14" i="118"/>
  <c r="H14" i="118"/>
  <c r="K14" i="118" s="1"/>
  <c r="K7" i="118"/>
  <c r="L52" i="116"/>
  <c r="J52" i="116"/>
  <c r="K52" i="116"/>
  <c r="L7" i="116"/>
  <c r="J7" i="116"/>
  <c r="K7" i="116"/>
  <c r="J6" i="117"/>
  <c r="K6" i="117"/>
  <c r="L6" i="117"/>
  <c r="P15" i="115"/>
  <c r="O15" i="115"/>
  <c r="N15" i="115"/>
  <c r="N7" i="115"/>
  <c r="O7" i="115"/>
  <c r="P7" i="115"/>
  <c r="K7" i="114"/>
  <c r="L7" i="114"/>
  <c r="L12" i="114"/>
  <c r="J12" i="114"/>
  <c r="K12" i="114"/>
  <c r="J7" i="114"/>
  <c r="J10" i="112"/>
  <c r="K10" i="112"/>
  <c r="L10" i="112"/>
  <c r="J7" i="112"/>
  <c r="L7" i="112"/>
  <c r="K7" i="112"/>
  <c r="J6" i="113"/>
  <c r="L6" i="113"/>
  <c r="K6" i="113"/>
  <c r="P13" i="111"/>
  <c r="O13" i="111"/>
  <c r="N13" i="111"/>
  <c r="N7" i="111"/>
  <c r="P7" i="111"/>
  <c r="O7" i="111"/>
  <c r="J7" i="110"/>
  <c r="K11" i="110"/>
  <c r="J11" i="110"/>
  <c r="L11" i="110"/>
  <c r="K7" i="110"/>
  <c r="L7" i="110"/>
  <c r="J7" i="108"/>
  <c r="L7" i="108"/>
  <c r="K7" i="108"/>
  <c r="J6" i="109"/>
  <c r="L6" i="109"/>
  <c r="K6" i="109"/>
  <c r="P51" i="107"/>
  <c r="O7" i="107"/>
  <c r="P7" i="107"/>
  <c r="O51" i="107"/>
  <c r="N51" i="107"/>
  <c r="N7" i="107"/>
  <c r="L7" i="106"/>
  <c r="J20" i="106"/>
  <c r="K20" i="106"/>
  <c r="I20" i="106"/>
  <c r="L20" i="106" s="1"/>
  <c r="J7" i="106"/>
  <c r="K7" i="106"/>
  <c r="J7" i="104"/>
  <c r="J10" i="104"/>
  <c r="L7" i="104"/>
  <c r="K10" i="104"/>
  <c r="L10" i="104"/>
  <c r="K7" i="104"/>
  <c r="L6" i="105"/>
  <c r="K6" i="105"/>
  <c r="J6" i="105"/>
  <c r="N7" i="103"/>
  <c r="P7" i="103"/>
  <c r="P16" i="103"/>
  <c r="O16" i="103"/>
  <c r="N16" i="103"/>
  <c r="O7" i="103"/>
  <c r="J7" i="102"/>
  <c r="K7" i="102"/>
  <c r="G11" i="102"/>
  <c r="L7" i="102"/>
  <c r="J7" i="100"/>
  <c r="K10" i="100"/>
  <c r="J10" i="100"/>
  <c r="L7" i="100"/>
  <c r="L10" i="100"/>
  <c r="K7" i="100"/>
  <c r="L6" i="101"/>
  <c r="J6" i="101"/>
  <c r="K6" i="101"/>
  <c r="O7" i="99"/>
  <c r="N7" i="99"/>
  <c r="K14" i="99"/>
  <c r="P7" i="99"/>
  <c r="K7" i="98"/>
  <c r="J7" i="98"/>
  <c r="L7" i="98"/>
  <c r="E10" i="98"/>
  <c r="K10" i="98" s="1"/>
  <c r="K7" i="96"/>
  <c r="L9" i="96"/>
  <c r="K9" i="96"/>
  <c r="J7" i="96"/>
  <c r="J9" i="96"/>
  <c r="L7" i="96"/>
  <c r="K6" i="97"/>
  <c r="L6" i="97"/>
  <c r="J6" i="97"/>
  <c r="N7" i="95"/>
  <c r="O7" i="95"/>
  <c r="P7" i="95"/>
  <c r="I17" i="95"/>
  <c r="N17" i="95" s="1"/>
  <c r="J7" i="94"/>
  <c r="K7" i="94"/>
  <c r="G11" i="94"/>
  <c r="L7" i="94"/>
  <c r="L7" i="92"/>
  <c r="K7" i="92"/>
  <c r="J7" i="92"/>
  <c r="K6" i="93"/>
  <c r="L6" i="93"/>
  <c r="J6" i="93"/>
  <c r="N7" i="91"/>
  <c r="P7" i="91"/>
  <c r="K21" i="91"/>
  <c r="O7" i="91"/>
  <c r="K14" i="90"/>
  <c r="L14" i="90"/>
  <c r="J14" i="90"/>
  <c r="K7" i="90"/>
  <c r="L7" i="90"/>
  <c r="J7" i="90"/>
  <c r="J7" i="88"/>
  <c r="L9" i="88"/>
  <c r="K9" i="88"/>
  <c r="J9" i="88"/>
  <c r="L7" i="88"/>
  <c r="K7" i="88"/>
  <c r="L6" i="89"/>
  <c r="J6" i="89"/>
  <c r="K6" i="89"/>
  <c r="P7" i="87"/>
  <c r="N7" i="87"/>
  <c r="M22" i="87"/>
  <c r="O7" i="87"/>
  <c r="K22" i="87"/>
  <c r="K7" i="86"/>
  <c r="L7" i="86"/>
  <c r="L13" i="86"/>
  <c r="J13" i="86"/>
  <c r="K13" i="86"/>
  <c r="J7" i="86"/>
  <c r="K14" i="84"/>
  <c r="L14" i="84"/>
  <c r="J14" i="84"/>
  <c r="L7" i="84"/>
  <c r="J7" i="84"/>
  <c r="K7" i="84"/>
  <c r="L6" i="85"/>
  <c r="J6" i="85"/>
  <c r="K6" i="85"/>
  <c r="N7" i="83"/>
  <c r="O7" i="83"/>
  <c r="K14" i="83"/>
  <c r="P7" i="83"/>
  <c r="K10" i="82"/>
  <c r="J10" i="82"/>
  <c r="L10" i="82"/>
  <c r="L7" i="82"/>
  <c r="K7" i="82"/>
  <c r="J7" i="82"/>
  <c r="L7" i="80"/>
  <c r="K7" i="80"/>
  <c r="J7" i="80"/>
  <c r="L6" i="81"/>
  <c r="K6" i="81"/>
  <c r="J6" i="81"/>
  <c r="P7" i="79"/>
  <c r="N7" i="79"/>
  <c r="O7" i="79"/>
  <c r="L18" i="79"/>
  <c r="K18" i="79"/>
  <c r="L7" i="78"/>
  <c r="K7" i="78"/>
  <c r="J7" i="78"/>
  <c r="I12" i="78"/>
  <c r="G12" i="78"/>
  <c r="K9" i="76"/>
  <c r="J9" i="76"/>
  <c r="L9" i="76"/>
  <c r="L7" i="76"/>
  <c r="J7" i="76"/>
  <c r="K7" i="76"/>
  <c r="J6" i="77"/>
  <c r="L6" i="77"/>
  <c r="K6" i="77"/>
  <c r="N7" i="75"/>
  <c r="O7" i="75"/>
  <c r="P7" i="75"/>
  <c r="K26" i="75"/>
  <c r="J7" i="74"/>
  <c r="E13" i="74"/>
  <c r="L13" i="74" s="1"/>
  <c r="L7" i="74"/>
  <c r="K7" i="74"/>
  <c r="J9" i="72"/>
  <c r="K9" i="72"/>
  <c r="K7" i="72"/>
  <c r="L9" i="72"/>
  <c r="J7" i="72"/>
  <c r="L7" i="72"/>
  <c r="K6" i="73"/>
  <c r="L6" i="73"/>
  <c r="J6" i="73"/>
  <c r="P15" i="71"/>
  <c r="O15" i="71"/>
  <c r="N15" i="71"/>
  <c r="N7" i="71"/>
  <c r="P7" i="71"/>
  <c r="O7" i="71"/>
  <c r="L12" i="70"/>
  <c r="J12" i="70"/>
  <c r="K12" i="70"/>
  <c r="K7" i="70"/>
  <c r="J7" i="70"/>
  <c r="L7" i="70"/>
  <c r="K9" i="68"/>
  <c r="L9" i="68"/>
  <c r="L7" i="68"/>
  <c r="J9" i="68"/>
  <c r="J7" i="68"/>
  <c r="K7" i="68"/>
  <c r="J6" i="69"/>
  <c r="K6" i="69"/>
  <c r="L6" i="69"/>
  <c r="P16" i="67"/>
  <c r="O16" i="67"/>
  <c r="N16" i="67"/>
  <c r="N7" i="67"/>
  <c r="P7" i="67"/>
  <c r="O7" i="67"/>
  <c r="J11" i="66"/>
  <c r="K11" i="66"/>
  <c r="L11" i="66"/>
  <c r="K7" i="66"/>
  <c r="L7" i="66"/>
  <c r="J7" i="66"/>
  <c r="J10" i="64"/>
  <c r="K10" i="64"/>
  <c r="L10" i="64"/>
  <c r="J7" i="64"/>
  <c r="K7" i="64"/>
  <c r="L7" i="64"/>
  <c r="J6" i="65"/>
  <c r="L6" i="65"/>
  <c r="K6" i="65"/>
  <c r="O7" i="63"/>
  <c r="N7" i="63"/>
  <c r="K15" i="63"/>
  <c r="P7" i="63"/>
  <c r="J7" i="62"/>
  <c r="L7" i="62"/>
  <c r="E10" i="62"/>
  <c r="K10" i="62" s="1"/>
  <c r="K7" i="62"/>
  <c r="L9" i="60"/>
  <c r="K9" i="60"/>
  <c r="J9" i="60"/>
  <c r="K7" i="60"/>
  <c r="J7" i="60"/>
  <c r="L7" i="60"/>
  <c r="K6" i="61"/>
  <c r="J6" i="61"/>
  <c r="L6" i="61"/>
  <c r="P7" i="59"/>
  <c r="O7" i="59"/>
  <c r="M19" i="59"/>
  <c r="K19" i="59"/>
  <c r="N7" i="59"/>
  <c r="J11" i="58"/>
  <c r="K11" i="58"/>
  <c r="L11" i="58"/>
  <c r="J7" i="58"/>
  <c r="K7" i="58"/>
  <c r="L7" i="58"/>
  <c r="J9" i="56"/>
  <c r="L9" i="56"/>
  <c r="K9" i="56"/>
  <c r="L7" i="56"/>
  <c r="J7" i="56"/>
  <c r="K7" i="56"/>
  <c r="L6" i="57"/>
  <c r="K6" i="57"/>
  <c r="J6" i="57"/>
  <c r="P18" i="55"/>
  <c r="O18" i="55"/>
  <c r="N18" i="55"/>
  <c r="O7" i="55"/>
  <c r="P7" i="55"/>
  <c r="N7" i="55"/>
  <c r="J7" i="54"/>
  <c r="L7" i="54"/>
  <c r="K7" i="54"/>
  <c r="G11" i="54"/>
  <c r="J10" i="52"/>
  <c r="L10" i="52"/>
  <c r="K10" i="52"/>
  <c r="J7" i="52"/>
  <c r="K7" i="52"/>
  <c r="L7" i="52"/>
  <c r="K6" i="53"/>
  <c r="L6" i="53"/>
  <c r="J6" i="53"/>
  <c r="P7" i="51"/>
  <c r="N7" i="51"/>
  <c r="O21" i="51"/>
  <c r="N21" i="51"/>
  <c r="M21" i="51"/>
  <c r="P21" i="51" s="1"/>
  <c r="O7" i="51"/>
  <c r="L14" i="50"/>
  <c r="K14" i="50"/>
  <c r="J14" i="50"/>
  <c r="J7" i="50"/>
  <c r="K7" i="50"/>
  <c r="L7" i="50"/>
  <c r="L9" i="48"/>
  <c r="K9" i="48"/>
  <c r="J7" i="48"/>
  <c r="J9" i="48"/>
  <c r="K7" i="48"/>
  <c r="L7" i="48"/>
  <c r="J6" i="49"/>
  <c r="K6" i="49"/>
  <c r="L6" i="49"/>
  <c r="N21" i="47"/>
  <c r="P7" i="47"/>
  <c r="O7" i="47"/>
  <c r="N7" i="47"/>
  <c r="M21" i="47"/>
  <c r="L21" i="47"/>
  <c r="J7" i="46"/>
  <c r="K7" i="46"/>
  <c r="G17" i="46"/>
  <c r="L7" i="46"/>
  <c r="K13" i="44"/>
  <c r="J13" i="44"/>
  <c r="K7" i="44"/>
  <c r="J7" i="44"/>
  <c r="L13" i="44"/>
  <c r="L7" i="44"/>
  <c r="L6" i="45"/>
  <c r="J6" i="45"/>
  <c r="K6" i="45"/>
  <c r="O7" i="43"/>
  <c r="P7" i="43"/>
  <c r="K27" i="43"/>
  <c r="N7" i="43"/>
  <c r="L13" i="42"/>
  <c r="K13" i="42"/>
  <c r="J13" i="42"/>
  <c r="K7" i="42"/>
  <c r="L7" i="42"/>
  <c r="J7" i="42"/>
  <c r="L7" i="40"/>
  <c r="J7" i="40"/>
  <c r="K7" i="40"/>
  <c r="K6" i="41"/>
  <c r="J6" i="41"/>
  <c r="L6" i="41"/>
  <c r="O7" i="39"/>
  <c r="N7" i="39"/>
  <c r="P7" i="39"/>
  <c r="K18" i="39"/>
  <c r="J7" i="38"/>
  <c r="K7" i="38"/>
  <c r="G11" i="38"/>
  <c r="L7" i="38"/>
  <c r="J7" i="36"/>
  <c r="K7" i="36"/>
  <c r="L7" i="36"/>
  <c r="J6" i="37"/>
  <c r="K6" i="37"/>
  <c r="L6" i="37"/>
  <c r="P31" i="35"/>
  <c r="O31" i="35"/>
  <c r="N31" i="35"/>
  <c r="N7" i="35"/>
  <c r="P7" i="35"/>
  <c r="O7" i="35"/>
  <c r="K7" i="34"/>
  <c r="L7" i="34"/>
  <c r="E14" i="34"/>
  <c r="J14" i="34" s="1"/>
  <c r="J7" i="34"/>
  <c r="J7" i="32"/>
  <c r="L7" i="32"/>
  <c r="K7" i="32"/>
  <c r="L6" i="33"/>
  <c r="J6" i="33"/>
  <c r="K6" i="33"/>
  <c r="P27" i="31"/>
  <c r="N27" i="31"/>
  <c r="O27" i="31"/>
  <c r="N7" i="31"/>
  <c r="P7" i="31"/>
  <c r="O7" i="31"/>
  <c r="L7" i="30"/>
  <c r="G14" i="30"/>
  <c r="J7" i="30"/>
  <c r="K7" i="30"/>
  <c r="J9" i="28"/>
  <c r="K9" i="28"/>
  <c r="L9" i="28"/>
  <c r="K7" i="28"/>
  <c r="J7" i="28"/>
  <c r="L7" i="28"/>
  <c r="J6" i="29"/>
  <c r="K6" i="29"/>
  <c r="L6" i="29"/>
  <c r="N7" i="27"/>
  <c r="O16" i="27"/>
  <c r="N16" i="27"/>
  <c r="P16" i="27"/>
  <c r="P7" i="27"/>
  <c r="O7" i="27"/>
  <c r="K7" i="26"/>
  <c r="J7" i="26"/>
  <c r="G40" i="26"/>
  <c r="L7" i="26"/>
  <c r="J13" i="24"/>
  <c r="J7" i="24"/>
  <c r="L13" i="24"/>
  <c r="K7" i="24"/>
  <c r="K13" i="24"/>
  <c r="L7" i="24"/>
  <c r="J6" i="25"/>
  <c r="L6" i="25"/>
  <c r="K6" i="25"/>
  <c r="N17" i="23"/>
  <c r="P17" i="23"/>
  <c r="O17" i="23"/>
  <c r="N7" i="23"/>
  <c r="P7" i="23"/>
  <c r="O7" i="23"/>
  <c r="K27" i="22"/>
  <c r="L27" i="22"/>
  <c r="J27" i="22"/>
  <c r="J7" i="22"/>
  <c r="K7" i="22"/>
  <c r="L7" i="22"/>
  <c r="J7" i="20"/>
  <c r="J12" i="20"/>
  <c r="K7" i="20"/>
  <c r="L12" i="20"/>
  <c r="K12" i="20"/>
  <c r="L7" i="20"/>
  <c r="J6" i="21"/>
  <c r="L6" i="21"/>
  <c r="K6" i="21"/>
  <c r="P16" i="19"/>
  <c r="O16" i="19"/>
  <c r="N16" i="19"/>
  <c r="N7" i="19"/>
  <c r="P7" i="19"/>
  <c r="O7" i="19"/>
  <c r="J7" i="18"/>
  <c r="G18" i="18"/>
  <c r="K7" i="18"/>
  <c r="L7" i="18"/>
  <c r="L12" i="16"/>
  <c r="K12" i="16"/>
  <c r="J12" i="16"/>
  <c r="J7" i="16"/>
  <c r="L7" i="16"/>
  <c r="K7" i="16"/>
  <c r="K6" i="17"/>
  <c r="L6" i="17"/>
  <c r="J6" i="17"/>
  <c r="P7" i="15"/>
  <c r="K16" i="15"/>
  <c r="N7" i="15"/>
  <c r="O7" i="15"/>
  <c r="K7" i="14"/>
  <c r="J33" i="14"/>
  <c r="K33" i="14"/>
  <c r="L33" i="14"/>
  <c r="L7" i="14"/>
  <c r="J7" i="14"/>
  <c r="J13" i="12"/>
  <c r="J7" i="12"/>
  <c r="K13" i="12"/>
  <c r="L13" i="12"/>
  <c r="K7" i="12"/>
  <c r="L7" i="12"/>
  <c r="J6" i="13"/>
  <c r="L6" i="13"/>
  <c r="K6" i="13"/>
  <c r="P7" i="11"/>
  <c r="N7" i="11"/>
  <c r="K16" i="11"/>
  <c r="O7" i="11"/>
  <c r="L29" i="10"/>
  <c r="J29" i="10"/>
  <c r="K29" i="10"/>
  <c r="J7" i="10"/>
  <c r="K7" i="10"/>
  <c r="L7" i="10"/>
  <c r="K7" i="8"/>
  <c r="J7" i="8"/>
  <c r="L7" i="8"/>
  <c r="K12" i="8"/>
  <c r="J12" i="8"/>
  <c r="L12" i="8"/>
  <c r="L6" i="9"/>
  <c r="J6" i="9"/>
  <c r="K6" i="9"/>
  <c r="O7" i="7"/>
  <c r="N7" i="7"/>
  <c r="K17" i="7"/>
  <c r="P7" i="7"/>
  <c r="K7" i="6"/>
  <c r="J7" i="6"/>
  <c r="G26" i="6"/>
  <c r="L7" i="6"/>
  <c r="J12" i="4"/>
  <c r="J7" i="4"/>
  <c r="L12" i="4"/>
  <c r="K12" i="4"/>
  <c r="K7" i="4"/>
  <c r="L7" i="4"/>
  <c r="J6" i="5"/>
  <c r="K6" i="5"/>
  <c r="L6" i="5"/>
  <c r="K7" i="3"/>
  <c r="K113" i="3"/>
  <c r="J113" i="3"/>
  <c r="J7" i="3"/>
  <c r="L113" i="3"/>
  <c r="L7" i="3"/>
  <c r="K6" i="2"/>
  <c r="J6" i="2"/>
  <c r="L6" i="2"/>
  <c r="K13" i="342" l="1"/>
  <c r="J13" i="342"/>
  <c r="L11" i="338"/>
  <c r="K11" i="338"/>
  <c r="K11" i="330"/>
  <c r="L11" i="330"/>
  <c r="J11" i="330"/>
  <c r="L10" i="326"/>
  <c r="J10" i="326"/>
  <c r="K11" i="322"/>
  <c r="J11" i="322"/>
  <c r="J19" i="318"/>
  <c r="L19" i="318"/>
  <c r="L13" i="310"/>
  <c r="K13" i="310"/>
  <c r="K12" i="306"/>
  <c r="J11" i="302"/>
  <c r="K11" i="302"/>
  <c r="L11" i="302"/>
  <c r="K13" i="294"/>
  <c r="L13" i="294"/>
  <c r="J12" i="290"/>
  <c r="K12" i="290"/>
  <c r="L12" i="290"/>
  <c r="K11" i="282"/>
  <c r="L11" i="282"/>
  <c r="J11" i="282"/>
  <c r="L15" i="278"/>
  <c r="K15" i="278"/>
  <c r="J15" i="278"/>
  <c r="J11" i="274"/>
  <c r="L11" i="274"/>
  <c r="K11" i="274"/>
  <c r="J11" i="266"/>
  <c r="K11" i="266"/>
  <c r="L11" i="266"/>
  <c r="K11" i="262"/>
  <c r="L11" i="262"/>
  <c r="J11" i="262"/>
  <c r="K11" i="258"/>
  <c r="L11" i="258"/>
  <c r="J11" i="258"/>
  <c r="K11" i="254"/>
  <c r="L11" i="254"/>
  <c r="J11" i="254"/>
  <c r="J11" i="246"/>
  <c r="L11" i="246"/>
  <c r="J12" i="238"/>
  <c r="K12" i="238"/>
  <c r="L12" i="238"/>
  <c r="K11" i="234"/>
  <c r="L11" i="234"/>
  <c r="J11" i="234"/>
  <c r="L14" i="226"/>
  <c r="L12" i="222"/>
  <c r="J12" i="222"/>
  <c r="K12" i="222"/>
  <c r="K18" i="218"/>
  <c r="J18" i="218"/>
  <c r="L18" i="218"/>
  <c r="J11" i="214"/>
  <c r="K11" i="214"/>
  <c r="L11" i="214"/>
  <c r="K12" i="206"/>
  <c r="L12" i="206"/>
  <c r="J11" i="202"/>
  <c r="K11" i="202"/>
  <c r="L11" i="202"/>
  <c r="J12" i="190"/>
  <c r="K12" i="190"/>
  <c r="L12" i="190"/>
  <c r="J12" i="186"/>
  <c r="K12" i="186"/>
  <c r="L12" i="186"/>
  <c r="L13" i="182"/>
  <c r="K13" i="182"/>
  <c r="K12" i="178"/>
  <c r="L13" i="174"/>
  <c r="J13" i="174"/>
  <c r="K13" i="174"/>
  <c r="J13" i="166"/>
  <c r="L13" i="166"/>
  <c r="J11" i="162"/>
  <c r="K11" i="162"/>
  <c r="L11" i="162"/>
  <c r="J12" i="150"/>
  <c r="K12" i="150"/>
  <c r="L12" i="150"/>
  <c r="K11" i="146"/>
  <c r="L11" i="146"/>
  <c r="J11" i="146"/>
  <c r="L17" i="142"/>
  <c r="K10" i="130"/>
  <c r="L10" i="130"/>
  <c r="K26" i="126"/>
  <c r="L26" i="126"/>
  <c r="L14" i="118"/>
  <c r="K11" i="102"/>
  <c r="L11" i="102"/>
  <c r="J11" i="102"/>
  <c r="P14" i="99"/>
  <c r="O14" i="99"/>
  <c r="N14" i="99"/>
  <c r="L10" i="98"/>
  <c r="J10" i="98"/>
  <c r="O17" i="95"/>
  <c r="P17" i="95"/>
  <c r="K11" i="94"/>
  <c r="L11" i="94"/>
  <c r="J11" i="94"/>
  <c r="P21" i="91"/>
  <c r="O21" i="91"/>
  <c r="N21" i="91"/>
  <c r="P22" i="87"/>
  <c r="O22" i="87"/>
  <c r="N22" i="87"/>
  <c r="P14" i="83"/>
  <c r="O14" i="83"/>
  <c r="N14" i="83"/>
  <c r="P18" i="79"/>
  <c r="O18" i="79"/>
  <c r="N18" i="79"/>
  <c r="J12" i="78"/>
  <c r="K12" i="78"/>
  <c r="L12" i="78"/>
  <c r="P26" i="75"/>
  <c r="O26" i="75"/>
  <c r="N26" i="75"/>
  <c r="K13" i="74"/>
  <c r="J13" i="74"/>
  <c r="P15" i="63"/>
  <c r="O15" i="63"/>
  <c r="N15" i="63"/>
  <c r="L10" i="62"/>
  <c r="J10" i="62"/>
  <c r="P19" i="59"/>
  <c r="O19" i="59"/>
  <c r="N19" i="59"/>
  <c r="J11" i="54"/>
  <c r="K11" i="54"/>
  <c r="L11" i="54"/>
  <c r="P21" i="47"/>
  <c r="O21" i="47"/>
  <c r="J17" i="46"/>
  <c r="L17" i="46"/>
  <c r="K17" i="46"/>
  <c r="P27" i="43"/>
  <c r="O27" i="43"/>
  <c r="N27" i="43"/>
  <c r="P18" i="39"/>
  <c r="O18" i="39"/>
  <c r="N18" i="39"/>
  <c r="L11" i="38"/>
  <c r="K11" i="38"/>
  <c r="J11" i="38"/>
  <c r="L14" i="34"/>
  <c r="K14" i="34"/>
  <c r="K14" i="30"/>
  <c r="L14" i="30"/>
  <c r="J14" i="30"/>
  <c r="J40" i="26"/>
  <c r="L40" i="26"/>
  <c r="K40" i="26"/>
  <c r="K18" i="18"/>
  <c r="J18" i="18"/>
  <c r="L18" i="18"/>
  <c r="P16" i="15"/>
  <c r="O16" i="15"/>
  <c r="N16" i="15"/>
  <c r="P16" i="11"/>
  <c r="O16" i="11"/>
  <c r="N16" i="11"/>
  <c r="N17" i="7"/>
  <c r="P17" i="7"/>
  <c r="O17" i="7"/>
  <c r="K26" i="6"/>
  <c r="J26" i="6"/>
  <c r="L26" i="6"/>
  <c r="K9" i="236" l="1"/>
  <c r="J9" i="236"/>
  <c r="G9" i="236"/>
  <c r="L9" i="236"/>
  <c r="J9" i="244"/>
  <c r="K9" i="244"/>
  <c r="L9" i="244"/>
  <c r="G9" i="244"/>
  <c r="K9" i="264"/>
  <c r="L9" i="264"/>
  <c r="J9" i="264"/>
  <c r="G9" i="264"/>
  <c r="E9" i="272"/>
  <c r="L9" i="120"/>
  <c r="K9" i="120"/>
  <c r="J9" i="120"/>
  <c r="G9" i="120"/>
  <c r="H9" i="336"/>
  <c r="D9" i="140"/>
  <c r="K9" i="292"/>
  <c r="L9" i="292"/>
  <c r="G9" i="292"/>
  <c r="J9" i="292"/>
  <c r="L9" i="268"/>
  <c r="K9" i="268"/>
  <c r="G9" i="268"/>
  <c r="J9" i="268"/>
  <c r="J9" i="92"/>
  <c r="L9" i="92"/>
  <c r="G9" i="92"/>
  <c r="K9" i="92"/>
  <c r="I9" i="108"/>
  <c r="J9" i="80"/>
  <c r="K9" i="80"/>
  <c r="G9" i="80"/>
  <c r="L9" i="80"/>
  <c r="L9" i="232"/>
  <c r="J9" i="232"/>
  <c r="K9" i="232"/>
  <c r="G9" i="232"/>
  <c r="K9" i="328"/>
  <c r="L9" i="328"/>
  <c r="J9" i="328"/>
  <c r="G9" i="328"/>
  <c r="F11" i="192"/>
  <c r="E9" i="120"/>
  <c r="F9" i="108"/>
  <c r="L10" i="284"/>
  <c r="J10" i="284"/>
  <c r="G10" i="284"/>
  <c r="K10" i="284"/>
  <c r="I9" i="244"/>
  <c r="J9" i="248"/>
  <c r="L9" i="248"/>
  <c r="G9" i="248"/>
  <c r="K9" i="248"/>
  <c r="E9" i="32"/>
  <c r="D9" i="328"/>
  <c r="J9" i="272"/>
  <c r="L9" i="272"/>
  <c r="G9" i="272"/>
  <c r="K9" i="272"/>
  <c r="K13" i="304"/>
  <c r="J13" i="304"/>
  <c r="L13" i="304"/>
  <c r="G13" i="304"/>
  <c r="K9" i="196"/>
  <c r="J9" i="196"/>
  <c r="G9" i="196"/>
  <c r="L9" i="196"/>
  <c r="D9" i="252"/>
  <c r="I9" i="232"/>
  <c r="D9" i="40"/>
  <c r="I9" i="264"/>
  <c r="H9" i="236"/>
  <c r="I9" i="144"/>
  <c r="F9" i="328"/>
  <c r="I9" i="32"/>
  <c r="D9" i="108"/>
  <c r="D9" i="268"/>
  <c r="H9" i="232"/>
  <c r="H9" i="32"/>
  <c r="E9" i="108"/>
  <c r="L9" i="336"/>
  <c r="J9" i="336"/>
  <c r="G9" i="336"/>
  <c r="K9" i="336"/>
  <c r="H9" i="140"/>
  <c r="L10" i="36"/>
  <c r="K10" i="36"/>
  <c r="G10" i="36"/>
  <c r="J10" i="36"/>
  <c r="F9" i="40"/>
  <c r="E13" i="304"/>
  <c r="L9" i="288"/>
  <c r="K9" i="288"/>
  <c r="G9" i="288"/>
  <c r="J9" i="288"/>
  <c r="L9" i="140"/>
  <c r="J9" i="140"/>
  <c r="G9" i="140"/>
  <c r="K9" i="140"/>
  <c r="E10" i="36"/>
  <c r="F9" i="140"/>
  <c r="E9" i="288"/>
  <c r="F9" i="32"/>
  <c r="J11" i="192"/>
  <c r="L11" i="192"/>
  <c r="K11" i="192"/>
  <c r="G11" i="192"/>
  <c r="I11" i="192"/>
  <c r="E9" i="268"/>
  <c r="I9" i="296"/>
  <c r="I9" i="248"/>
  <c r="E9" i="140"/>
  <c r="D9" i="196"/>
  <c r="E9" i="324"/>
  <c r="I9" i="288"/>
  <c r="E9" i="144"/>
  <c r="F9" i="92"/>
  <c r="I9" i="92"/>
  <c r="I9" i="236"/>
  <c r="F9" i="248"/>
  <c r="I9" i="200"/>
  <c r="E9" i="264"/>
  <c r="D9" i="92"/>
  <c r="I9" i="336"/>
  <c r="I9" i="280"/>
  <c r="E9" i="204"/>
  <c r="J9" i="324"/>
  <c r="K9" i="324"/>
  <c r="G9" i="324"/>
  <c r="L9" i="324"/>
  <c r="J9" i="40"/>
  <c r="K9" i="40"/>
  <c r="G9" i="40"/>
  <c r="L9" i="40"/>
  <c r="J9" i="240"/>
  <c r="L9" i="240"/>
  <c r="G9" i="240"/>
  <c r="K9" i="240"/>
  <c r="J9" i="252"/>
  <c r="K9" i="252"/>
  <c r="G9" i="252"/>
  <c r="L9" i="252"/>
  <c r="D9" i="232"/>
  <c r="D9" i="288"/>
  <c r="J9" i="280"/>
  <c r="L9" i="280"/>
  <c r="K9" i="280"/>
  <c r="G9" i="280"/>
  <c r="F9" i="232"/>
  <c r="E9" i="292"/>
  <c r="K9" i="144"/>
  <c r="L9" i="144"/>
  <c r="G9" i="144"/>
  <c r="J9" i="144"/>
  <c r="D9" i="324"/>
  <c r="J9" i="200"/>
  <c r="K9" i="200"/>
  <c r="G9" i="200"/>
  <c r="L9" i="200"/>
  <c r="E9" i="248"/>
  <c r="H9" i="324"/>
  <c r="F9" i="324"/>
  <c r="H9" i="204"/>
  <c r="E9" i="232"/>
  <c r="I9" i="240"/>
  <c r="D9" i="144"/>
  <c r="D9" i="292"/>
  <c r="D9" i="204"/>
  <c r="E9" i="252"/>
  <c r="E9" i="340"/>
  <c r="F9" i="144"/>
  <c r="H9" i="272"/>
  <c r="D11" i="192"/>
  <c r="F9" i="236"/>
  <c r="I9" i="340"/>
  <c r="I9" i="328"/>
  <c r="F9" i="296"/>
  <c r="J9" i="340"/>
  <c r="L9" i="340"/>
  <c r="K9" i="340"/>
  <c r="G9" i="340"/>
  <c r="E9" i="328"/>
  <c r="I9" i="204"/>
  <c r="D9" i="80"/>
  <c r="H9" i="200"/>
  <c r="H9" i="40"/>
  <c r="H10" i="36"/>
  <c r="H9" i="340"/>
  <c r="I9" i="272"/>
  <c r="D9" i="32"/>
  <c r="I13" i="304"/>
  <c r="H9" i="252"/>
  <c r="F9" i="264"/>
  <c r="F13" i="304"/>
  <c r="I9" i="268"/>
  <c r="H9" i="288"/>
  <c r="F10" i="284"/>
  <c r="I9" i="120"/>
  <c r="E9" i="80"/>
  <c r="I9" i="292"/>
  <c r="J9" i="108"/>
  <c r="K9" i="108"/>
  <c r="G9" i="108"/>
  <c r="L9" i="108"/>
  <c r="H13" i="304"/>
  <c r="J9" i="204"/>
  <c r="K9" i="204"/>
  <c r="L9" i="204"/>
  <c r="G9" i="204"/>
  <c r="L9" i="32"/>
  <c r="K9" i="32"/>
  <c r="J9" i="32"/>
  <c r="G9" i="32"/>
  <c r="K9" i="296"/>
  <c r="L9" i="296"/>
  <c r="G9" i="296"/>
  <c r="J9" i="296"/>
  <c r="H9" i="296"/>
  <c r="I9" i="324"/>
  <c r="D9" i="336"/>
  <c r="I9" i="252"/>
  <c r="E9" i="236"/>
  <c r="H10" i="284"/>
  <c r="I10" i="284"/>
  <c r="F9" i="80"/>
  <c r="D9" i="244"/>
  <c r="E9" i="196"/>
  <c r="F9" i="200"/>
  <c r="E9" i="296"/>
  <c r="D10" i="284"/>
  <c r="H9" i="248"/>
  <c r="H9" i="328"/>
  <c r="E9" i="336"/>
  <c r="F9" i="120"/>
  <c r="D9" i="340"/>
  <c r="H9" i="108"/>
  <c r="F9" i="240"/>
  <c r="H9" i="240"/>
  <c r="D9" i="248"/>
  <c r="D9" i="200"/>
  <c r="F9" i="244"/>
  <c r="F9" i="196"/>
  <c r="D9" i="236"/>
  <c r="E9" i="92"/>
  <c r="F9" i="340"/>
  <c r="E10" i="284"/>
  <c r="D9" i="272"/>
  <c r="H9" i="120"/>
  <c r="H9" i="264"/>
  <c r="H9" i="92"/>
  <c r="E9" i="280"/>
  <c r="D9" i="240"/>
  <c r="I9" i="80"/>
  <c r="F9" i="280"/>
  <c r="E9" i="200"/>
  <c r="F9" i="272"/>
  <c r="D9" i="264"/>
  <c r="I10" i="36"/>
  <c r="H9" i="268"/>
  <c r="H11" i="192"/>
  <c r="D9" i="280"/>
  <c r="F10" i="36"/>
  <c r="I9" i="196"/>
  <c r="F9" i="252"/>
  <c r="E9" i="40"/>
  <c r="F9" i="292"/>
  <c r="I9" i="140"/>
  <c r="D13" i="304"/>
  <c r="I9" i="40"/>
  <c r="F9" i="288"/>
  <c r="H9" i="292"/>
  <c r="H9" i="244"/>
  <c r="E9" i="240"/>
  <c r="E9" i="244"/>
  <c r="F9" i="336"/>
  <c r="H9" i="80"/>
  <c r="F9" i="204"/>
  <c r="H9" i="144"/>
  <c r="H9" i="196"/>
  <c r="E11" i="192"/>
  <c r="F9" i="268"/>
  <c r="D10" i="36"/>
  <c r="H9" i="280"/>
  <c r="D9" i="296"/>
  <c r="D9" i="120"/>
</calcChain>
</file>

<file path=xl/sharedStrings.xml><?xml version="1.0" encoding="utf-8"?>
<sst xmlns="http://schemas.openxmlformats.org/spreadsheetml/2006/main" count="15106" uniqueCount="2275">
  <si>
    <t>Ejecución Financiera de los Programas Presupuestales, Julio 2015</t>
  </si>
  <si>
    <t>CLASIFICACIÓN PRESUPUESTAL</t>
  </si>
  <si>
    <t>EJECUCIÓN FINANCIERA</t>
  </si>
  <si>
    <t>PIA
(Mill. de S/.)</t>
  </si>
  <si>
    <t>PIM
(Mill. de S/.)</t>
  </si>
  <si>
    <t>DEVENGADO ENE - JUL
(Mill. de S/.)</t>
  </si>
  <si>
    <t>DEVENGADO
(Mill. de S/.)</t>
  </si>
  <si>
    <t>ENE - MAY</t>
  </si>
  <si>
    <t>JUN</t>
  </si>
  <si>
    <t>JUL</t>
  </si>
  <si>
    <t>AVANCE ACUMULADO A
(%)</t>
  </si>
  <si>
    <t>MAY</t>
  </si>
  <si>
    <t>TOTAL PROGRAMAS PRESUPUESTALES</t>
  </si>
  <si>
    <t>Programa Articulado Nutricional</t>
  </si>
  <si>
    <t>Salud Materno Neonatal</t>
  </si>
  <si>
    <t>TBC-VIH/SIDA</t>
  </si>
  <si>
    <t>Enfermedades Metaxénicas y Zoonosis</t>
  </si>
  <si>
    <t>Enfermedades no Transmisibles</t>
  </si>
  <si>
    <t>Prevención y Control del Cáncer</t>
  </si>
  <si>
    <t>Reducción de Delitos y Faltas que Afectan la Seguridad Ciudadana</t>
  </si>
  <si>
    <t>Reducción del Tráfico Ilícito de Drogas</t>
  </si>
  <si>
    <t>Lucha Contra el Terrorismo</t>
  </si>
  <si>
    <t>Contrataciones Públicas Eficientes</t>
  </si>
  <si>
    <t>Gestión Sostenible de Recursos Naturales y Diversidad Biológica</t>
  </si>
  <si>
    <t>Gestión Integral de Residuos Sólidos</t>
  </si>
  <si>
    <t>Mejora de la Sanidad Animal</t>
  </si>
  <si>
    <t>Mejora y Mantenimiento de la Sanidad Vegetal</t>
  </si>
  <si>
    <t>Mejora de la Inocuidad Agroalimentaria</t>
  </si>
  <si>
    <t>Aprovechamiento de los Recursos Hídricos para Uso Agrario</t>
  </si>
  <si>
    <t>Acceso y Uso de la Electrificación Rural</t>
  </si>
  <si>
    <t>Acceso y Uso Adecuado de los Servicios Públicos de Telecomunicaciones e Información Asociados</t>
  </si>
  <si>
    <t>Prevención y Atención de Incendios, Emergencias Médicas, Rescates y Otros</t>
  </si>
  <si>
    <t>Programa Nacional de Apoyo Directo a los más Pobres</t>
  </si>
  <si>
    <t>Prevención y Tratamiento del Consumo De Drogas</t>
  </si>
  <si>
    <t>Conservación de la Diversidad Biológica y Aprovechamiento Sostenible de los Recursos Naturales en Área Natural Protegida</t>
  </si>
  <si>
    <t>Acceso de la Población a la Propiedad Predial Formalizada</t>
  </si>
  <si>
    <t>Bono Familiar Habitacional</t>
  </si>
  <si>
    <t>Generación del Suelo Urbano</t>
  </si>
  <si>
    <t>Reducción del Costo, Tiempo e Inseguridad Vial en el Sistema de Transporte Terrestre</t>
  </si>
  <si>
    <t>Optimización de la Política de Protección y Atención a las Comunidades Peruanas en el Exterior</t>
  </si>
  <si>
    <t>Aprovechamiento de las Oportunidades Comerciales Brindadas por los Principales Socios Comerciales del Perú</t>
  </si>
  <si>
    <t>Formación Universitaria de Pregrado</t>
  </si>
  <si>
    <t>Celeridad en los Procesos Judiciales de Familia</t>
  </si>
  <si>
    <t>Reducción de Vulnerabilidad y Atención de Emergencias por Desastres</t>
  </si>
  <si>
    <t>Programa de Desarrollo Alternativo Integral y Sostenible - PIRDAIS</t>
  </si>
  <si>
    <t>Programa Para la Generación del Empleo Social Inclusivo - Trabaja Perú</t>
  </si>
  <si>
    <t>Gestión Integrada y Efectiva del Control de Oferta de Drogas en el Perú</t>
  </si>
  <si>
    <t>Acceso de la Población a la Identidad</t>
  </si>
  <si>
    <t>Lucha Contra la Violencia Familiar</t>
  </si>
  <si>
    <t>Programa Nacional de Saneamiento Urbano</t>
  </si>
  <si>
    <t>Programa Nacional de Saneamiento Rural</t>
  </si>
  <si>
    <t>Mejora de los Servicios del Sistema de Justicia Penal</t>
  </si>
  <si>
    <t>Incremento de la Competividad del Sector Artesanía</t>
  </si>
  <si>
    <t>Programa Articulado de Modernización de la Gestión Pública</t>
  </si>
  <si>
    <t>Reducción de la Degradación de los Suelos Agrarios</t>
  </si>
  <si>
    <t>Logros de Aprendizaje de Estudiantes de la Educación Básica Regular</t>
  </si>
  <si>
    <t>Incremento en el Acceso de la Población de 3 a 16 Años a los Servicios Educativos Públicos de la Educación Básica Regular</t>
  </si>
  <si>
    <t>Desarrollo Productivo de las Empresas</t>
  </si>
  <si>
    <t>Ordenamiento y Desarrollo de la Acuicultura</t>
  </si>
  <si>
    <t>Fortalecimiento de la Pesca Artesanal</t>
  </si>
  <si>
    <t>Gestión de la Calidad del Aire</t>
  </si>
  <si>
    <t>Programa Nacional de Asistencia Solidaria Pensión 65</t>
  </si>
  <si>
    <t>Cuna Más</t>
  </si>
  <si>
    <t>Celeridad de los Procesos Judiciales Laborales</t>
  </si>
  <si>
    <t>Incremento de la Práctica de Actividades Físicas, Deportivas y Recreativas en la Población Peruana</t>
  </si>
  <si>
    <t>Fortalecimiento de las Condiciones Laborales</t>
  </si>
  <si>
    <t>Reducción de la Mortalidad por Emergencias y Urgencias Médicas</t>
  </si>
  <si>
    <t>Inclusión de Niños, Niñas y Jóvenes con Discapacidad en la Educación Básica y Técnico Productiva</t>
  </si>
  <si>
    <t>Mejora de la Formación en Carreras Docentes en Institutos de Educación Superior no Universitaria</t>
  </si>
  <si>
    <t>Mejoramiento Integral de Barrios</t>
  </si>
  <si>
    <t>Nuestras Ciudades</t>
  </si>
  <si>
    <t>Fiscalización Aduanera</t>
  </si>
  <si>
    <t>Apoyo al Hábitat Rural</t>
  </si>
  <si>
    <t>Servicios Registrales Accesibles y Oportunos con Cobertura Universal</t>
  </si>
  <si>
    <t>Protección al Consumidor</t>
  </si>
  <si>
    <t>Programa Nacional de Alimentación Escolar</t>
  </si>
  <si>
    <t>Mejoramiento de la Empleabilidad E Inserción Laboral-Proempleo</t>
  </si>
  <si>
    <t>Atención Oportuna de Niñas, Niños y Adolescentes en Presunto Estado de Abandono</t>
  </si>
  <si>
    <t>Acceso de Hogares Rurales con Economías de Subsistencia a Mercados Locales</t>
  </si>
  <si>
    <t>Celeridad en Los Procesos Judiciales Civil-Comercial</t>
  </si>
  <si>
    <t>Remediación de Pasivos Ambientales Mineros</t>
  </si>
  <si>
    <t>Mejora de la Articulación de Pequeños Productores al Mercado</t>
  </si>
  <si>
    <t>Acceso y permanencia de población con alto rendimiento académico a una educación superior de calidad</t>
  </si>
  <si>
    <t>Mejora de las competencias de la población penitenciaria para su reinserción social positiva</t>
  </si>
  <si>
    <t>Mejora de la provisión de los servicios de telecomunicaciones</t>
  </si>
  <si>
    <t>Mejora de la eficiencia de los procesos electorales e incremento de la participación política de la ciudadanía</t>
  </si>
  <si>
    <t>Formalización minera de la pequeña minería y minería artesanal</t>
  </si>
  <si>
    <t>Mejora de la competitividad de los destinos turísticos</t>
  </si>
  <si>
    <t>Reducción de la minería ilegal</t>
  </si>
  <si>
    <t>Prevención y manejo de condiciones secundarias de salud en personas con discapacidad</t>
  </si>
  <si>
    <t>Competitividad y aprovechamiento sostenible de los recursos forestales y de la fauna silvestre</t>
  </si>
  <si>
    <t>Control y prevención en salud mental</t>
  </si>
  <si>
    <t>Puesta en valor y uso social del patrimonio cultural</t>
  </si>
  <si>
    <t>Fortalecimiento de la política exterior y de la acción diplomática</t>
  </si>
  <si>
    <t>Promoción de la inversión privada</t>
  </si>
  <si>
    <t>Mejora de las capacidades militares para la defensa y el desarrollo nacional</t>
  </si>
  <si>
    <t>Prevención y recuperación ambiental</t>
  </si>
  <si>
    <t>Desarrollo de la ciencia, tecnología e innovación tecnológica</t>
  </si>
  <si>
    <t>ACCIONES CENTRALES</t>
  </si>
  <si>
    <t>Ejecución Financiera de los Pliegos en Programas Presupuestales según Nivel de Gobierno, Julio 2015</t>
  </si>
  <si>
    <t>GOBIERNO NACIONAL</t>
  </si>
  <si>
    <t>Presidencia del Consejo de Ministros</t>
  </si>
  <si>
    <t>Instituto Nacional de Estadística e Informática</t>
  </si>
  <si>
    <t>Ministerio de Cultura</t>
  </si>
  <si>
    <t>Poder Judicial</t>
  </si>
  <si>
    <t>Ministerio del Ambiente</t>
  </si>
  <si>
    <t>Instituto Nacional de Defensa Civil</t>
  </si>
  <si>
    <t>Ministerio de Justicia y Derechos Humanos</t>
  </si>
  <si>
    <t>Ministerio del Interior</t>
  </si>
  <si>
    <t>Comisión de Promoción del Perú para la Exportación y el Turismo - PROMPERU</t>
  </si>
  <si>
    <t>Ministerio de Relaciones Exteriores</t>
  </si>
  <si>
    <t>Ministerio de Educación</t>
  </si>
  <si>
    <t>Ministerio de Salud</t>
  </si>
  <si>
    <t>Ministerio de Trabajo y Promoción del Empleo</t>
  </si>
  <si>
    <t>Comisión Nacional para el Desarrollo y Vida Sin Drogas - DEVIDA</t>
  </si>
  <si>
    <t>Ministerio de Agricultura y Riego</t>
  </si>
  <si>
    <t>Ministerio de Energía y Minas</t>
  </si>
  <si>
    <t>Organismo Supervisor de la Inversión Privada en Telecomunicaciones</t>
  </si>
  <si>
    <t>Ministerio Público</t>
  </si>
  <si>
    <t>Centro Nacional de Estimación, Prevención y Reducción del Riesgo de Desastres - CENEPRED</t>
  </si>
  <si>
    <t>Ministerio de Defensa</t>
  </si>
  <si>
    <t>Oficina Nacional de Procesos Electorales</t>
  </si>
  <si>
    <t>Registro Nacional de Identificación y Estado Civil</t>
  </si>
  <si>
    <t>Ministerio de Comercio Exterior y Turismo</t>
  </si>
  <si>
    <t>Ministerio de Transportes y Comunicaciones</t>
  </si>
  <si>
    <t>Ministerio de Vivienda, Construcción y Saneamiento</t>
  </si>
  <si>
    <t>Ministerio de la Producción</t>
  </si>
  <si>
    <t>Ministerio de la Mujer y Poblaciones Vulnerables</t>
  </si>
  <si>
    <t>Ministerio de Desarrollo e Inclusión Social</t>
  </si>
  <si>
    <t>Servicio Nacional de Áreas Naturales Protegidas por el Estado - SERNANP</t>
  </si>
  <si>
    <t>Organismo de Evaluación y Fiscalización Ambiental - OEFA</t>
  </si>
  <si>
    <t>Agencia de Promoción de la Inversión Privada</t>
  </si>
  <si>
    <t>Instituto de Investigaciones de la Amazonía Peruana</t>
  </si>
  <si>
    <t>Superintendencia Nacional de Aduanas y de Administración Tributaria</t>
  </si>
  <si>
    <t>Organismo Supervisor de las Contrataciones del Estado</t>
  </si>
  <si>
    <t>Fondo Nacional de Desarrollo Pesquero - FONDEPES</t>
  </si>
  <si>
    <t>Instituto Nacional Penitenciario</t>
  </si>
  <si>
    <t>Superintendencia Nacional de los Registros Públicos</t>
  </si>
  <si>
    <t>Cuerpo General de Bomberos Voluntarios del Perú</t>
  </si>
  <si>
    <t>Superintendencia nacional de control de servicios de seguridad, armas, municiones y explosivos de uso civil</t>
  </si>
  <si>
    <t>Instituto Geofísico del Perú</t>
  </si>
  <si>
    <t>Consejo Nacional de Ciencia, Tecnología e Innovación Tecnológica</t>
  </si>
  <si>
    <t>Sistema Nacional de Evaluación, Acreditación y Certificación de la Calidad Educativa</t>
  </si>
  <si>
    <t>Superintendencia Nacional de Fiscalización Laboral</t>
  </si>
  <si>
    <t>Instituto Nacional de Salud</t>
  </si>
  <si>
    <t>Seguro Integral de Salud</t>
  </si>
  <si>
    <t>Instituto Nacional de Enfermedades Neoplásicas - INEN</t>
  </si>
  <si>
    <t>Instituto de gestión de servicios de salud</t>
  </si>
  <si>
    <t>Servicio Nacional de Sanidad Agraria - SENASA</t>
  </si>
  <si>
    <t>Instituto Nacional de Innovación Agraria</t>
  </si>
  <si>
    <t>Autoridad Nacional del Agua - ANA</t>
  </si>
  <si>
    <t>Servicio nacional forestal y de fauna silvestre - SERFOR</t>
  </si>
  <si>
    <t>Centro de Formación en Turismo</t>
  </si>
  <si>
    <t>Instituto Nacional de Defensa de la Competencia y de la Protección de la Propiedad Intelectual</t>
  </si>
  <si>
    <t>Superintendencia de Transporte Terrestre de Personas, Carga y Mercancías - SUTRAN</t>
  </si>
  <si>
    <t>Organismo de Formalización de la Propiedad Informal</t>
  </si>
  <si>
    <t>Instituto Geológico Minero y Metalúrgico</t>
  </si>
  <si>
    <t>Instituto del Mar del Perú - IMARPE</t>
  </si>
  <si>
    <t>Instituto Tecnológico de la Producción - ITP</t>
  </si>
  <si>
    <t>Organismo nacional de sanidad pesquera - SANIPES</t>
  </si>
  <si>
    <t>Servicio Nacional de Meteorología e Hidrología</t>
  </si>
  <si>
    <t>Instituto Peruano del Deporte</t>
  </si>
  <si>
    <t>Universidad Nacional Mayor de San Marcos</t>
  </si>
  <si>
    <t>Universidad Nacional de San Antonio Abad del Cusco</t>
  </si>
  <si>
    <t>Universidad Nacional de Trujillo</t>
  </si>
  <si>
    <t>Universidad Nacional de San Agustín</t>
  </si>
  <si>
    <t>Universidad Nacional de Ingeniería</t>
  </si>
  <si>
    <t>Universidad Nacional San Luis Gonzaga de Ica</t>
  </si>
  <si>
    <t>Universidad Nacional San Cristobal de Huamanga</t>
  </si>
  <si>
    <t>Universidad Nacional del Centro del Perú</t>
  </si>
  <si>
    <t>Universidad Nacional Agraria la Molina</t>
  </si>
  <si>
    <t>Universidad Nacional de la Amazonía Peruana</t>
  </si>
  <si>
    <t>Universidad Nacional del Altiplano</t>
  </si>
  <si>
    <t>Universidad Nacional de Piura</t>
  </si>
  <si>
    <t>Universidad Nacional de Cajamarca</t>
  </si>
  <si>
    <t>Universidad Nacional Pedro Ruiz Gallo</t>
  </si>
  <si>
    <t>Universidad Nacional Federico Villarreal</t>
  </si>
  <si>
    <t>Universidad Nacional Hermilio Valdizán</t>
  </si>
  <si>
    <t>Universidad Nacional Agraria de la Selva</t>
  </si>
  <si>
    <t>Universidad Nacional Daniel Alcides Carrión</t>
  </si>
  <si>
    <t>Universidad Nacional de Educación Enrique Guzman y Valle</t>
  </si>
  <si>
    <t>Universidad Nacional del Callao</t>
  </si>
  <si>
    <t>Universidad Nacional Jose Faustino Sanchez Carrión</t>
  </si>
  <si>
    <t>Universidad Nacional Jorge Basadre Grohmann</t>
  </si>
  <si>
    <t>Universidad Nacional Santiago Antúnez de Mayolo</t>
  </si>
  <si>
    <t>Universidad Nacional de San Martín</t>
  </si>
  <si>
    <t>Universidad Nacional de Ucayali</t>
  </si>
  <si>
    <t>Universidad Nacional de Tumbes</t>
  </si>
  <si>
    <t>Universidad Nacional del Santa</t>
  </si>
  <si>
    <t>Universidad Nacional de Huancavelica</t>
  </si>
  <si>
    <t>Universidad Nacional Amazónica de Madre de Dios</t>
  </si>
  <si>
    <t>Universidad Nacional Micaela Bastidas de Apurímac</t>
  </si>
  <si>
    <t>Universidad Nacional Toribio Rodríguez de Mendoza de Amazonas</t>
  </si>
  <si>
    <t>Universidad Nacional Intercultural de la Amazonía</t>
  </si>
  <si>
    <t>U.N. Tecnológica de Lima Sur</t>
  </si>
  <si>
    <t>Universidad Nacional Jose María Arguedas</t>
  </si>
  <si>
    <t>Universidad Nacional de Moquegua</t>
  </si>
  <si>
    <t>Universidad Nacional de Jaén</t>
  </si>
  <si>
    <t>Universidad Nacional de Cañete</t>
  </si>
  <si>
    <t>Universidad Nacional de Frontera</t>
  </si>
  <si>
    <t>Universidad Nacional de Barranca</t>
  </si>
  <si>
    <t>Universidad Nacional Autónoma de Chota</t>
  </si>
  <si>
    <t>Universidad Nacional Intercultural de la Selva Central Juan Santos Atahualpa</t>
  </si>
  <si>
    <t>Universidad Nacional de Juliaca</t>
  </si>
  <si>
    <t>U.N. Autónoma Altoandina de Tarma</t>
  </si>
  <si>
    <t>U.N. Autónoma de Huanta</t>
  </si>
  <si>
    <t>GOBIERNOS REGIONALES</t>
  </si>
  <si>
    <t>Gobierno Regional de Amazonas</t>
  </si>
  <si>
    <t>Gobierno Regional de Ancash</t>
  </si>
  <si>
    <t>Gobierno Regional de Apurímac</t>
  </si>
  <si>
    <t>Gobierno Regional de Arequipa</t>
  </si>
  <si>
    <t>Gobierno Regional de Ayacucho</t>
  </si>
  <si>
    <t>Gobierno Regional de Cajamarca</t>
  </si>
  <si>
    <t>Gobierno Regional de Cusco</t>
  </si>
  <si>
    <t>Gobierno Regional de Huancavelica</t>
  </si>
  <si>
    <t>Gobierno Regional de Huánuco</t>
  </si>
  <si>
    <t>Gobierno Regional de Ica</t>
  </si>
  <si>
    <t>Gobierno Regional de Junín</t>
  </si>
  <si>
    <t>Gobierno Regional de la Libertad</t>
  </si>
  <si>
    <t>Gobierno Regional de Lambayeque</t>
  </si>
  <si>
    <t>Gobierno Regional de Loreto</t>
  </si>
  <si>
    <t>Gobierno Regional de Madre de Dios</t>
  </si>
  <si>
    <t>Gobierno Regional de Moquegua</t>
  </si>
  <si>
    <t>Gobierno Regional de Pasco</t>
  </si>
  <si>
    <t>Gobierno Regional de Piura</t>
  </si>
  <si>
    <t>Gobierno Regional de Puno</t>
  </si>
  <si>
    <t>Gobierno Regional de San Martín</t>
  </si>
  <si>
    <t>Gobierno Regional de Tacna</t>
  </si>
  <si>
    <t>Gobierno Regional de Tumbes</t>
  </si>
  <si>
    <t>Gobierno Regional de Ucayali</t>
  </si>
  <si>
    <t>Gobierno Regional de Lima</t>
  </si>
  <si>
    <t>Gobierno Regional del Callao</t>
  </si>
  <si>
    <t>Municipalidad Metropolitana de Lima</t>
  </si>
  <si>
    <t>GOBIERNOS LOCALES</t>
  </si>
  <si>
    <t>Ejecución Financiera del Programa Presupuestal Programa Articulado Nutricional según Pliego, Julio 2015</t>
  </si>
  <si>
    <t>NIVELES DE GOBIERNO Y PLIEGOS</t>
  </si>
  <si>
    <t>PRODUCTO ASOCIADO</t>
  </si>
  <si>
    <t>UNIDAD DE MEDIDA</t>
  </si>
  <si>
    <t>EJECUCIÓN FÍSICA</t>
  </si>
  <si>
    <t>CANTIDAD PROGRAMADA 2do SEMESTRE</t>
  </si>
  <si>
    <t>CANTIDAD EJECUTADA 2do SEMESTRE</t>
  </si>
  <si>
    <t>AVANCE 2do SEMESTRE
(%)</t>
  </si>
  <si>
    <t>Ejecución Financiera del Programa Presupuestal Programa Articulado Nutricional según Departamento, Julio 2015</t>
  </si>
  <si>
    <t>DEPARTAMENTOS</t>
  </si>
  <si>
    <t>Ejecución Financiera del Programa Presupuestal Programa Articulado Nutricional según Principales Productos, Julio 2015</t>
  </si>
  <si>
    <t>PRINCIPALES PRODUCTOS Y PROYECTOS</t>
  </si>
  <si>
    <t>Ejecución Financiera del Programa Presupuestal Programa Articulado Nutricional según Principales Actividades, Julio 2015</t>
  </si>
  <si>
    <t>PRINCIPALES ACTIVIDADES Y PROYECTOS</t>
  </si>
  <si>
    <t>ACTIVIDADES Y PROYECTOS</t>
  </si>
  <si>
    <t>TOTAL PROGRAMA PRESUPUESTAL</t>
  </si>
  <si>
    <t>Amazonas</t>
  </si>
  <si>
    <t>Ancash</t>
  </si>
  <si>
    <t>Apurímac</t>
  </si>
  <si>
    <t>Arequipa</t>
  </si>
  <si>
    <t>Ayacucho</t>
  </si>
  <si>
    <t>Cajamarca</t>
  </si>
  <si>
    <t>Provincia Constitucional del Callao</t>
  </si>
  <si>
    <t>Cusco</t>
  </si>
  <si>
    <t>Huancavelica</t>
  </si>
  <si>
    <t>Huánuco</t>
  </si>
  <si>
    <t>Ica</t>
  </si>
  <si>
    <t>Junín</t>
  </si>
  <si>
    <t>La Libertad</t>
  </si>
  <si>
    <t>Lambayeque</t>
  </si>
  <si>
    <t>Lima</t>
  </si>
  <si>
    <t>Loreto</t>
  </si>
  <si>
    <t>Madre de Dios</t>
  </si>
  <si>
    <t>Moquegua</t>
  </si>
  <si>
    <t>Pasco</t>
  </si>
  <si>
    <t>Piura</t>
  </si>
  <si>
    <t>Puno</t>
  </si>
  <si>
    <t>San Martín</t>
  </si>
  <si>
    <t>Tacna</t>
  </si>
  <si>
    <t>Tumbes</t>
  </si>
  <si>
    <t>Ucayali</t>
  </si>
  <si>
    <t>PRODUCTOS</t>
  </si>
  <si>
    <t>Acciones comunes</t>
  </si>
  <si>
    <t>Servicios de cuidado diurno acceden a control de calidad nutricional de los alimentos</t>
  </si>
  <si>
    <t>Comunidad accede a agua para el consumo humano</t>
  </si>
  <si>
    <t>Población informada sobre el cuidado infantil y prácticas saludables para la prevención de anemia y desnutrición crónica infantil</t>
  </si>
  <si>
    <t>Municipios saludables promueven el cuidado infantil y la adecuada alimentación</t>
  </si>
  <si>
    <t>Comunidades saludables promueven el cuidado infantil y la adecuada alimentación</t>
  </si>
  <si>
    <t>Instituciones educativas saludables promueven el cuidado infantil y la adecuada alimentación</t>
  </si>
  <si>
    <t>Familias saludables con conocimientos para el cuidado infantil, lactancia materna exclusiva y la adecuada alimentación y protección del menor de 36 meses</t>
  </si>
  <si>
    <t>Niños con vacuna completa</t>
  </si>
  <si>
    <t>Niños con CRED completo según edad</t>
  </si>
  <si>
    <t>Niños con suplemento de hierro y vitamina a</t>
  </si>
  <si>
    <t>Atención de infecciones respiratorias agudas</t>
  </si>
  <si>
    <t>Atención de enfermedades diarréicas agudas</t>
  </si>
  <si>
    <t>Atención de infecciones respiratorias agudas con complicaciones</t>
  </si>
  <si>
    <t>Atención de enfermedades diarréicas agudas con complicaciones</t>
  </si>
  <si>
    <t>Atención de otras enfermedades prevalentes</t>
  </si>
  <si>
    <t>Gestante con suplemento de hierro y ácido fólico</t>
  </si>
  <si>
    <t>Atención de niños y niñas con parasitosis intestinal</t>
  </si>
  <si>
    <t>PROYECTOS</t>
  </si>
  <si>
    <t>ACTIVIDADES</t>
  </si>
  <si>
    <t>Aplicación de vacunas completas</t>
  </si>
  <si>
    <t>Atención a niños con crecimiento y desarrollo - CRED completo para su edad</t>
  </si>
  <si>
    <t>Administrar suplemento de hierro y vitamina a</t>
  </si>
  <si>
    <t>Atender a niños con infecciones respiratorias agudas</t>
  </si>
  <si>
    <t>Atender a niños con diagnóstico de infecciones respiratorias agudas con complicaciones</t>
  </si>
  <si>
    <t>Vigilancia, investigación y tecnologías en nutrición</t>
  </si>
  <si>
    <t>Desarrollo de normas y guías técnicas en nutrición</t>
  </si>
  <si>
    <t>Monitoreo, supervisión, evaluación y control del programa articulado nutricional</t>
  </si>
  <si>
    <t>Otras Actividades *</t>
  </si>
  <si>
    <t>Productos Diversos</t>
  </si>
  <si>
    <t>Niño protegido</t>
  </si>
  <si>
    <t>Niño controlado</t>
  </si>
  <si>
    <t>Niño suplementado</t>
  </si>
  <si>
    <t>Caso tratado</t>
  </si>
  <si>
    <t>Informe</t>
  </si>
  <si>
    <t>Norma</t>
  </si>
  <si>
    <t>.</t>
  </si>
  <si>
    <t>Monto Ejecutado</t>
  </si>
  <si>
    <t>Ejecución Financiera</t>
  </si>
  <si>
    <t>Monto Ejecutado y Avance de Ejecución Financiera del Programa Presupuestal Programa Articulado Nutricional según Departamento, Julio 2015</t>
  </si>
  <si>
    <t>¡ALERTA! BAJA EJECUCIÓN FINANCIERA</t>
  </si>
  <si>
    <t>Alerta de Niveles Bajos en la Ejecución Financiera (menor a 43.75%) para Principales Productos del Programa Presupuestal Programa Articulado Nutricional, Julio 2015</t>
  </si>
  <si>
    <t>PRODUCTOS CON BAJA
EJECUCIÓN FINANCIERA</t>
  </si>
  <si>
    <t>AVANCE ACUMULADO</t>
  </si>
  <si>
    <t>Ejecución Financiera del Programa Presupuestal Salud Materno Neonatal según Pliego, Julio 2015</t>
  </si>
  <si>
    <t>Ejecución Financiera del Programa Presupuestal Salud Materno Neonatal según Departamento, Julio 2015</t>
  </si>
  <si>
    <t>Ejecución Financiera del Programa Presupuestal Salud Materno Neonatal según Principales Productos, Julio 2015</t>
  </si>
  <si>
    <t>Ejecución Financiera del Programa Presupuestal Salud Materno Neonatal según Principales Actividades, Julio 2015</t>
  </si>
  <si>
    <t>Población informada sobre salud sexual, salud reproductiva y métodos de planificación familiar</t>
  </si>
  <si>
    <t>Adolescentes acceden a servicios de salud para prevención del embarazo</t>
  </si>
  <si>
    <t>Atención prenatal reenfocada</t>
  </si>
  <si>
    <t>Municipios saludables que promueven salud sexual y reproductiva</t>
  </si>
  <si>
    <t>Comunidades saludables que promueven salud sexual y reproductiva</t>
  </si>
  <si>
    <t>Instituciones educativas saludables promueven salud sexual y reproductiva</t>
  </si>
  <si>
    <t>Población accede a métodos de planificación familiar</t>
  </si>
  <si>
    <t>Población accede a servicios de consejería en salud sexual y reproductiva</t>
  </si>
  <si>
    <t>Atención de la gestante con complicaciones</t>
  </si>
  <si>
    <t>Atención del parto normal</t>
  </si>
  <si>
    <t>Atención del parto complicado no quirúrgico</t>
  </si>
  <si>
    <t>Atención del parto complicado quirúrgico</t>
  </si>
  <si>
    <t>Atención del puerperio</t>
  </si>
  <si>
    <t>Atención del puerperio con complicaciones</t>
  </si>
  <si>
    <t>Atención obstétrica en unidad de cuidados intensivos</t>
  </si>
  <si>
    <t>Acceso al sistema de referencia institucional</t>
  </si>
  <si>
    <t>Atención del recién nacido normal</t>
  </si>
  <si>
    <t>Atención del recién nacido con complicaciones</t>
  </si>
  <si>
    <t>Atención del recién nacido con complicaciones que requiere unidad de cuidados intensivos neonatales - UCIN</t>
  </si>
  <si>
    <t>Familias saludables informadas respecto de su salud sexual y reproductiva</t>
  </si>
  <si>
    <t>Brindar Atención prenatal reenfocada</t>
  </si>
  <si>
    <t>Brindar Atención a la gestante con complicaciones</t>
  </si>
  <si>
    <t>Brindar Atención de parto normal</t>
  </si>
  <si>
    <t>Brindar Atención del parto complicado quirúrgico</t>
  </si>
  <si>
    <t>Atender al recién nacido normal</t>
  </si>
  <si>
    <t>Desarrollo de normas y guías técnicas en salud materno neonatal</t>
  </si>
  <si>
    <t>Monitoreo, supervisión, evaluación y control de la salud materno neonatal</t>
  </si>
  <si>
    <t>Gestante controlada</t>
  </si>
  <si>
    <t>Gestante atendida</t>
  </si>
  <si>
    <t>Parto normal</t>
  </si>
  <si>
    <t>Cesárea</t>
  </si>
  <si>
    <t>Recién nacido atendido</t>
  </si>
  <si>
    <t>Monto Ejecutado y Avance de Ejecución Financiera del Programa Presupuestal Salud Materno Neonatal según Departamento, Julio 2015</t>
  </si>
  <si>
    <t>Alerta de Niveles Bajos en la Ejecución Financiera (menor a 43.75%) para Principales Productos del Programa Presupuestal Salud Materno Neonatal, Julio 2015</t>
  </si>
  <si>
    <t>TBC VIH-SIDA</t>
  </si>
  <si>
    <t>Ejecución Financiera del Programa Presupuestal TBC VIH-SIDA según Pliego, Julio 2015</t>
  </si>
  <si>
    <t>Ejecución Financiera del Programa Presupuestal TBC VIH-SIDA según Departamento, Julio 2015</t>
  </si>
  <si>
    <t>Ejecución Financiera del Programa Presupuestal TBC VIH-SIDA según Principales Productos, Julio 2015</t>
  </si>
  <si>
    <t>Ejecución Financiera del Programa Presupuestal TBC VIH-SIDA según Principales Actividades, Julio 2015</t>
  </si>
  <si>
    <t>Sintomáticos respiratorios con despistaje de tuberculosis</t>
  </si>
  <si>
    <t>Personas en contacto de casos de tuberculosis con control y tratamiento preventivo (general, indígena, privada de su libertad)</t>
  </si>
  <si>
    <t>Personas con diagnóstico de tuberculosis</t>
  </si>
  <si>
    <t>Personas privadas de su libertad tratadas</t>
  </si>
  <si>
    <t>Pacientes con comorbilidad con despistaje y diagnóstico de tuberculosis</t>
  </si>
  <si>
    <t>Personas afectadas con tuberculosis reciben apoyo nutricional</t>
  </si>
  <si>
    <t>Persona que accede al establecimiento de salud y recibe tratamiento oportuno para tuberculosis y sus complicaciones</t>
  </si>
  <si>
    <t>Población con diagnóstico de hepatitis b crónica que acude a los servicios de salud recibe atención integral</t>
  </si>
  <si>
    <t>Servicios de atención de tuberculosis con medidas de control de infecciones y bioseguridad en el personal de salud</t>
  </si>
  <si>
    <t>Familia con prácticas saludables para la prevención de VIH/SIDA y tuberculosis</t>
  </si>
  <si>
    <t>Instituciones educativas que promueven prácticas saludables para la prevención de VIH/SIDA y tuberculosis</t>
  </si>
  <si>
    <t>Agentes comunitarios que promueven prácticas saludables para prevención de VIH/SIDA y tuberculosis</t>
  </si>
  <si>
    <t>Hogares en áreas de elevado riesgo de transmisión de TBC que acceden a viviendas reordenadas</t>
  </si>
  <si>
    <t>Hogares de personas afectadas de TBCDR con viviendas mejoradas</t>
  </si>
  <si>
    <t>Población informada sobre uso correcto de condón para prevención de infecciones de transmisión sexual y VIH/SIDA</t>
  </si>
  <si>
    <t>Adultos y Jóvenes reciben consejería y tamizaje para infecciones de transmisión sexual y VIH/SIDA</t>
  </si>
  <si>
    <t>Población adolescente informada sobre infecciones de transmisión sexual y VIH/SIDA</t>
  </si>
  <si>
    <t>Población de alto riesgo recibe Información y Atención preventiva</t>
  </si>
  <si>
    <t>Población con infecciones de transmisión sexual reciben tratamiento según guía clínicas</t>
  </si>
  <si>
    <t>Personas diagnosticadas con VIH/SIDA que acuden a los servicios y reciben Atención integral</t>
  </si>
  <si>
    <t>Mujeres gestantes reactivas y niños expuestos al VIH/SIDA reciben tratamiento oportuno</t>
  </si>
  <si>
    <t>Mujeres gestantes reactivas a sífilis y sus contactos y recién nacidos expuestos reciben tratamiento oportuno</t>
  </si>
  <si>
    <t>Persona que accede al EESS y recibe tratamiento oportuno para tuberculosis extremadamente drogo resistente (XDR)</t>
  </si>
  <si>
    <t>Persona con comorbilidad recibe tratamiento para tuberculosis</t>
  </si>
  <si>
    <t>Entregar a adultos y jóvenes varones consejería y tamizaje para ITS y VIH/SIDA</t>
  </si>
  <si>
    <t>Brindar información y Atención preventiva a población de alto riesgo</t>
  </si>
  <si>
    <t>Brindar Atención integral a personas con diagnóstico de VIH que acuden a los servicios</t>
  </si>
  <si>
    <t>Monitoreo, supervisión, evaluación y control de VIH/SIDA - tuberculosis</t>
  </si>
  <si>
    <t>Desarrollo de normas y guías técnicas VIH/SIDA y tuberculosis</t>
  </si>
  <si>
    <t>Despistaje de tuberculosis en sintomaticos respiratorios</t>
  </si>
  <si>
    <t>Diagnóstico de casos de tuberculosis</t>
  </si>
  <si>
    <t>Persona informada</t>
  </si>
  <si>
    <t>Persona tratada</t>
  </si>
  <si>
    <t>Persona atendida</t>
  </si>
  <si>
    <t>Persona diagnosticada</t>
  </si>
  <si>
    <t>Monto Ejecutado y Avance de Ejecución Financiera del Programa Presupuestal TBC VIH-SIDA según Departamento, Julio 2015</t>
  </si>
  <si>
    <t>Alerta de Niveles Bajos en la Ejecución Financiera (menor a 43.75%) para Principales Productos del Programa Presupuestal TBC VIH-SIDA, Julio 2015</t>
  </si>
  <si>
    <t>Ejecución Financiera del Programa Presupuestal Enfermedades Metaxénicas y Zoonosis según Pliego, Julio 2015</t>
  </si>
  <si>
    <t>Ejecución Financiera del Programa Presupuestal Enfermedades Metaxénicas y Zoonosis según Departamento, Julio 2015</t>
  </si>
  <si>
    <t>Ejecución Financiera del Programa Presupuestal Enfermedades Metaxénicas y Zoonosis según Principales Productos, Julio 2015</t>
  </si>
  <si>
    <t>Ejecución Financiera del Programa Presupuestal Enfermedades Metaxénicas y Zoonosis según Principales Actividades, Julio 2015</t>
  </si>
  <si>
    <t>Familia con prácticas saludables para la prevención de enfermedades metaxénicas y zoonóticas</t>
  </si>
  <si>
    <t>Instituciones educativas que promueven prácticas saludables para la prevención de enfermedades metaxénicas y zoonóticas</t>
  </si>
  <si>
    <t>Municipios participando en disminución de la transmisión de enfermedades metaxénicas y zoonóticas</t>
  </si>
  <si>
    <t>Pobladores de áreas con riesgo de transmisión informada conoce los mecanismos de transmisión de enfermedades metaxénicas y zoonóticas</t>
  </si>
  <si>
    <t>Viviendas protegidas de los principales condicionantes del riesgo en las áreas de alto y muy alto riesgo de enfermedades metaxénicas y zoonosis</t>
  </si>
  <si>
    <t>Vacunación de animales domésticos</t>
  </si>
  <si>
    <t>Diagnóstico y tratamiento de enfermedades metaxénicas</t>
  </si>
  <si>
    <t>Diagnóstico y tratamiento de casos de enfermedades zoonóticas</t>
  </si>
  <si>
    <t>Comunidad con factores de riesgo controlados</t>
  </si>
  <si>
    <t>Monitoreo, supervisión, Evaluación y control metaxénicas y zoonosis</t>
  </si>
  <si>
    <t>Promoción de prácticas saludables para la prevención de enfermedades metaxénicas y zoonóticas en familias de zonas de riesgo</t>
  </si>
  <si>
    <t>Intervenciones en viviendas protegidas de los principales condicionantes del riesgo en las áreas de alto y muy alto riesgo de enfermedades metaxénicas y zoonosis</t>
  </si>
  <si>
    <t>Vacunar a animales domésticos</t>
  </si>
  <si>
    <t>Evaluación, diagnóstico y tratamiento de enfermedades metaxénicas</t>
  </si>
  <si>
    <t>Evaluación, diagnóstico y tratamiento de casos de enfermedades zoonóticas</t>
  </si>
  <si>
    <t>Desarrollo de normas y guías técnicas en metaxenicas y zoonosis</t>
  </si>
  <si>
    <t>Familia</t>
  </si>
  <si>
    <t>Viviendas</t>
  </si>
  <si>
    <t>Animal vacunado</t>
  </si>
  <si>
    <t>Monto Ejecutado y Avance de Ejecución Financiera del Programa Presupuestal Enfermedades Metaxénicas y Zoonosis según Departamento, Julio 2015</t>
  </si>
  <si>
    <t>Alerta de Niveles Bajos en la Ejecución Financiera (menor a 43.75%) para Principales Productos del Programa Presupuestal Enfermedades Metaxénicas y Zoonosis, Julio 2015</t>
  </si>
  <si>
    <t>Ejecución Financiera del Programa Presupuestal Enfermedades no Transmisibles según Pliego, Julio 2015</t>
  </si>
  <si>
    <t>Ejecución Financiera del Programa Presupuestal Enfermedades no Transmisibles según Departamento, Julio 2015</t>
  </si>
  <si>
    <t>Ejecución Financiera del Programa Presupuestal Enfermedades no Transmisibles según Principales Productos, Julio 2015</t>
  </si>
  <si>
    <t>Ejecución Financiera del Programa Presupuestal Enfermedades no Transmisibles según Principales Actividades, Julio 2015</t>
  </si>
  <si>
    <t>Tamizaje y diagnóstico de paciente con retinopatía oftalmológica del prematuro</t>
  </si>
  <si>
    <t>Control y tratamiento de paciente con retinopatía oftalmológica del prematuro</t>
  </si>
  <si>
    <t>Tamizaje y diagnóstico de pacientes con cataratas</t>
  </si>
  <si>
    <t>Tratamiento y control de pacientes con cataratas</t>
  </si>
  <si>
    <t>Tamizaje y diagnóstico de pacientes con errores refractivos</t>
  </si>
  <si>
    <t>Tratamiento y control de pacientes con errores refractivos</t>
  </si>
  <si>
    <t>Valoración clínica y tamizaje laboratorial de enfermedades crónicas no transmisibles</t>
  </si>
  <si>
    <t>Tratamiento y control de personas con hipertensión arterial</t>
  </si>
  <si>
    <t>Tratamiento y control de personas con diabetes</t>
  </si>
  <si>
    <t>Atención estomatológica preventiva</t>
  </si>
  <si>
    <t>Atención estomatológica recuperativa</t>
  </si>
  <si>
    <t>Atención estomatológica especilizada</t>
  </si>
  <si>
    <t>Población informada y sensibilizada en el cuidado de la salud de las enfermedades no transmisibles (mental, bucal, ocular, metales pesados, hipertensión arterial y diabetes mellitus)</t>
  </si>
  <si>
    <t>Familia en zonas de riesgo informada que realizan prácticas higiénicas sanitarias para prevenir las enfermedades no transmisibles ( mental, bucal, ocular, metales pesados, hipertensión arterial y diabetes mellitus )</t>
  </si>
  <si>
    <t>Instituciones educativas que promueven prácticas higiénicas sanitarias para prevenir las enfermedades no transmisibles (mental, bucal, ocular, metales pesados, hipertensión arterial y diabetes mellitus)</t>
  </si>
  <si>
    <t>Municipio que desarrollan acciones dirigidas a prevenir las enfermedades no transmisibles (mental, bucal, ocular, metales pesados, hipertensión arterial y diabetes mellitus)</t>
  </si>
  <si>
    <t>Tamizaje y tratamiento de pacientes con problemas y trastornos de salud mental</t>
  </si>
  <si>
    <t>Tamizaje y tratamiento de pacientes afectados por metales pesados</t>
  </si>
  <si>
    <t>Información y sensibilización de la población en para el cuidado de la salud de las enfermedades no transmisibles (mental, bucal, ocular, metales pesados, hipertensión arterial y diabetes mellitus)</t>
  </si>
  <si>
    <t>Atención estomatológica preventiva básica en niños, gestantes y adultos mayores</t>
  </si>
  <si>
    <t>Atención estomatológica recuperativa básica en niños, gestantes y adultos mayores</t>
  </si>
  <si>
    <t>Evaluación clínica y tamizaje laboratorial de personas con riesgo de padecer enfermedades crónicas no transmisibles</t>
  </si>
  <si>
    <t>Brindar tratamiento a personas con diagnóstico de hipertensión arterial</t>
  </si>
  <si>
    <t>Brindar tratamiento a personas con diagnóstico de diabetes mellitus</t>
  </si>
  <si>
    <t>Monitoreo, supervisión, evaluación y control de enfermedades no transmisibles</t>
  </si>
  <si>
    <t>Desarrollo de normas y guías técnicas en enfermedades no transmisibles</t>
  </si>
  <si>
    <t>Persona tamizada</t>
  </si>
  <si>
    <t>Monto Ejecutado y Avance de Ejecución Financiera del Programa Presupuestal Enfermedades no Transmisibles según Departamento, Julio 2015</t>
  </si>
  <si>
    <t>Alerta de Niveles Bajos en la Ejecución Financiera (menor a 43.75%) para Principales Productos del Programa Presupuestal Enfermedades no Transmisibles, Julio 2015</t>
  </si>
  <si>
    <t>Ejecución Financiera del Programa Presupuestal Prevención y Control del Cáncer según Pliego, Julio 2015</t>
  </si>
  <si>
    <t>Ejecución Financiera del Programa Presupuestal Prevención y Control del Cáncer según Departamento, Julio 2015</t>
  </si>
  <si>
    <t>Ejecución Financiera del Programa Presupuestal Prevención y Control del Cáncer según Principales Productos, Julio 2015</t>
  </si>
  <si>
    <t>Ejecución Financiera del Programa Presupuestal Prevención y Control del Cáncer según Principales Actividades, Julio 2015</t>
  </si>
  <si>
    <t>Embajadas en el Exterior</t>
  </si>
  <si>
    <t>Comunidades saludables promueven estilos de vida saludable para la prevención de los principales tipos de cáncer</t>
  </si>
  <si>
    <t>Mujer tamizada en cáncer de cuello uterino</t>
  </si>
  <si>
    <t>Instituciones educativas saludables que promueven la prevención del cáncer de cuello uterino, mama, estomago, próstata, pulmón, colon, recto, hígado, leucemia, linfoma, piel y otros</t>
  </si>
  <si>
    <t>Familias saludables con conocimiento de la prevención del cáncer de cuello uterino, mama, estomago, próstata, pulmón colon, recto, hígado, leucemia, linfoma, piel y otros</t>
  </si>
  <si>
    <t>Municipios saludables que promueven la prevención del cáncer de cuello uterino, mama, estomago, próstata, pulmón y colon, recto, hígado, leucemia, linfoma, piel y otros</t>
  </si>
  <si>
    <t>Personas con consejería en la prevención del cáncer de: colon y recto, hígado, leucemia, linfoma, piel y otros</t>
  </si>
  <si>
    <t>Personas con evaluación médica preventiva en cáncer de: colon y recto, hígado, leucemia, linfoma, piel</t>
  </si>
  <si>
    <t>Atención del cáncer de cuello uterino para el estadiaje y tratamiento</t>
  </si>
  <si>
    <t>Atención del cáncer de mama para el estadiaje y tratamiento</t>
  </si>
  <si>
    <t>Atención del cáncer de estómago para el estadiaje y tratamiento</t>
  </si>
  <si>
    <t>Atención del cáncer de próstata para el diagnóstico, estadiaje y tratamiento</t>
  </si>
  <si>
    <t>Atención del cáncer de pulmón que incluye: diagnostico, estadiaje y tratamiento</t>
  </si>
  <si>
    <t>Atención del cáncer de colon y recto que incluye: diagnostico, estadiaje y tratamiento</t>
  </si>
  <si>
    <t>Atención del cáncer de hígado que incluye: diagnostico, estadiaje y tratamiento</t>
  </si>
  <si>
    <t>Atención de la leucemia que incluye: diagnóstico y tratamiento</t>
  </si>
  <si>
    <t>Atención de la linfoma que incluye: diagnóstico y tratamiento</t>
  </si>
  <si>
    <t>Atención del cáncer de piel no melanomas que incluye: diagnostico, estadiaje y tratamiento</t>
  </si>
  <si>
    <t>Mujeres con citología anormal con colposcopía</t>
  </si>
  <si>
    <t>Mujeres con citología anormal con examen de crioterapia o CONO LEEP</t>
  </si>
  <si>
    <t>Niña protegida con vacuna vph</t>
  </si>
  <si>
    <t>Población informada y sensibilizada en el cuidado de la salud del cáncer de cérvix, cáncer de mama, cáncer gástrico, cáncer de próstata y cáncer de pulmón</t>
  </si>
  <si>
    <t>Mujeres mayores de 18 años con consejería en cáncer de cérvix</t>
  </si>
  <si>
    <t>Mujeres mayores de 18 años con consejería en cáncer de mama</t>
  </si>
  <si>
    <t>Mujeres de 40 a 65 años con mamografía bilateral</t>
  </si>
  <si>
    <t>Personas con consejería en la prevención del cáncer gástrico</t>
  </si>
  <si>
    <t>Varones mayores de 18 años con consejería en la prevención del cáncer de próstata</t>
  </si>
  <si>
    <t>Varones de 50 a 70 años con examen de tacto prostático por vía rectal</t>
  </si>
  <si>
    <t>Varones de 50 a 70 años con dosaje de PSA</t>
  </si>
  <si>
    <t>Población en edad escolar con consejería en prevención del cáncer de pulmón</t>
  </si>
  <si>
    <t>Población laboral con consejería en prevención del cáncer de pulmón</t>
  </si>
  <si>
    <t>Personas de 45 a 65 años con endoscopia digestiva alta</t>
  </si>
  <si>
    <t>Tamizaje en mujeres para detección de cáncer de cuello uterino</t>
  </si>
  <si>
    <t>Determinación del estadio clínico y tratamiento del cáncer de cuello uterino</t>
  </si>
  <si>
    <t>Determinación del estadio clínico y tratamiento del cáncer de mama</t>
  </si>
  <si>
    <t>Diagnóstico y tratamiento médico de leucemia</t>
  </si>
  <si>
    <t>Monitoreo, supervisión, evaluación y control de prevención y control del cáncer</t>
  </si>
  <si>
    <t>Desarrollo de normas y guías técnicas en prevención y control del cáncer</t>
  </si>
  <si>
    <t>Proteger a la niña con aplicación de vacuna vph</t>
  </si>
  <si>
    <t>Persona</t>
  </si>
  <si>
    <t>Monto Ejecutado y Avance de Ejecución Financiera del Programa Presupuestal Prevención y Control del Cáncer según Departamento, Julio 2015</t>
  </si>
  <si>
    <t>Alerta de Niveles Bajos en la Ejecución Financiera (menor a 43.75%) para Principales Productos del Programa Presupuestal Prevención y Control del Cáncer, Julio 2015</t>
  </si>
  <si>
    <t>Ejecución Financiera del Programa Presupuestal Reducción de Delitos y Faltas que Afectan la Seguridad Ciudadana según Pliego, Julio 2015</t>
  </si>
  <si>
    <t>Ejecución Financiera del Programa Presupuestal Reducción de Delitos y Faltas que Afectan la Seguridad Ciudadana según Departamento, Julio 2015</t>
  </si>
  <si>
    <t>Ejecución Financiera del Programa Presupuestal Reducción de Delitos y Faltas que Afectan la Seguridad Ciudadana según Principales Productos, Julio 2015</t>
  </si>
  <si>
    <t>Ejecución Financiera del Programa Presupuestal Reducción de Delitos y Faltas que Afectan la Seguridad Ciudadana según Principales Actividades, Julio 2015</t>
  </si>
  <si>
    <t>Patrullaje por sector</t>
  </si>
  <si>
    <t>Comunidad organizada a favor de la seguridad ciudadana</t>
  </si>
  <si>
    <t>Operaciones policiales para reducir los delitos y faltas</t>
  </si>
  <si>
    <t>Comisarías con las condiciones básicas para el servicio a la comunidad</t>
  </si>
  <si>
    <t>Sub unidades especializadas con las condiciones básicas para operaciones policiales</t>
  </si>
  <si>
    <t>Gestión del programa</t>
  </si>
  <si>
    <t>Seguimiento y evaluación del programa</t>
  </si>
  <si>
    <t>Patrullaje policial por sector</t>
  </si>
  <si>
    <t>Planificación del patrullaje por sector</t>
  </si>
  <si>
    <t>Patrullaje municipal por sector - serenazgo</t>
  </si>
  <si>
    <t>Mantenimiento y reposición de mobiliario y equipos informáticos de las comisarías</t>
  </si>
  <si>
    <t>Mantenimiento y reposición de armamento, munición y equipo policial de las comisarías</t>
  </si>
  <si>
    <t>Acceso a sistemas policiales y de otras entidades</t>
  </si>
  <si>
    <t>Mantenimiento y reposición de mobiliario y equipos informáticos de las sub unidades especializadas</t>
  </si>
  <si>
    <t>Mantenimiento y acondicionamiento de la infraestructura de las sub unidades especializadas</t>
  </si>
  <si>
    <t>Asistencia técnica y administrativa a los comites de seguridad ciudadana</t>
  </si>
  <si>
    <t>Capacitación al personal de las OPC para el desarrollo de acciones preventivas</t>
  </si>
  <si>
    <t>Comunidad recibe acciones de prevención en el marco del plan de seguridad ciudadana</t>
  </si>
  <si>
    <t>Comisarias aplican acciones de prevención mediante sus oficinas de participación ciudadana</t>
  </si>
  <si>
    <t>Mantenimiento preventivo y correctivo de la infraestructura de las comisarías</t>
  </si>
  <si>
    <t>Mantenimiento y reposición de vehículo para patrullaje por sector</t>
  </si>
  <si>
    <t>Operaciones policiales de las comisarías para reducir los delitos y faltas</t>
  </si>
  <si>
    <t>Operaciones policiales de las sub unidades especializadas para reducir los delitos y faltas</t>
  </si>
  <si>
    <t>Mantenimiento y reposición de vehículos para operaciones policiales</t>
  </si>
  <si>
    <t>Acción</t>
  </si>
  <si>
    <t>Sector</t>
  </si>
  <si>
    <t>Documento</t>
  </si>
  <si>
    <t>Equipo</t>
  </si>
  <si>
    <t>Comisaria</t>
  </si>
  <si>
    <t>Sub unidad especializada</t>
  </si>
  <si>
    <t>Comité</t>
  </si>
  <si>
    <t>Vehículos</t>
  </si>
  <si>
    <t>Operación</t>
  </si>
  <si>
    <t>Monto Ejecutado y Avance de Ejecución Financiera del Programa Presupuestal Reducción de Delitos y Faltas que Afectan la Seguridad Ciudadana según Departamento, Julio 2015</t>
  </si>
  <si>
    <t>Alerta de Niveles Bajos en la Ejecución Financiera (menor a 43.75%) para Principales Productos del Programa Presupuestal Reducción de Delitos y Faltas que Afectan la Seguridad Ciudadana, Julio 2015</t>
  </si>
  <si>
    <t>Ejecución Financiera del Programa Presupuestal Reducción del Tráfico Ilícito de Drogas según Pliego, Julio 2015</t>
  </si>
  <si>
    <t>Ejecución Financiera del Programa Presupuestal Reducción del Tráfico Ilícito de Drogas según Departamento, Julio 2015</t>
  </si>
  <si>
    <t>Ejecución Financiera del Programa Presupuestal Reducción del Tráfico Ilícito de Drogas según Principales Productos, Julio 2015</t>
  </si>
  <si>
    <t>Ejecución Financiera del Programa Presupuestal Reducción del Tráfico Ilícito de Drogas según Principales Actividades, Julio 2015</t>
  </si>
  <si>
    <t>Operaciones de interdicción contra el tráfico ilícito de drogas</t>
  </si>
  <si>
    <t>Droga destruida y custodia de insumos químicos y productos fiscalizados</t>
  </si>
  <si>
    <t>Hectáreas reducidas de cultivos ilícitos de hoja de coca</t>
  </si>
  <si>
    <t>Bienes registrables incautados por lavado de activos</t>
  </si>
  <si>
    <t>Procesos judiciales con intervención de la procuraduría pública contra el tráfico ilícito de drogas y lavado de activos</t>
  </si>
  <si>
    <t>Investigaciones científicas para la detección de innovaciones tecnológicas en la producción de drogas ilícitas</t>
  </si>
  <si>
    <t>Diligencias periciales de apoyo a la investigación policial contra el tráfico ilícito de drogas</t>
  </si>
  <si>
    <t>Diligencias periciales de apoyo a la investigación policial contra el lavado de activos</t>
  </si>
  <si>
    <t>Operaciones de seguridad para la reducción de las áreas de cultivo ilícito de hoja de coca</t>
  </si>
  <si>
    <t>Investigaciones policiales contra el lavado de activos</t>
  </si>
  <si>
    <t>Búsqueda y análisis de información para acciones de inteligencia</t>
  </si>
  <si>
    <t>Planeamiento y ejecución de operaciones policiales contra el tráfico ilícito de drogas</t>
  </si>
  <si>
    <t>Control e intervención de garitas</t>
  </si>
  <si>
    <t>Investigaciones policiales contra el tráfico ilícito de drogas e insumos químicos y productos fiscalizados</t>
  </si>
  <si>
    <t>Soporte aéreo para la interdicción contra el tráfico ilícito de drogas</t>
  </si>
  <si>
    <t>Control y almacenamiento temporal de drogas ilícitas, insumos químicos y productos fiscalizados</t>
  </si>
  <si>
    <t>Reducción de hectáreas de plantaciones ilegales de coca y destrucción de almacigos de coca</t>
  </si>
  <si>
    <t>Soporte aéreo para la reducción de las áreas de cultivo ilícito de hoja de coca</t>
  </si>
  <si>
    <t>Intervención de la procuraduría pública contra el tráfico ilícito de drogas y lavado de activos en las diligencias de investigación preliminar</t>
  </si>
  <si>
    <t>Intervención de la procuraduría pública contra el tráfico ilícito de drogas y lavado de activos en las diligencias del proceso judicial</t>
  </si>
  <si>
    <t>Intervención de la procuraduría pública contra el tráfico ilícito de drogas y lavado de activos en la ejecución de sentencia</t>
  </si>
  <si>
    <t>Mantenimiento de vehículos de bases y locales antidrogas a nivel nacional</t>
  </si>
  <si>
    <t>Mantenimiento preventivo y correctivo de bases y locales antidrogas a nivel nacional</t>
  </si>
  <si>
    <t>Reposición de equipamiento básico y especializado</t>
  </si>
  <si>
    <t>Almacenamiento, control y destrucción por incineración de la droga decomisada</t>
  </si>
  <si>
    <t>Almacenamiento, control, transferencia y/o devolución de insumos químicos y productos fiscalizados</t>
  </si>
  <si>
    <t>Asistencia a la población por el programa de responsabilidad social</t>
  </si>
  <si>
    <t>Investigación</t>
  </si>
  <si>
    <t>Peritaje</t>
  </si>
  <si>
    <t>Hora de vuelo</t>
  </si>
  <si>
    <t>Kilogramo</t>
  </si>
  <si>
    <t>Hectárea</t>
  </si>
  <si>
    <t>Local</t>
  </si>
  <si>
    <t>Monto Ejecutado y Avance de Ejecución Financiera del Programa Presupuestal Reducción del Tráfico Ilícito de Drogas según Departamento, Julio 2015</t>
  </si>
  <si>
    <t>Alerta de Niveles Bajos en la Ejecución Financiera (menor a 43.75%) para Principales Productos del Programa Presupuestal Reducción del Tráfico Ilícito de Drogas, Julio 2015</t>
  </si>
  <si>
    <t>Ejecución Financiera del Programa Presupuestal Lucha Contra el Terrorismo según Pliego, Julio 2015</t>
  </si>
  <si>
    <t>Ejecución Financiera del Programa Presupuestal Lucha Contra el Terrorismo según Departamento, Julio 2015</t>
  </si>
  <si>
    <t>Ejecución Financiera del Programa Presupuestal Lucha Contra el Terrorismo según Principales Productos, Julio 2015</t>
  </si>
  <si>
    <t>Ejecución Financiera del Programa Presupuestal Lucha Contra el Terrorismo según Principales Actividades, Julio 2015</t>
  </si>
  <si>
    <t>Fuerzas del orden con capacidades operativas adecuadas</t>
  </si>
  <si>
    <t>Operaciones y acciones militares y policiales</t>
  </si>
  <si>
    <t>Reposición del armamento, material y equipo para las fuerzas del orden</t>
  </si>
  <si>
    <t>Mantenimiento y reparación de armamento, material y equipos</t>
  </si>
  <si>
    <t>Captación y capacitación del personal de las fuerzas del orden</t>
  </si>
  <si>
    <t>Mantenimiento de instalaciones militares y policiales</t>
  </si>
  <si>
    <t>Planeamiento y ejecución de las operaciones y acciones policiales</t>
  </si>
  <si>
    <t>Planeamiento y ejecución de las operaciones y acciones militares</t>
  </si>
  <si>
    <t>Organización de la población para la autodefensa</t>
  </si>
  <si>
    <t>Operaciones de información y sensibilización</t>
  </si>
  <si>
    <t>Instalación</t>
  </si>
  <si>
    <t>Monto Ejecutado y Avance de Ejecución Financiera del Programa Presupuestal Lucha Contra el Terrorismo según Departamento, Julio 2015</t>
  </si>
  <si>
    <t>Alerta de Niveles Bajos en la Ejecución Financiera (menor a 43.75%) para Principales Productos del Programa Presupuestal Lucha Contra el Terrorismo, Julio 2015</t>
  </si>
  <si>
    <t>Ejecución Financiera del Programa Presupuestal Contrataciones Públicas Eficientes según Pliego, Julio 2015</t>
  </si>
  <si>
    <t>Ejecución Financiera del Programa Presupuestal Contrataciones Públicas Eficientes según Departamento, Julio 2015</t>
  </si>
  <si>
    <t>Ejecución Financiera del Programa Presupuestal Contrataciones Públicas Eficientes según Principales Productos, Julio 2015</t>
  </si>
  <si>
    <t>Ejecución Financiera del Programa Presupuestal Contrataciones Públicas Eficientes según Principales Actividades, Julio 2015</t>
  </si>
  <si>
    <t>Servidores públicos y proveedores del estado con capacidades para la gestión de las contrataciones con el estado</t>
  </si>
  <si>
    <t>Instrumentos implementados para la contratación pública a nivel nacional</t>
  </si>
  <si>
    <t>Expedientes supervisados mejoran contrataciones públicas y generan valor agregado</t>
  </si>
  <si>
    <t>Proveedores habilitados para participar en las contrataciones públicas</t>
  </si>
  <si>
    <t>Aprobación y/o actualización de fichas técnicas y Difusión de la modalidad de subasta inversa para la Adquisición de bienes y servicios comunes.</t>
  </si>
  <si>
    <t>Diseñar y promover mecanismos adicionales que generen mejores prácticas en los usuarios del sistema de compras públicas</t>
  </si>
  <si>
    <t>Implementación de catálogos electrónicos de convenio marco</t>
  </si>
  <si>
    <t>Monitoreo del sistema de Contratación pública a través de acciones de supervisión a procesos de compra</t>
  </si>
  <si>
    <t>Acompañamiento técnico a las entidades públicas contratantes seleccionadas</t>
  </si>
  <si>
    <t>Atención de denuncias en materia de contratación pública presentadas ante el OSCE</t>
  </si>
  <si>
    <t>Resolución de expedientes administrativos sancionadores y recursos de reconsideración</t>
  </si>
  <si>
    <t>Investigación, difusión y orientación para mejorar las contrataciones públicas</t>
  </si>
  <si>
    <t>Implementación de nuevos servicios en las oficinas desconcentradas</t>
  </si>
  <si>
    <t>Mantenimiento e implementación de sistemas de las contrataciones públicas</t>
  </si>
  <si>
    <t>Capacitación de los operadores públicos en materia de contrataciones</t>
  </si>
  <si>
    <t>Mejoramiento de los módulos del SEACE</t>
  </si>
  <si>
    <t>Mantenimiento del catálogo único de bienes, servicios y obras</t>
  </si>
  <si>
    <t>Difusión de las actas de conciliación, laudos, sentencias que resuelven el recurso de anulación</t>
  </si>
  <si>
    <t>Solución de controversias durante el proceso de selección</t>
  </si>
  <si>
    <t>Desarrollo de procedimientos registrales estandarizados</t>
  </si>
  <si>
    <t>Atención de operaciones registrales</t>
  </si>
  <si>
    <t>Atención de solicitudes de información registral</t>
  </si>
  <si>
    <t>Fiscalización de veracidad de la información de los expedientes de proveedores</t>
  </si>
  <si>
    <t>Informe técnico</t>
  </si>
  <si>
    <t>Catálogo electrónico</t>
  </si>
  <si>
    <t>Control realizado</t>
  </si>
  <si>
    <t>Institución</t>
  </si>
  <si>
    <t>Denuncia atendida</t>
  </si>
  <si>
    <t>Expediente resuelto</t>
  </si>
  <si>
    <t>Items</t>
  </si>
  <si>
    <t>Procedimientos</t>
  </si>
  <si>
    <t>Expediente tramitado</t>
  </si>
  <si>
    <t>Atención</t>
  </si>
  <si>
    <t>Expediente procesado</t>
  </si>
  <si>
    <t>Monto Ejecutado y Avance de Ejecución Financiera del Programa Presupuestal Contrataciones Públicas Eficientes según Departamento, Julio 2015</t>
  </si>
  <si>
    <t>Alerta de Niveles Bajos en la Ejecución Financiera (menor a 43.75%) para Principales Productos del Programa Presupuestal Contrataciones Públicas Eficientes, Julio 2015</t>
  </si>
  <si>
    <t>Ejecución Financiera del Programa Presupuestal Gestión Sostenible de Recursos Naturales y Diversidad Biológica según Pliego, Julio 2015</t>
  </si>
  <si>
    <t>Ejecución Financiera del Programa Presupuestal Gestión Sostenible de Recursos Naturales y Diversidad Biológica según Departamento, Julio 2015</t>
  </si>
  <si>
    <t>Ejecución Financiera del Programa Presupuestal Gestión Sostenible de Recursos Naturales y Diversidad Biológica según Principales Productos, Julio 2015</t>
  </si>
  <si>
    <t>Ejecución Financiera del Programa Presupuestal Gestión Sostenible de Recursos Naturales y Diversidad Biológica según Principales Actividades, Julio 2015</t>
  </si>
  <si>
    <t>Instituciones públicas con capacidades para la conservación y/o aprovechamiento sostenible de los recursos naturales y la diversidad biológica</t>
  </si>
  <si>
    <t>Organizaciones cuentan con información sistematizada sobre conservación y aprovechamiento</t>
  </si>
  <si>
    <t>Instituciones cuentan con alternativas de aprovechamiento sostenible de los recursos naturales y diversidad biológica</t>
  </si>
  <si>
    <t>Organizaciones cuentan con financiamiento para la conservación de los recursos naturales y la diversidad biológica</t>
  </si>
  <si>
    <t>Gobiernos sub nacionales cuentan con zonificación económica ecológica y ordenamiento territorial</t>
  </si>
  <si>
    <t>Organizaciones capacitadas en la conservación y/o aprovechamiento de los recursos naturales y la diversidad biológica</t>
  </si>
  <si>
    <t>Bosques con acciones de conservación</t>
  </si>
  <si>
    <t>Empresas supervisadas y fiscalizadas en el cumplimiento de los compromisos y la legislación ambiental</t>
  </si>
  <si>
    <t>Supervisión ambiental directa al administrado</t>
  </si>
  <si>
    <t>Aplicación del procedimiento administrativo sancionador o incentivos</t>
  </si>
  <si>
    <t>Capacitación y asistencia técnica en gestión de los recursos naturales y de la diversidad biológica en los tres niveles de gobierno</t>
  </si>
  <si>
    <t>Generación, administración y difusión del sistema nacional de acceso a los recursos genéticos</t>
  </si>
  <si>
    <t>Generación, administración y difusión del sistema de monitoreo del estado de los recursos naturales y diversidad biológica</t>
  </si>
  <si>
    <t>Conservación de bosques por parte de las comunidades a través de transferencias directamente condicionadas y otros mecanismos de incentivos.</t>
  </si>
  <si>
    <t>Capacitación y asistencia tecnica para proyectos económicos y prácticas de conservación de bosques</t>
  </si>
  <si>
    <t>Seguimiento y monitoreo a la conservación de bosques</t>
  </si>
  <si>
    <t>Implementación de procesos de ordenamiento territorial</t>
  </si>
  <si>
    <t>Elaboración y difusión de instrumentos técnicos normativos para la evaluación, supervisión y fiscalización ambiental</t>
  </si>
  <si>
    <t>Vigilancia y monitoreo de la calidad ambiental y control de agentes contaminantes</t>
  </si>
  <si>
    <t>Supervisión</t>
  </si>
  <si>
    <t>Resolución</t>
  </si>
  <si>
    <t>Instrumentos</t>
  </si>
  <si>
    <t>Monto Ejecutado y Avance de Ejecución Financiera del Programa Presupuestal Gestión Sostenible de Recursos Naturales y Diversidad Biológica según Departamento, Julio 2015</t>
  </si>
  <si>
    <t>Alerta de Niveles Bajos en la Ejecución Financiera (menor a 43.75%) para Principales Productos del Programa Presupuestal Gestión Sostenible de Recursos Naturales y Diversidad Biológica, Julio 2015</t>
  </si>
  <si>
    <t>Ejecución Financiera del Programa Presupuestal Gestión Integral de Residuos Sólidos según Pliego, Julio 2015</t>
  </si>
  <si>
    <t>Ejecución Financiera del Programa Presupuestal Gestión Integral de Residuos Sólidos según Departamento, Julio 2015</t>
  </si>
  <si>
    <t>Ejecución Financiera del Programa Presupuestal Gestión Integral de Residuos Sólidos según Principales Productos, Julio 2015</t>
  </si>
  <si>
    <t>Ejecución Financiera del Programa Presupuestal Gestión Integral de Residuos Sólidos según Principales Actividades, Julio 2015</t>
  </si>
  <si>
    <t>Empresas cuentan con información para el cambio de patrones de producción y consumo</t>
  </si>
  <si>
    <t>Entidades con sistema de gestión integral de residuos sólidos</t>
  </si>
  <si>
    <t>Consumidores con educación ambiental para la participación ciudadana en el manejo de residuos sólidos</t>
  </si>
  <si>
    <t>Entidades fiscalizadas para el cumplimiento de la legislación ambiental en materia de residuos sólidos</t>
  </si>
  <si>
    <t>Gobiernos locales ejecutan actividades de segregación y recolección selectiva de residuos sólidos</t>
  </si>
  <si>
    <t>Promoción de instrumentos económicos, financieros y la ecoeficiencia en gestión de residuos sólidos</t>
  </si>
  <si>
    <t>Sensibilización a productores respecto al ciclo de vida de productos y degradación ambiental por el uso intensivo de los recursos naturales</t>
  </si>
  <si>
    <t>Capacitación en la gestión y manejo de residuos sólidos</t>
  </si>
  <si>
    <t>Asistencia técnica a los gobiernos locales para la gestión y manejo adecuado de residuos sólidos municipales</t>
  </si>
  <si>
    <t>Manejo de residuos sólidos municipales</t>
  </si>
  <si>
    <t>Manejo de residuos sólidos no municipales</t>
  </si>
  <si>
    <t>Difusión de la educación ambiental y participación ciudadana en el manejo de residuos sólidos</t>
  </si>
  <si>
    <t>Monitoreo de la gestión y manejo de residuos sólidos municipales</t>
  </si>
  <si>
    <t>Fiscalización y control en materia de residuos sólidos</t>
  </si>
  <si>
    <t>Segregacion en la fuente y recolección selectiva de residuos sólidos municipales</t>
  </si>
  <si>
    <t>Difusión del sistema de bolsa de residuos y otros instrumentos para incentivar mercados de reciclaje</t>
  </si>
  <si>
    <t>Empresa</t>
  </si>
  <si>
    <t>Eventos</t>
  </si>
  <si>
    <t>Municipio</t>
  </si>
  <si>
    <t>Entidad</t>
  </si>
  <si>
    <t>Campaña</t>
  </si>
  <si>
    <t>Monto Ejecutado y Avance de Ejecución Financiera del Programa Presupuestal Gestión Integral de Residuos Sólidos según Departamento, Julio 2015</t>
  </si>
  <si>
    <t>Alerta de Niveles Bajos en la Ejecución Financiera (menor a 43.75%) para Principales Productos del Programa Presupuestal Gestión Integral de Residuos Sólidos, Julio 2015</t>
  </si>
  <si>
    <t>Ejecución Financiera del Programa Presupuestal Mejora de la Sanidad Animal según Pliego, Julio 2015</t>
  </si>
  <si>
    <t>Ejecución Financiera del Programa Presupuestal Mejora de la Sanidad Animal según Departamento, Julio 2015</t>
  </si>
  <si>
    <t>Ejecución Financiera del Programa Presupuestal Mejora de la Sanidad Animal según Principales Productos, Julio 2015</t>
  </si>
  <si>
    <t>Ejecución Financiera del Programa Presupuestal Mejora de la Sanidad Animal según Principales Actividades, Julio 2015</t>
  </si>
  <si>
    <t>Productores pecuarios con animales protegidos de la introducción y diseminación de enfermedades reglamentadas (bajo el control del SENASA)</t>
  </si>
  <si>
    <t>Productor pecuario con menor presencia de enfermedades en sus animales por el control sanitario</t>
  </si>
  <si>
    <t>Productor pecuario con mercancías pecuarias que cuentan con acceso a mercados para la exportación con adecuadas condiciones sanitarias</t>
  </si>
  <si>
    <t>Control de establecimientos pecuarios</t>
  </si>
  <si>
    <t>Control de importación, tránsito internacional y movimiento interno de mercancías pecuarias</t>
  </si>
  <si>
    <t>Control de mercancías pecuarias para la exportación</t>
  </si>
  <si>
    <t>Diagnóstico de enfermedades exóticas y re-emergentes</t>
  </si>
  <si>
    <t>Diagnóstico de enfermedades presentes</t>
  </si>
  <si>
    <t>Vigilancia activa zoosanitaria de las enfermedades</t>
  </si>
  <si>
    <t>Vigilancia activa zoosanitaria de las enfermedades exóticas</t>
  </si>
  <si>
    <t>Vigilancia pasiva zoosanitaria de las enfermedades presentes</t>
  </si>
  <si>
    <t>Gestiones para la apertura y mantenimiento de mercados</t>
  </si>
  <si>
    <t>Prevención, control y erradicación de enfermedades en los animales</t>
  </si>
  <si>
    <t>Establecimiento</t>
  </si>
  <si>
    <t>Certificado</t>
  </si>
  <si>
    <t>Diagnostico</t>
  </si>
  <si>
    <t>Animal</t>
  </si>
  <si>
    <t>Animal atendido</t>
  </si>
  <si>
    <t>Unidad</t>
  </si>
  <si>
    <t>Monto Ejecutado y Avance de Ejecución Financiera del Programa Presupuestal Mejora de la Sanidad Animal según Departamento, Julio 2015</t>
  </si>
  <si>
    <t>Alerta de Niveles Bajos en la Ejecución Financiera (menor a 43.75%) para Principales Productos del Programa Presupuestal Mejora de la Sanidad Animal, Julio 2015</t>
  </si>
  <si>
    <t>Ejecución Financiera del Programa Presupuestal Mejora y Mantenimiento de la Sanidad Vegetal según Pliego, Julio 2015</t>
  </si>
  <si>
    <t>Ejecución Financiera del Programa Presupuestal Mejora y Mantenimiento de la Sanidad Vegetal según Departamento, Julio 2015</t>
  </si>
  <si>
    <t>Ejecución Financiera del Programa Presupuestal Mejora y Mantenimiento de la Sanidad Vegetal según Principales Productos, Julio 2015</t>
  </si>
  <si>
    <t>Ejecución Financiera del Programa Presupuestal Mejora y Mantenimiento de la Sanidad Vegetal según Principales Actividades, Julio 2015</t>
  </si>
  <si>
    <t>Productores agrícolas con menor presencia de plagas priorizadas</t>
  </si>
  <si>
    <t>Productores agrícolas con cultivos protegidos de la introducción y dispersión de plagas reglamentadas</t>
  </si>
  <si>
    <t>Productores con capacidad disponible para el cumplimiento de restricciones fitosanitarias de los mercados de destino</t>
  </si>
  <si>
    <t>Análisis de riesgo de plagas</t>
  </si>
  <si>
    <t>Atención de alertas o emergencias fitosanitarias</t>
  </si>
  <si>
    <t>Certificación fitosanitaria</t>
  </si>
  <si>
    <t>Control y/o erradicación de plagas priorizadas</t>
  </si>
  <si>
    <t>Diagnostico de plagas de productos vegetales</t>
  </si>
  <si>
    <t>Diagnostico de plagas de productos vegetales importados</t>
  </si>
  <si>
    <t>Inspección y control del ingreso de plantas, productos vegetales y otros artículos reglamentados</t>
  </si>
  <si>
    <t>Vigilancia fitosanitaria de plagas presentes</t>
  </si>
  <si>
    <t>Vigilancia fitosanitaria preventiva de plagas no presentes</t>
  </si>
  <si>
    <t>Gestión de acceso de nuevos productos a mercados internacionales</t>
  </si>
  <si>
    <t>Estudios de tratamientos fitosanitarios</t>
  </si>
  <si>
    <t>Estudio</t>
  </si>
  <si>
    <t>Brote</t>
  </si>
  <si>
    <t>Inspección</t>
  </si>
  <si>
    <t>Monto Ejecutado y Avance de Ejecución Financiera del Programa Presupuestal Mejora y Mantenimiento de la Sanidad Vegetal según Departamento, Julio 2015</t>
  </si>
  <si>
    <t>Alerta de Niveles Bajos en la Ejecución Financiera (menor a 43.75%) para Principales Productos del Programa Presupuestal Mejora y Mantenimiento de la Sanidad Vegetal, Julio 2015</t>
  </si>
  <si>
    <t>Ejecución Financiera del Programa Presupuestal Mejora de la Inocuidad Agroalimentaria según Pliego, Julio 2015</t>
  </si>
  <si>
    <t>Ejecución Financiera del Programa Presupuestal Mejora de la Inocuidad Agroalimentaria según Departamento, Julio 2015</t>
  </si>
  <si>
    <t>Ejecución Financiera del Programa Presupuestal Mejora de la Inocuidad Agroalimentaria según Principales Productos, Julio 2015</t>
  </si>
  <si>
    <t>Ejecución Financiera del Programa Presupuestal Mejora de la Inocuidad Agroalimentaria según Principales Actividades, Julio 2015</t>
  </si>
  <si>
    <t>Actores de la cadena agroalimentaria aplicando buenas prácticas de producción, higiene, procesamiento, almacenamiento y distribución</t>
  </si>
  <si>
    <t>Consumidores informados sobre alimentos agropecuarios primarios y piensos que cumplan con estándares sanitarios (inocuos)</t>
  </si>
  <si>
    <t>Autorización en la cadena agroalimentaria</t>
  </si>
  <si>
    <t>Campaña de sensibilización a consumidores</t>
  </si>
  <si>
    <t>Capacitación agroalimentaria sin considerar consumidores</t>
  </si>
  <si>
    <t>Implementación y Difusión de normas</t>
  </si>
  <si>
    <t>Seguimiento de la inocuidad de alimentos agropecuarios primarios y piensos</t>
  </si>
  <si>
    <t>Vigilancia sanitaria de alimentos agropecuarios primarios y piensos</t>
  </si>
  <si>
    <t>Servicio de analisis de alimentos</t>
  </si>
  <si>
    <t>Registro</t>
  </si>
  <si>
    <t>Persona capacitada</t>
  </si>
  <si>
    <t>Análisis</t>
  </si>
  <si>
    <t>Monto Ejecutado y Avance de Ejecución Financiera del Programa Presupuestal Mejora de la Inocuidad Agroalimentaria según Departamento, Julio 2015</t>
  </si>
  <si>
    <t>Alerta de Niveles Bajos en la Ejecución Financiera (menor a 43.75%) para Principales Productos del Programa Presupuestal Mejora de la Inocuidad Agroalimentaria, Julio 2015</t>
  </si>
  <si>
    <t>Ejecución Financiera del Programa Presupuestal Aprovechamiento de los Recursos Hídricos para Uso Agrario según Pliego, Julio 2015</t>
  </si>
  <si>
    <t>Ejecución Financiera del Programa Presupuestal Aprovechamiento de los Recursos Hídricos para Uso Agrario según Departamento, Julio 2015</t>
  </si>
  <si>
    <t>Ejecución Financiera del Programa Presupuestal Aprovechamiento de los Recursos Hídricos para Uso Agrario según Principales Productos, Julio 2015</t>
  </si>
  <si>
    <t>Ejecución Financiera del Programa Presupuestal Aprovechamiento de los Recursos Hídricos para Uso Agrario según Principales Actividades, Julio 2015</t>
  </si>
  <si>
    <t>Productores agrarios con competencias para el aprovechamiento del recurso hídrico para uso agrario</t>
  </si>
  <si>
    <t>Productores agrarios informados sobre el aprovechamiento del recurso hídrico para uso agrario</t>
  </si>
  <si>
    <t>Asistencia técnica a productores agrarios en prácticas de riego</t>
  </si>
  <si>
    <t>Promoción de la infraestructura hidráulica</t>
  </si>
  <si>
    <t>Programa de riego tecnificado</t>
  </si>
  <si>
    <t>Sensibilización a productores agrarios para el aprovechamiento del recurso hídrico para uso agrario</t>
  </si>
  <si>
    <t>Desarrollo de capacidades a productores agrarios</t>
  </si>
  <si>
    <t>Generación de información y estudios de investigación para aprovechamiento del recurso hídrico para uso agrario</t>
  </si>
  <si>
    <t>Difusión de campañas informativas a productores agrarios</t>
  </si>
  <si>
    <t>Asistencia técnica</t>
  </si>
  <si>
    <t>Taller</t>
  </si>
  <si>
    <t>Capacitación</t>
  </si>
  <si>
    <t>Monto Ejecutado y Avance de Ejecución Financiera del Programa Presupuestal Aprovechamiento de los Recursos Hídricos para Uso Agrario según Departamento, Julio 2015</t>
  </si>
  <si>
    <t>Alerta de Niveles Bajos en la Ejecución Financiera (menor a 43.75%) para Principales Productos del Programa Presupuestal Aprovechamiento de los Recursos Hídricos para Uso Agrario, Julio 2015</t>
  </si>
  <si>
    <t>Ejecución Financiera del Programa Presupuestal Acceso y Uso de la Electrificación Rural según Pliego, Julio 2015</t>
  </si>
  <si>
    <t>Ejecución Financiera del Programa Presupuestal Acceso y Uso de la Electrificación Rural según Departamento, Julio 2015</t>
  </si>
  <si>
    <t>Ejecución Financiera del Programa Presupuestal Acceso y Uso de la Electrificación Rural según Principales Productos, Julio 2015</t>
  </si>
  <si>
    <t>Ejecución Financiera del Programa Presupuestal Acceso y Uso de la Electrificación Rural según Principales Actividades, Julio 2015</t>
  </si>
  <si>
    <t>Poblador rural capacitado en uso eficiente de la energía eléctrica</t>
  </si>
  <si>
    <t>Poblador rural capacitado en usos productivos de la energía eléctrica</t>
  </si>
  <si>
    <t>Hogar con suministro eléctrico en el ámbito rural</t>
  </si>
  <si>
    <t>Capacitaciones a las unidades productivas familiares en temas de usos productivos</t>
  </si>
  <si>
    <t>Capacitaciones a los pobladores rurales en temas de uso eficiente</t>
  </si>
  <si>
    <t>Asistencia técnica a unidades formuladoras y evaluadoras para implementacion de los proyectos</t>
  </si>
  <si>
    <t>Transferencia para mejoramiento de la electrificación rural - FONER II</t>
  </si>
  <si>
    <t>Identificación y priorización de localidades de intervenciones con proyectos</t>
  </si>
  <si>
    <t>Transferencia a entidades para proyectos de electrificación</t>
  </si>
  <si>
    <t>Hogar capacitado</t>
  </si>
  <si>
    <t>Transferencias financieras</t>
  </si>
  <si>
    <t>Monto Ejecutado y Avance de Ejecución Financiera del Programa Presupuestal Acceso y Uso de la Electrificación Rural según Departamento, Julio 2015</t>
  </si>
  <si>
    <t>Alerta de Niveles Bajos en la Ejecución Financiera (menor a 43.75%) para Principales Productos del Programa Presupuestal Acceso y Uso de la Electrificación Rural, Julio 2015</t>
  </si>
  <si>
    <t>Ejecución Financiera del Programa Presupuestal Acceso y Uso Adecuado de los Servicios Públicos de Telecomunicaciones e Información Asociados según Pliego, Julio 2015</t>
  </si>
  <si>
    <t>Ejecución Financiera del Programa Presupuestal Acceso y Uso Adecuado de los Servicios Públicos de Telecomunicaciones e Información Asociados según Departamento, Julio 2015</t>
  </si>
  <si>
    <t>Ejecución Financiera del Programa Presupuestal Acceso y Uso Adecuado de los Servicios Públicos de Telecomunicaciones e Información Asociados según Principales Productos, Julio 2015</t>
  </si>
  <si>
    <t>Ejecución Financiera del Programa Presupuestal Acceso y Uso Adecuado de los Servicios Públicos de Telecomunicaciones e Información Asociados según Principales Actividades, Julio 2015</t>
  </si>
  <si>
    <t>Localidades con servicios públicos de telecomunicaciones con financiamiento no reembolsable mediante concurso en zonas focalizadas</t>
  </si>
  <si>
    <t>Estaciones de servicios públicos de telecomunicaciones controlados y supervisados</t>
  </si>
  <si>
    <t>Operadores y usuarios informados sobre normatividad para el desarrollo de los servicios públicos de telecomunicaciones</t>
  </si>
  <si>
    <t>Operadores de servicios públicos de telecomunicaciones con concesión vigente</t>
  </si>
  <si>
    <t>Evaluación de incumplimientos legales y contractuales</t>
  </si>
  <si>
    <t>Fiscalización de pagos de tasas, tributos, entre otros en relación a estados contables de las empresas</t>
  </si>
  <si>
    <t>Gestión de concesiones</t>
  </si>
  <si>
    <t>Gestión de registro de servicios y asignación de frecuencias para explotación de servicios</t>
  </si>
  <si>
    <t>Inspecciones técnicas de supervisión y control para el uso correcto del espectro radioeléctrico</t>
  </si>
  <si>
    <t>Instalación y operación de servicios de telecomunicaciones de internet</t>
  </si>
  <si>
    <t>Instalación y operación de servicios de telecomunicaciones de telefonía fija</t>
  </si>
  <si>
    <t>Instalación y operación de servicios de telecomunicaciones de telefonía móvil</t>
  </si>
  <si>
    <t>Instalación y operación de servicios de telefonía fija de uso público</t>
  </si>
  <si>
    <t>Otorgamiento de permisos de instalación y operación de estaciones</t>
  </si>
  <si>
    <t>Supervisión de los proyectos de las localidades</t>
  </si>
  <si>
    <t>Capacitación en conocimientos básicos de tecnologías de información para garantizar el uso y funcionamiento de los servicios</t>
  </si>
  <si>
    <t>Difusión sobre la utilidad del servicio de internet</t>
  </si>
  <si>
    <t>Difusión sobre normatividad vigente para los servicios públicos de telecomunicaciones y aspectos asociados</t>
  </si>
  <si>
    <t>Elaboración de estudios para la formulación de normas para el desarrollo de los servicios públicos de telecomunicaciones</t>
  </si>
  <si>
    <t>Promoción de proyectos de telecomunicaciones</t>
  </si>
  <si>
    <t>Red nacional de conectividad del estado-REDNACE</t>
  </si>
  <si>
    <t>Fiscalización realizada</t>
  </si>
  <si>
    <t>Operador</t>
  </si>
  <si>
    <t>Localidad</t>
  </si>
  <si>
    <t>Autorización</t>
  </si>
  <si>
    <t>Proyecto</t>
  </si>
  <si>
    <t>Solicitud</t>
  </si>
  <si>
    <t>Monto Ejecutado y Avance de Ejecución Financiera del Programa Presupuestal Acceso y Uso Adecuado de los Servicios Públicos de Telecomunicaciones e Información Asociados según Departamento, Julio 2015</t>
  </si>
  <si>
    <t>Alerta de Niveles Bajos en la Ejecución Financiera (menor a 43.75%) para Principales Productos del Programa Presupuestal Acceso y Uso Adecuado de los Servicios Públicos de Telecomunicaciones e Información Asociados, Julio 2015</t>
  </si>
  <si>
    <t>Ejecución Financiera del Programa Presupuestal Prevención y Atención de Incendios, Emergencias Médicas, Rescates y Otros según Pliego, Julio 2015</t>
  </si>
  <si>
    <t>Ejecución Financiera del Programa Presupuestal Prevención y Atención de Incendios, Emergencias Médicas, Rescates y Otros según Departamento, Julio 2015</t>
  </si>
  <si>
    <t>Ejecución Financiera del Programa Presupuestal Prevención y Atención de Incendios, Emergencias Médicas, Rescates y Otros según Principales Productos, Julio 2015</t>
  </si>
  <si>
    <t>Ejecución Financiera del Programa Presupuestal Prevención y Atención de Incendios, Emergencias Médicas, Rescates y Otros según Principales Actividades, Julio 2015</t>
  </si>
  <si>
    <t>Cuarteles operativos con equipamiento e infraestructura moderna en permanente servicio</t>
  </si>
  <si>
    <t>Bomberos voluntarios y aspirantes desarrollan capacidades a través de la escuela nacional del cuerpo general de bomberos voluntarios del Perú</t>
  </si>
  <si>
    <t>Capacidades de prevención de emergencias desarrolladas en la sociedad civil</t>
  </si>
  <si>
    <t>Fortalecimiento de Capacidades</t>
  </si>
  <si>
    <t>Campañas de prevención</t>
  </si>
  <si>
    <t>Capacitación a bomberos voluntarios</t>
  </si>
  <si>
    <t>Renovación del parque automotor</t>
  </si>
  <si>
    <t>Renovación de equipos, muebles y maquinas</t>
  </si>
  <si>
    <t>Inspección de sistemas contra incendios</t>
  </si>
  <si>
    <t>Mantenimiento de sistemas informáticos y de comunicación a nivel nacional</t>
  </si>
  <si>
    <t>Mantenimiento del parque automotor y equipos de la compañía</t>
  </si>
  <si>
    <t>Mantenimiento de la infraestructura de la compañía</t>
  </si>
  <si>
    <t>Región</t>
  </si>
  <si>
    <t>Monto Ejecutado y Avance de Ejecución Financiera del Programa Presupuestal Prevención y Atención de Incendios, Emergencias Médicas, Rescates y Otros según Departamento, Julio 2015</t>
  </si>
  <si>
    <t>Alerta de Niveles Bajos en la Ejecución Financiera (menor a 43.75%) para Principales Productos del Programa Presupuestal Prevención y Atención de Incendios, Emergencias Médicas, Rescates y Otros, Julio 2015</t>
  </si>
  <si>
    <t>Ejecución Financiera del Programa Presupuestal Programa Nacional de Apoyo Directo a los más Pobres según Pliego, Julio 2015</t>
  </si>
  <si>
    <t>Ejecución Financiera del Programa Presupuestal Programa Nacional de Apoyo Directo a los más Pobres según Departamento, Julio 2015</t>
  </si>
  <si>
    <t>Ejecución Financiera del Programa Presupuestal Programa Nacional de Apoyo Directo a los más Pobres según Principales Productos, Julio 2015</t>
  </si>
  <si>
    <t>Ejecución Financiera del Programa Presupuestal Programa Nacional de Apoyo Directo a los más Pobres según Principales Actividades, Julio 2015</t>
  </si>
  <si>
    <t>Hogares con gestantes, niños, adolescentes y jóvenes hasta 19 años en situación de pobreza reciben incentivos monetarios por cumplir corresponsabilidades con orientación y acompañamiento</t>
  </si>
  <si>
    <t>Verificación el cumplimiento de corresponsabilidades</t>
  </si>
  <si>
    <t>Incorporación de hogares y mantenimiento del padrón de hogares usuarios en situación de pobreza</t>
  </si>
  <si>
    <t>Acompañamiento de los hogares adscritos para informarlos y orientarlos en el cumplimiento de sus corresponsabilidades</t>
  </si>
  <si>
    <t>Entrega de incentivos monetarios condicionados a hogares usuarios en situación de pobreza</t>
  </si>
  <si>
    <t>Entrega de incentivos monetarios condicionados a estudiantes de hogares usuarios</t>
  </si>
  <si>
    <t>Hogar</t>
  </si>
  <si>
    <t>Estudiantes</t>
  </si>
  <si>
    <t>Monto Ejecutado y Avance de Ejecución Financiera del Programa Presupuestal Programa Nacional de Apoyo Directo a los más Pobres según Departamento, Julio 2015</t>
  </si>
  <si>
    <t>Alerta de Niveles Bajos en la Ejecución Financiera (menor a 43.75%) para Principales Productos del Programa Presupuestal Programa Nacional de Apoyo Directo a los más Pobres, Julio 2015</t>
  </si>
  <si>
    <t>Ejecución Financiera del Programa Presupuestal Prevención y Tratamiento del Consumo De Drogas según Pliego, Julio 2015</t>
  </si>
  <si>
    <t>Ejecución Financiera del Programa Presupuestal Prevención y Tratamiento del Consumo De Drogas según Departamento, Julio 2015</t>
  </si>
  <si>
    <t>Ejecución Financiera del Programa Presupuestal Prevención y Tratamiento del Consumo De Drogas según Principales Productos, Julio 2015</t>
  </si>
  <si>
    <t>Ejecución Financiera del Programa Presupuestal Prevención y Tratamiento del Consumo De Drogas según Principales Actividades, Julio 2015</t>
  </si>
  <si>
    <t>Población general atendida en adicciones por consumo de drogas</t>
  </si>
  <si>
    <t>Comunidad organizada para prevenir el consumo de drogas y otros problemas psicosociales</t>
  </si>
  <si>
    <t>Población desarrolla competencias para la prevención del consumo de drogas</t>
  </si>
  <si>
    <t>Población atendida en adicciones por consumo de drogas</t>
  </si>
  <si>
    <t>Transferencia de recursos para la ejecución de proyectos de inversión</t>
  </si>
  <si>
    <t>Transferencia de recursos para la ejecución de actividades</t>
  </si>
  <si>
    <t>Servicio de orientación y consejería habla franco</t>
  </si>
  <si>
    <t>Atención terapéutica en modalidad ambulatoria, de día y residencial para consumidores y dependientes a drogas</t>
  </si>
  <si>
    <t>Atención terapéutica en los establecimientos penitenciarios y centros de medio libre</t>
  </si>
  <si>
    <t>Intervención comunitaria para la prevención del consumo de drogas y otros problemas psicosociales</t>
  </si>
  <si>
    <t>Difusión de contenidos preventivos del consumo de drogas en zonas urbanas y rurales</t>
  </si>
  <si>
    <t>Prevención del consumo de drogas en el ámbito familiar</t>
  </si>
  <si>
    <t>Prevención del consumo de drogas en el ámbito educativo</t>
  </si>
  <si>
    <t>Prevención del consumo de drogas en el ámbito comunitario</t>
  </si>
  <si>
    <t>Atención terapéutica en los centros juveniles de diagnóstico y rehabilitación y servicios de orientación al adolescente (SOA)</t>
  </si>
  <si>
    <t>Atención de personas afectadas por hechos de violencia familiar asociadas al consumo de drogas</t>
  </si>
  <si>
    <t>Transferencia</t>
  </si>
  <si>
    <t>Comunidad</t>
  </si>
  <si>
    <t>Monto Ejecutado y Avance de Ejecución Financiera del Programa Presupuestal Prevención y Tratamiento del Consumo De Drogas según Departamento, Julio 2015</t>
  </si>
  <si>
    <t>Alerta de Niveles Bajos en la Ejecución Financiera (menor a 43.75%) para Principales Productos del Programa Presupuestal Prevención y Tratamiento del Consumo De Drogas, Julio 2015</t>
  </si>
  <si>
    <t>Ejecución Financiera del Programa Presupuestal Conservación de la Diversidad Biológica y Aprovechamiento Sostenible de los Recursos Naturales en Área Natural Protegida según Pliego, Julio 2015</t>
  </si>
  <si>
    <t>Ejecución Financiera del Programa Presupuestal Conservación de la Diversidad Biológica y Aprovechamiento Sostenible de los Recursos Naturales en Área Natural Protegida según Departamento, Julio 2015</t>
  </si>
  <si>
    <t>Ejecución Financiera del Programa Presupuestal Conservación de la Diversidad Biológica y Aprovechamiento Sostenible de los Recursos Naturales en Área Natural Protegida según Principales Productos, Julio 2015</t>
  </si>
  <si>
    <t>Ejecución Financiera del Programa Presupuestal Conservación de la Diversidad Biológica y Aprovechamiento Sostenible de los Recursos Naturales en Área Natural Protegida según Principales Actividades, Julio 2015</t>
  </si>
  <si>
    <t>Áreas naturales protegidas con saneamiento físico y legal</t>
  </si>
  <si>
    <t>Áreas naturales protegidas con control y vigilancia permanente</t>
  </si>
  <si>
    <t>Agentes con derechos para el aprovechamiento sostenible de recursos naturales</t>
  </si>
  <si>
    <t>Restauración de áreas degradadas</t>
  </si>
  <si>
    <t>Representatividad de ecosistemas en el sistema de áreas naturales protegidas mejorada</t>
  </si>
  <si>
    <t>Patrullaje y vigilancia para la protección de áreas naturales</t>
  </si>
  <si>
    <t>Monitoreo y seguimiento de los derechos otorgados</t>
  </si>
  <si>
    <t>Saneamiento físico y legal de áreas naturales protegidas</t>
  </si>
  <si>
    <t>Reforestación y otras estrategias para la restauración de ámbitos degradados en ANP</t>
  </si>
  <si>
    <t>Gestión de la defensa legal del área natural protegida</t>
  </si>
  <si>
    <t>Instrumentos de planificación y desarrollo en áreas naturales protegidas elaborados</t>
  </si>
  <si>
    <t>Operación y mantenimiento de infraestructura</t>
  </si>
  <si>
    <t>Vigilancia participativa</t>
  </si>
  <si>
    <t>Otorgamiento y renovación de derechos para el aprovechamiento de recursos renovables en áreas naturales protegidas</t>
  </si>
  <si>
    <t>Otorgamiento y renovación de derechos para el aprovechamiento del recurso paisaje en áreas naturales protegidas</t>
  </si>
  <si>
    <t>Evaluación de zonas degradadas en proceso de restauración</t>
  </si>
  <si>
    <t>Propuestas de creación y/o categorización de áreas naturales protegidas elaboradas</t>
  </si>
  <si>
    <t>Patrullaje</t>
  </si>
  <si>
    <t>Proceso</t>
  </si>
  <si>
    <t>Plan</t>
  </si>
  <si>
    <t>Monto Ejecutado y Avance de Ejecución Financiera del Programa Presupuestal Conservación de la Diversidad Biológica y Aprovechamiento Sostenible de los Recursos Naturales en Área Natural Protegida según Departamento, Julio 2015</t>
  </si>
  <si>
    <t>Alerta de Niveles Bajos en la Ejecución Financiera (menor a 43.75%) para Principales Productos del Programa Presupuestal Conservación de la Diversidad Biológica y Aprovechamiento Sostenible de los Recursos Naturales en Área Natural Protegida, Julio 2015</t>
  </si>
  <si>
    <t>Ejecución Financiera del Programa Presupuestal Acceso de la Población a la Propiedad Predial Formalizada según Pliego, Julio 2015</t>
  </si>
  <si>
    <t>Ejecución Financiera del Programa Presupuestal Acceso de la Población a la Propiedad Predial Formalizada según Departamento, Julio 2015</t>
  </si>
  <si>
    <t>Ejecución Financiera del Programa Presupuestal Acceso de la Población a la Propiedad Predial Formalizada según Principales Productos, Julio 2015</t>
  </si>
  <si>
    <t>Ejecución Financiera del Programa Presupuestal Acceso de la Población a la Propiedad Predial Formalizada según Principales Actividades, Julio 2015</t>
  </si>
  <si>
    <t>Predios urbanos formalizados</t>
  </si>
  <si>
    <t>Predio catastral generado con fines de formalización</t>
  </si>
  <si>
    <t>Capacitación y asistencia técnica en formalización a las municipalidades provinciales</t>
  </si>
  <si>
    <t>Difusión de los beneficios de la formalización y titulación de predios</t>
  </si>
  <si>
    <t>Administración y mantenimiento de la información catastral de la propiedad predial</t>
  </si>
  <si>
    <t>Formalización -Titulación masiva de predios</t>
  </si>
  <si>
    <t>Formalización de programas de vivienda y urbanizaciones populares</t>
  </si>
  <si>
    <t>Formalización de lotes suspendidos</t>
  </si>
  <si>
    <t>Formalización de lotes en litigio</t>
  </si>
  <si>
    <t>Generación de base de datos catastral predial urbana</t>
  </si>
  <si>
    <t>Caso notificado / Confirmación</t>
  </si>
  <si>
    <t>Gobierno local</t>
  </si>
  <si>
    <t>Unidad catastral</t>
  </si>
  <si>
    <t>Título</t>
  </si>
  <si>
    <t>Ficha catastral</t>
  </si>
  <si>
    <t>Monto Ejecutado y Avance de Ejecución Financiera del Programa Presupuestal Acceso de la Población a la Propiedad Predial Formalizada según Departamento, Julio 2015</t>
  </si>
  <si>
    <t>Alerta de Niveles Bajos en la Ejecución Financiera (menor a 43.75%) para Principales Productos del Programa Presupuestal Acceso de la Población a la Propiedad Predial Formalizada, Julio 2015</t>
  </si>
  <si>
    <t>Ejecución Financiera del Programa Presupuestal Bono Familiar Habitacional según Pliego, Julio 2015</t>
  </si>
  <si>
    <t>Ejecución Financiera del Programa Presupuestal Bono Familiar Habitacional según Departamento, Julio 2015</t>
  </si>
  <si>
    <t>Ejecución Financiera del Programa Presupuestal Bono Familiar Habitacional según Principales Productos, Julio 2015</t>
  </si>
  <si>
    <t>Ejecución Financiera del Programa Presupuestal Bono Familiar Habitacional según Principales Actividades, Julio 2015</t>
  </si>
  <si>
    <t>Familias de bajos recursos aptas, para acceder a vivienda de interés social en condiciones adecuadas</t>
  </si>
  <si>
    <t>Asignación del bono familiar habitacional para vivienda nueva</t>
  </si>
  <si>
    <t>Asignación del bono familiar habitacional para mejoramiento de vivienda</t>
  </si>
  <si>
    <t>Asignación del bono familiar habitacional para construcción en sitio propio</t>
  </si>
  <si>
    <t>Registro, evaluación y sistematización de la oferta de vivienda de interés social</t>
  </si>
  <si>
    <t>Organización y movilización de familias involucradas en proyectos de viviendas de interés social</t>
  </si>
  <si>
    <t>Bonos</t>
  </si>
  <si>
    <t>Monto Ejecutado y Avance de Ejecución Financiera del Programa Presupuestal Bono Familiar Habitacional según Departamento, Julio 2015</t>
  </si>
  <si>
    <t>Alerta de Niveles Bajos en la Ejecución Financiera (menor a 43.75%) para Principales Productos del Programa Presupuestal Bono Familiar Habitacional, Julio 2015</t>
  </si>
  <si>
    <t>Ejecución Financiera del Programa Presupuestal Generación del Suelo Urbano según Pliego, Julio 2015</t>
  </si>
  <si>
    <t>Ejecución Financiera del Programa Presupuestal Generación del Suelo Urbano según Departamento, Julio 2015</t>
  </si>
  <si>
    <t>Ejecución Financiera del Programa Presupuestal Generación del Suelo Urbano según Principales Productos, Julio 2015</t>
  </si>
  <si>
    <t>Ejecución Financiera del Programa Presupuestal Generación del Suelo Urbano según Principales Actividades, Julio 2015</t>
  </si>
  <si>
    <t>Suelo habilitado para vivienda social y sus servicios complementarios</t>
  </si>
  <si>
    <t>Suelo recuperado para vivienda social y sus servicios complementarios</t>
  </si>
  <si>
    <t>Identificación y evaluación de suelos para disponibilidad de terrenos</t>
  </si>
  <si>
    <t>Saneamiento y valoración de terrenos</t>
  </si>
  <si>
    <t>Desarrollo de perfiles inmobiliarios y estudios</t>
  </si>
  <si>
    <t>Comercialización de macrolotes y/o terrenos eriazos condicionados a habilitación y edificación</t>
  </si>
  <si>
    <t>Identificación y/o saneamientos y/o valoración de áreas de atención especial</t>
  </si>
  <si>
    <t>Elaboración y/o evaluación de iniciativas y lineamientos básicos orientadores para la recuperación de suelo urbano</t>
  </si>
  <si>
    <t>Promoción para la constitución de unidades de gestión</t>
  </si>
  <si>
    <t>Promoción</t>
  </si>
  <si>
    <t>Monto Ejecutado y Avance de Ejecución Financiera del Programa Presupuestal Generación del Suelo Urbano según Departamento, Julio 2015</t>
  </si>
  <si>
    <t>Alerta de Niveles Bajos en la Ejecución Financiera (menor a 43.75%) para Principales Productos del Programa Presupuestal Generación del Suelo Urbano, Julio 2015</t>
  </si>
  <si>
    <t>Ejecución Financiera del Programa Presupuestal Reducción del Costo, Tiempo e Inseguridad Vial en el Sistema de Transporte Terrestre según Pliego, Julio 2015</t>
  </si>
  <si>
    <t>Ejecución Financiera del Programa Presupuestal Reducción del Costo, Tiempo e Inseguridad Vial en el Sistema de Transporte Terrestre según Departamento, Julio 2015</t>
  </si>
  <si>
    <t>Ejecución Financiera del Programa Presupuestal Reducción del Costo, Tiempo e Inseguridad Vial en el Sistema de Transporte Terrestre según Principales Productos, Julio 2015</t>
  </si>
  <si>
    <t>Ejecución Financiera del Programa Presupuestal Reducción del Costo, Tiempo e Inseguridad Vial en el Sistema de Transporte Terrestre según Principales Actividades, Julio 2015</t>
  </si>
  <si>
    <t>Camino nacional con mantenimiento vial</t>
  </si>
  <si>
    <t>Camino departamental con mantenimiento vial</t>
  </si>
  <si>
    <t>Camino vecinal con mantenimiento vial</t>
  </si>
  <si>
    <t>Camino de herradura con mantenimiento vial</t>
  </si>
  <si>
    <t>Usuario de la vía con mayor conocimiento de seguridad vial</t>
  </si>
  <si>
    <t>Vehículo habilitado para el servicio de transporte de personas y mercancías</t>
  </si>
  <si>
    <t>Transportista que presta servicio de transporte terrestre y entidades complementarias autorizados</t>
  </si>
  <si>
    <t>Servicios de transporte terrestre y complementarios fiscalizados</t>
  </si>
  <si>
    <t>Persona autorizada para conducir vehículos automotores</t>
  </si>
  <si>
    <t>Red vial auditada o inspeccionada en seguridad vial</t>
  </si>
  <si>
    <t>Plataforma logística</t>
  </si>
  <si>
    <t>Conservación por niveles de servicio de la red pavimentada y no pavimentada</t>
  </si>
  <si>
    <t>Mantenimiento periódico de la red vial nacional pavimentada</t>
  </si>
  <si>
    <t>Mantenimiento rutinario red vial nacional pavimentada</t>
  </si>
  <si>
    <t>Mantenimiento rutinario red vial nacional no pavimentada</t>
  </si>
  <si>
    <t>Prevención y Atención de emergencias viales</t>
  </si>
  <si>
    <t>Conservación vial por niveles de servicio de la red concesionada</t>
  </si>
  <si>
    <t>Estudio de tráfico anual</t>
  </si>
  <si>
    <t>Inventario vial de carácter básico</t>
  </si>
  <si>
    <t>Control del cumplimiento de normas de gestión y desarrollo de infraestructura vial</t>
  </si>
  <si>
    <t>Estudios básicos de ingeniería</t>
  </si>
  <si>
    <t>Mantenimiento periódico de la red vial departamental pavimentada</t>
  </si>
  <si>
    <t>Mantenimiento rutinario de la red vial departamental pavimentada</t>
  </si>
  <si>
    <t>Mantenimiento rutinario de la red vial departamental no pavimentada</t>
  </si>
  <si>
    <t>Mantenimiento rutinario de caminos vecinales no pavimentados</t>
  </si>
  <si>
    <t>Mantenimiento periódico de caminos vecinales no pavimentados</t>
  </si>
  <si>
    <t>Mantenimiento rutinario de caminos vecinales pavimentados</t>
  </si>
  <si>
    <t>Elaboración y/o actualización de normas legales administrativas y técnicas de infraestructura vial</t>
  </si>
  <si>
    <t>Mantenimiento periódico de la red vial departamental no pavimentada</t>
  </si>
  <si>
    <t>Mantenimiento periódico de caminos vecinales pavimentados</t>
  </si>
  <si>
    <t>Funcionamiento de unidades de peajes</t>
  </si>
  <si>
    <t>Mantenimiento de puentes</t>
  </si>
  <si>
    <t>Elaboración y/o actualización de normas legales administrativas y técnicas de transporte y tránsito terrestre</t>
  </si>
  <si>
    <t>Transferencias financieras para el mantenimiento de caminos vecinales</t>
  </si>
  <si>
    <t>Transferencias financieras para proyectos de inversión pública de infraestructura vial en caminos vecinales</t>
  </si>
  <si>
    <t>Maquinaria y equipo para infraestructura vial</t>
  </si>
  <si>
    <t>Fiscalización al servicio de transporte terrestre de personas</t>
  </si>
  <si>
    <t>Fiscalización al servicio de transporte terrestre de mercancías</t>
  </si>
  <si>
    <t>Fiscalización al servicio de transporte terrestre de mercancías y personas controlado por peso y dimensiones en la red vial nacional</t>
  </si>
  <si>
    <t>Fiscalización a las entidades de infraestructura complementaria de transporte terrestre</t>
  </si>
  <si>
    <t>Fiscalización a las entidades de servicios complementarios de transporte terrestre</t>
  </si>
  <si>
    <t>Procedimiento sancionador al servicio de transporte terrestre de personas, mercancías, tránsito y servicios complementarios</t>
  </si>
  <si>
    <t>Capacitación preventiva a transportistas, conductores y entidades prestadoras de servicios complementarios</t>
  </si>
  <si>
    <t>Emisión de licencias de conducir de clase A</t>
  </si>
  <si>
    <t>Emisión de licencias de conducir de vehículos menores</t>
  </si>
  <si>
    <t>Fiscalización del tránsito a vehículos de transporte terrestre</t>
  </si>
  <si>
    <t>fortalecimiento institucional para la gestión vial descentralizada</t>
  </si>
  <si>
    <t>Kilometro</t>
  </si>
  <si>
    <t>Intervención</t>
  </si>
  <si>
    <t>Vehículo controlado</t>
  </si>
  <si>
    <t>Puente</t>
  </si>
  <si>
    <t>Maquinaria</t>
  </si>
  <si>
    <t>Resolución notificada</t>
  </si>
  <si>
    <t>Licencia otorgada</t>
  </si>
  <si>
    <t>Monto Ejecutado y Avance de Ejecución Financiera del Programa Presupuestal Reducción del Costo, Tiempo e Inseguridad Vial en el Sistema de Transporte Terrestre según Departamento, Julio 2015</t>
  </si>
  <si>
    <t>Alerta de Niveles Bajos en la Ejecución Financiera (menor a 43.75%) para Principales Productos del Programa Presupuestal Reducción del Costo, Tiempo e Inseguridad Vial en el Sistema de Transporte Terrestre, Julio 2015</t>
  </si>
  <si>
    <t>Ejecución Financiera del Programa Presupuestal Optimización de la Política de Protección y Atención a las Comunidades Peruanas en el Exterior según Pliego, Julio 2015</t>
  </si>
  <si>
    <t>Ejecución Financiera del Programa Presupuestal Optimización de la Política de Protección y Atención a las Comunidades Peruanas en el Exterior según Departamento, Julio 2015</t>
  </si>
  <si>
    <t>Ejecución Financiera del Programa Presupuestal Optimización de la Política de Protección y Atención a las Comunidades Peruanas en el Exterior según Principales Productos, Julio 2015</t>
  </si>
  <si>
    <t>Ejecución Financiera del Programa Presupuestal Optimización de la Política de Protección y Atención a las Comunidades Peruanas en el Exterior según Principales Actividades, Julio 2015</t>
  </si>
  <si>
    <t>Personas reciben servicios consulares en el exterior</t>
  </si>
  <si>
    <t>Migrantes protegidos y asistidos</t>
  </si>
  <si>
    <t>Negociación de acuerdos migratorios</t>
  </si>
  <si>
    <t>Asistencia legal y humanitaria</t>
  </si>
  <si>
    <t>Atención de trámites consulares y difusión de derechos y deberes de los migrantes</t>
  </si>
  <si>
    <t>Dotación de ambientes y equipos a las oficinas consulares</t>
  </si>
  <si>
    <t>Trámite</t>
  </si>
  <si>
    <t>Oficina</t>
  </si>
  <si>
    <t>Monto Ejecutado y Avance de Ejecución Financiera del Programa Presupuestal Optimización de la Política de Protección y Atención a las Comunidades Peruanas en el Exterior según Departamento, Julio 2015</t>
  </si>
  <si>
    <t>Alerta de Niveles Bajos en la Ejecución Financiera (menor a 43.75%) para Principales Productos del Programa Presupuestal Optimización de la Política de Protección y Atención a las Comunidades Peruanas en el Exterior, Julio 2015</t>
  </si>
  <si>
    <t>Ejecución Financiera del Programa Presupuestal Aprovechamiento de las Oportunidades Comerciales Brindadas por los Principales Socios Comerciales del Perú según Pliego, Julio 2015</t>
  </si>
  <si>
    <t>Ejecución Financiera del Programa Presupuestal Aprovechamiento de las Oportunidades Comerciales Brindadas por los Principales Socios Comerciales del Perú según Departamento, Julio 2015</t>
  </si>
  <si>
    <t>Ejecución Financiera del Programa Presupuestal Aprovechamiento de las Oportunidades Comerciales Brindadas por los Principales Socios Comerciales del Perú según Principales Productos, Julio 2015</t>
  </si>
  <si>
    <t>Ejecución Financiera del Programa Presupuestal Aprovechamiento de las Oportunidades Comerciales Brindadas por los Principales Socios Comerciales del Perú según Principales Actividades, Julio 2015</t>
  </si>
  <si>
    <t>Actores del sector comercio exterior realizan operaciones a través de plataformas de servicios electrónicos</t>
  </si>
  <si>
    <t>Actores del sector comercio exterior disponen de información especializada</t>
  </si>
  <si>
    <t>Empresas acceden a servicios para mejorar su potencial exportador</t>
  </si>
  <si>
    <t>Implementación de ventanilla única de comercio exterior</t>
  </si>
  <si>
    <t>Implementación de otros servicios o plataformas electrónicas</t>
  </si>
  <si>
    <t>Elaboración y difusión de información especializada</t>
  </si>
  <si>
    <t>Asistencia técnica a empresas priorizadas en gestión exportadora</t>
  </si>
  <si>
    <t>Promoción comercial a empresas priorizadas</t>
  </si>
  <si>
    <t>Gestión de las oficinas comerciales del Perú en el exterior</t>
  </si>
  <si>
    <t>Operación realizada</t>
  </si>
  <si>
    <t>Empresa asesorada</t>
  </si>
  <si>
    <t>Monto Ejecutado y Avance de Ejecución Financiera del Programa Presupuestal Aprovechamiento de las Oportunidades Comerciales Brindadas por los Principales Socios Comerciales del Perú según Departamento, Julio 2015</t>
  </si>
  <si>
    <t>Alerta de Niveles Bajos en la Ejecución Financiera (menor a 43.75%) para Principales Productos del Programa Presupuestal Aprovechamiento de las Oportunidades Comerciales Brindadas por los Principales Socios Comerciales del Perú, Julio 2015</t>
  </si>
  <si>
    <t>Ejecución Financiera del Programa Presupuestal Formación Universitaria de Pregrado según Pliego, Julio 2015</t>
  </si>
  <si>
    <t>Ejecución Financiera del Programa Presupuestal Formación Universitaria de Pregrado según Departamento, Julio 2015</t>
  </si>
  <si>
    <t>Ejecución Financiera del Programa Presupuestal Formación Universitaria de Pregrado según Principales Productos, Julio 2015</t>
  </si>
  <si>
    <t>Ejecución Financiera del Programa Presupuestal Formación Universitaria de Pregrado según Principales Actividades, Julio 2015</t>
  </si>
  <si>
    <t>Universidades cuentan con un proceso de incorporación e integración de estudiantes efectivo</t>
  </si>
  <si>
    <t>Programa de fortalecimiento de capacidades y evaluación del desempeño docente</t>
  </si>
  <si>
    <t>Currículos de las carreras profesionales de pre-grado actualizados y articulados a los procesos productivos y sociales</t>
  </si>
  <si>
    <t>Dotación de aulas, laboratorios y bibliotecas para los estudiantes de pre-grado</t>
  </si>
  <si>
    <t>Gestión de la calidad de las carreras profesionales</t>
  </si>
  <si>
    <t>Desarrollo de la educación universitaria de pregrado</t>
  </si>
  <si>
    <t>Gestión administrativa para el apoyo a la actividad académica</t>
  </si>
  <si>
    <t>Servicio del comedor universitario</t>
  </si>
  <si>
    <t>Servicio médico al alumno</t>
  </si>
  <si>
    <t>Apoyo al alumno con residencia</t>
  </si>
  <si>
    <t>Servicio de transporte universitario</t>
  </si>
  <si>
    <t>Incorporación de nuevos estudiantes de acuerdo al perfil del ingresante</t>
  </si>
  <si>
    <t>Implementación de mecanismos de orientación, tutoría y a poyo académico para ingresantes</t>
  </si>
  <si>
    <t>Programa de fortalecimiento de capacidades de los docentes en metodologías, investigación y uso de tecnologías para la enseñanza</t>
  </si>
  <si>
    <t>Implementación de un sistema de Selección seguimiento y Evaluación docente</t>
  </si>
  <si>
    <t>Implementación de un programa de fomento para la investigación formativa, desarrollados por estudiantes y docentes de pre-grado</t>
  </si>
  <si>
    <t>Revisión y actualización periódica y oportuna de los currículos</t>
  </si>
  <si>
    <t>Dotación de infraestructura y equipamiento básico de aulas</t>
  </si>
  <si>
    <t>Dotación de laboratorios, equipos e insumos</t>
  </si>
  <si>
    <t>Dotación de bibliotecas actualizadas</t>
  </si>
  <si>
    <t>Evaluación y acreditación de carreras profesionales</t>
  </si>
  <si>
    <t>Programa de capacitación para los miembros de los comités de acreditación, docentes y administrativos de las carreras profesionales</t>
  </si>
  <si>
    <t>Alumno</t>
  </si>
  <si>
    <t>Ración</t>
  </si>
  <si>
    <t>Usuario</t>
  </si>
  <si>
    <t>Docente</t>
  </si>
  <si>
    <t>Currícula</t>
  </si>
  <si>
    <t>Aula</t>
  </si>
  <si>
    <t>Laboratorio</t>
  </si>
  <si>
    <t>Biblioteca</t>
  </si>
  <si>
    <t>Carrera profesional</t>
  </si>
  <si>
    <t>Monto Ejecutado y Avance de Ejecución Financiera del Programa Presupuestal Formación Universitaria de Pregrado según Departamento, Julio 2015</t>
  </si>
  <si>
    <t>Alerta de Niveles Bajos en la Ejecución Financiera (menor a 43.75%) para Principales Productos del Programa Presupuestal Formación Universitaria de Pregrado, Julio 2015</t>
  </si>
  <si>
    <t>Ejecución Financiera del Programa Presupuestal Celeridad en los Procesos Judiciales de Familia según Pliego, Julio 2015</t>
  </si>
  <si>
    <t>Ejecución Financiera del Programa Presupuestal Celeridad en los Procesos Judiciales de Familia según Departamento, Julio 2015</t>
  </si>
  <si>
    <t>Ejecución Financiera del Programa Presupuestal Celeridad en los Procesos Judiciales de Familia según Principales Productos, Julio 2015</t>
  </si>
  <si>
    <t>Ejecución Financiera del Programa Presupuestal Celeridad en los Procesos Judiciales de Familia según Principales Actividades, Julio 2015</t>
  </si>
  <si>
    <t>Proceso judicial tramitado y calificado</t>
  </si>
  <si>
    <t>Personal Judicial con Competencias Adecuadas</t>
  </si>
  <si>
    <t>Despachos Judiciales Debidamente Implementados</t>
  </si>
  <si>
    <t>Mejoramiento de capacidad operativa de los equipos multidisciplinarios</t>
  </si>
  <si>
    <t>Actuaciones en los procesos judiciales</t>
  </si>
  <si>
    <t>Implementación de procedimientos operativos mejorados en mesa de partes</t>
  </si>
  <si>
    <t>Implementación de procedimientos mejorados en los equipos multidisciplinarios</t>
  </si>
  <si>
    <t>Fortalecimiento de capacidades a personal judicial</t>
  </si>
  <si>
    <t>Realización de eventos jurisdiccionales</t>
  </si>
  <si>
    <t>Implementación de procedimientos operativos mejorados en despachos</t>
  </si>
  <si>
    <t>Adecuación de Despachos Judiciales</t>
  </si>
  <si>
    <t>Mesa de partes</t>
  </si>
  <si>
    <t>Despacho judicial</t>
  </si>
  <si>
    <t>Monto Ejecutado y Avance de Ejecución Financiera del Programa Presupuestal Celeridad en los Procesos Judiciales de Familia según Departamento, Julio 2015</t>
  </si>
  <si>
    <t>Alerta de Niveles Bajos en la Ejecución Financiera (menor a 43.75%) para Principales Productos del Programa Presupuestal Celeridad en los Procesos Judiciales de Familia, Julio 2015</t>
  </si>
  <si>
    <t>Ejecución Financiera del Programa Presupuestal Reducción de Vulnerabilidad y Atención de Emergencias por Desastres según Pliego, Julio 2015</t>
  </si>
  <si>
    <t>Ejecución Financiera del Programa Presupuestal Reducción de Vulnerabilidad y Atención de Emergencias por Desastres según Departamento, Julio 2015</t>
  </si>
  <si>
    <t>Ejecución Financiera del Programa Presupuestal Reducción de Vulnerabilidad y Atención de Emergencias por Desastres según Principales Productos, Julio 2015</t>
  </si>
  <si>
    <t>Ejecución Financiera del Programa Presupuestal Reducción de Vulnerabilidad y Atención de Emergencias por Desastres según Principales Actividades, Julio 2015</t>
  </si>
  <si>
    <t>Zonas geográficas monitoreadas y alertadas ante peligros hidrometeoro lógicos</t>
  </si>
  <si>
    <t>Población con prácticas seguras en salud frente a ocurrencia de peligros naturales</t>
  </si>
  <si>
    <t>Zonas costeras monitoreadas y alertadas ante peligro de tsunami</t>
  </si>
  <si>
    <t>Entidades con fortalecimiento de capacidades en manejo de desastres</t>
  </si>
  <si>
    <t>Entidades con capacidades para la preparación y monitoreo ante emergencias por desastres</t>
  </si>
  <si>
    <t>Entidades públicas con gestión de riesgo de desastre en sus procesos de planificación y administración para el desarrollo</t>
  </si>
  <si>
    <t>Entidades públicas con registros de Información para la gestión del riesgo de desastre</t>
  </si>
  <si>
    <t>Población recibe asistencia en situaciones de emergencias y desastres</t>
  </si>
  <si>
    <t>Zonas geográficas con información sobre peligros por sismos, volcanes y fallas</t>
  </si>
  <si>
    <t>Zonas geográficas con información sobre peligros por movimientos de masa</t>
  </si>
  <si>
    <t>Entidades informadas en forma permanente y con pronósticos frente al fenómeno el niño</t>
  </si>
  <si>
    <t>Población con capacidades de resistencia ante bajas temperaturas</t>
  </si>
  <si>
    <t>Municipios promueven la adecuada ocupación y uso del territorio frente al riesgo de desastres</t>
  </si>
  <si>
    <t>Comunidades con sistema de alerta temprana</t>
  </si>
  <si>
    <t>Servicios de salud con capacidades complementarias para la atención frente a emergencias y desastres</t>
  </si>
  <si>
    <t>Servicios esenciales seguros ante emergencias y desastres</t>
  </si>
  <si>
    <t>Población con medidas de protección física ante peligros hidrometereológicos</t>
  </si>
  <si>
    <t>Población con monitoreo, vigilancia y control de daños a la salud frente a emergencia y desastres</t>
  </si>
  <si>
    <t>Seguridad funcional de los establecimientos de salud</t>
  </si>
  <si>
    <t>Formulación y actualización de los Análisis de la vulnerabilidad de las prestadoras de servicios de saneamiento</t>
  </si>
  <si>
    <t>Desarrollo de los centros de operación de emergencias</t>
  </si>
  <si>
    <t>Entrega adecuada y oportuna de bienes de ayuda humanitaria por parte de las entidades gubernamentales</t>
  </si>
  <si>
    <t>Análisis de la vulnerabilidad de establecimientos de salud</t>
  </si>
  <si>
    <t>Asistencia técnica para el tratamiento de cuencas altas</t>
  </si>
  <si>
    <t>Monumentación y control de la faja marginal</t>
  </si>
  <si>
    <t>Afianzamiento del soporte infraestructural y de equipamiento para respuesta a desastres y emergencias</t>
  </si>
  <si>
    <t>Afianzamiento del soporte pedagógico para respuesta a desastres y emergencias</t>
  </si>
  <si>
    <t>Tratamiento de cuencas altas</t>
  </si>
  <si>
    <t>Desarrollo de capacidades para la gestión del recurso hídrico en los ríos y bienes asociados relacionadas a la gestión de riesgos</t>
  </si>
  <si>
    <t>Identificación y control de zonas críticas en cauces de ríos.</t>
  </si>
  <si>
    <t>Mantenimiento y consolidación de cauces, defensas ribereñas, canales y drenajes en zonas urbanas y agrícolas</t>
  </si>
  <si>
    <t>Asistencia con insumos para la actividad agrícola</t>
  </si>
  <si>
    <t>Asistencia con insumos para la actividad pecuaria</t>
  </si>
  <si>
    <t>Evaluación de la infraestructura de locales escolares</t>
  </si>
  <si>
    <t>Desarrollo e implementación de metodologías para la evaluación de la gestión de riesgos en el sector saneamiento</t>
  </si>
  <si>
    <t>Desarrollar capacidades en la gestión reactiva frente a emergencias y desastres</t>
  </si>
  <si>
    <t>Conformación e implementación de brigadas para la atención de emergencias</t>
  </si>
  <si>
    <t>Comunidades alejadas con módulos de conectividad para la alerta permanente</t>
  </si>
  <si>
    <t>Desarrollo de campañas y simulacros en gestión reactiva</t>
  </si>
  <si>
    <t>Establecer puentes aéreos en zonas de emergencia</t>
  </si>
  <si>
    <t>Desarrollo de capacidades y asistencia técnica en gestión del riesgo de desastres</t>
  </si>
  <si>
    <t>Monitoreo,supervisión y evaluación de productos y actividades en gestión de riesgo de desastres</t>
  </si>
  <si>
    <t>Desarrollo de instrumentos estratégicos para la gestión del riesgo de desastres</t>
  </si>
  <si>
    <t>Implementación de dispositivos de emergencia y acondicionamiento de locales escolares</t>
  </si>
  <si>
    <t>Seguridad estructural y no estructural de establecimientos de salud</t>
  </si>
  <si>
    <t>Entrega de módulos temporales de vivienda ante la ocurrencia de desastres</t>
  </si>
  <si>
    <t>Establecimiento de salud</t>
  </si>
  <si>
    <t>Coe operativo</t>
  </si>
  <si>
    <t>Kit entregado</t>
  </si>
  <si>
    <t>Productor</t>
  </si>
  <si>
    <t>Reporte</t>
  </si>
  <si>
    <t>Brigada</t>
  </si>
  <si>
    <t>Módulo</t>
  </si>
  <si>
    <t>Local escolar</t>
  </si>
  <si>
    <t>Módulo entregado</t>
  </si>
  <si>
    <t>Monto Ejecutado y Avance de Ejecución Financiera del Programa Presupuestal Reducción de Vulnerabilidad y Atención de Emergencias por Desastres según Departamento, Julio 2015</t>
  </si>
  <si>
    <t>Alerta de Niveles Bajos en la Ejecución Financiera (menor a 43.75%) para Principales Productos del Programa Presupuestal Reducción de Vulnerabilidad y Atención de Emergencias por Desastres, Julio 2015</t>
  </si>
  <si>
    <t>Ejecución Financiera del Programa Presupuestal Programa de Desarrollo Alternativo Integral y Sostenible - PIRDAIS según Pliego, Julio 2015</t>
  </si>
  <si>
    <t>Ejecución Financiera del Programa Presupuestal Programa de Desarrollo Alternativo Integral y Sostenible - PIRDAIS según Departamento, Julio 2015</t>
  </si>
  <si>
    <t>Ejecución Financiera del Programa Presupuestal Programa de Desarrollo Alternativo Integral y Sostenible - PIRDAIS según Principales Productos, Julio 2015</t>
  </si>
  <si>
    <t>Ejecución Financiera del Programa Presupuestal Programa de Desarrollo Alternativo Integral y Sostenible - PIRDAIS según Principales Actividades, Julio 2015</t>
  </si>
  <si>
    <t>Familias incorporadas al desarrollo alternativo integral y sostenible</t>
  </si>
  <si>
    <t>Formalización y titulación de predios rurales</t>
  </si>
  <si>
    <t>Mantenimiento de caminos vecinales</t>
  </si>
  <si>
    <t>Capacitación y asistencia técnica en buenas prácticas de producción agraria</t>
  </si>
  <si>
    <t>Atención de la población post erradicación</t>
  </si>
  <si>
    <t>Promoción de la asociatividad</t>
  </si>
  <si>
    <t>Capacitación y sensibilización para la conservación y aprovechamiento sostenible de los recursos naturales</t>
  </si>
  <si>
    <t>Organización</t>
  </si>
  <si>
    <t>Monto Ejecutado y Avance de Ejecución Financiera del Programa Presupuestal Programa de Desarrollo Alternativo Integral y Sostenible - PIRDAIS según Departamento, Julio 2015</t>
  </si>
  <si>
    <t>Alerta de Niveles Bajos en la Ejecución Financiera (menor a 43.75%) para Principales Productos del Programa Presupuestal Programa de Desarrollo Alternativo Integral y Sostenible - PIRDAIS, Julio 2015</t>
  </si>
  <si>
    <t>Ejecución Financiera del Programa Presupuestal Programa Para la Generación del Empleo Social Inclusivo - Trabaja Perú según Pliego, Julio 2015</t>
  </si>
  <si>
    <t>Ejecución Financiera del Programa Presupuestal Programa Para la Generación del Empleo Social Inclusivo - Trabaja Perú según Departamento, Julio 2015</t>
  </si>
  <si>
    <t>Ejecución Financiera del Programa Presupuestal Programa Para la Generación del Empleo Social Inclusivo - Trabaja Perú según Principales Productos, Julio 2015</t>
  </si>
  <si>
    <t>Ejecución Financiera del Programa Presupuestal Programa Para la Generación del Empleo Social Inclusivo - Trabaja Perú según Principales Actividades, Julio 2015</t>
  </si>
  <si>
    <t>Empleo temporal generado</t>
  </si>
  <si>
    <t>Promoción de modalidades de intervención del programa para desarrollo de proyectos intensivos en mano de obra no calificada</t>
  </si>
  <si>
    <t>Seguimiento de los proyectos en ejecución</t>
  </si>
  <si>
    <t>Monto Ejecutado y Avance de Ejecución Financiera del Programa Presupuestal Programa Para la Generación del Empleo Social Inclusivo - Trabaja Perú según Departamento, Julio 2015</t>
  </si>
  <si>
    <t>Alerta de Niveles Bajos en la Ejecución Financiera (menor a 43.75%) para Principales Productos del Programa Presupuestal Programa Para la Generación del Empleo Social Inclusivo - Trabaja Perú, Julio 2015</t>
  </si>
  <si>
    <t>Ejecución Financiera del Programa Presupuestal Gestión Integrada y Efectiva del Control de Oferta de Drogas en el Perú según Pliego, Julio 2015</t>
  </si>
  <si>
    <t>Ejecución Financiera del Programa Presupuestal Gestión Integrada y Efectiva del Control de Oferta de Drogas en el Perú según Departamento, Julio 2015</t>
  </si>
  <si>
    <t>Ejecución Financiera del Programa Presupuestal Gestión Integrada y Efectiva del Control de Oferta de Drogas en el Perú según Principales Productos, Julio 2015</t>
  </si>
  <si>
    <t>Ejecución Financiera del Programa Presupuestal Gestión Integrada y Efectiva del Control de Oferta de Drogas en el Perú según Principales Actividades, Julio 2015</t>
  </si>
  <si>
    <t>Entidades públicas con mecanismos de coordinación para la planeación y evaluación de intervenciones para el control de la oferta de drogas</t>
  </si>
  <si>
    <t>Unidades especializadas en el control de la oferta de drogas con capacidades operativas</t>
  </si>
  <si>
    <t>Diseño, conducción e implementación de comités y otros espacios de coordinación para intervenciones conjuntas</t>
  </si>
  <si>
    <t>Elaboración de estudios relacionados al control de la oferta de drogas</t>
  </si>
  <si>
    <t>Diseño e implementación de campañas de sensibilización para desalentar el accionar relacionado con la cadena delictiva de la oferta de drogas</t>
  </si>
  <si>
    <t>Provisión de recursos tecnológicos y adecuación de infraestructura</t>
  </si>
  <si>
    <t>Dotación de personal especializado</t>
  </si>
  <si>
    <t>Capacitación del personal de las unidades especializadas</t>
  </si>
  <si>
    <t>Transferencias para las intervenciones de reducción de cultivos con fines ilícitos</t>
  </si>
  <si>
    <t>Transferencias para las operaciones conjuntas para el control de la oferta de drogas</t>
  </si>
  <si>
    <t>Unidad especializada</t>
  </si>
  <si>
    <t>Monto Ejecutado y Avance de Ejecución Financiera del Programa Presupuestal Gestión Integrada y Efectiva del Control de Oferta de Drogas en el Perú según Departamento, Julio 2015</t>
  </si>
  <si>
    <t>Alerta de Niveles Bajos en la Ejecución Financiera (menor a 43.75%) para Principales Productos del Programa Presupuestal Gestión Integrada y Efectiva del Control de Oferta de Drogas en el Perú, Julio 2015</t>
  </si>
  <si>
    <t>Ejecución Financiera del Programa Presupuestal Acceso de la Población a la Identidad según Pliego, Julio 2015</t>
  </si>
  <si>
    <t>Ejecución Financiera del Programa Presupuestal Acceso de la Población a la Identidad según Departamento, Julio 2015</t>
  </si>
  <si>
    <t>Ejecución Financiera del Programa Presupuestal Acceso de la Población a la Identidad según Principales Productos, Julio 2015</t>
  </si>
  <si>
    <t>Ejecución Financiera del Programa Presupuestal Acceso de la Población a la Identidad según Principales Actividades, Julio 2015</t>
  </si>
  <si>
    <t>Población cuenta con actas registrales</t>
  </si>
  <si>
    <t>Población con documento nacional de identidad</t>
  </si>
  <si>
    <t>Población cuenta con acceso a certificado digital</t>
  </si>
  <si>
    <t>Población cuenta con actas de nacimiento</t>
  </si>
  <si>
    <t>Población de 0 - 3 años con documento nacional de identidad - apoyo social</t>
  </si>
  <si>
    <t>Población de 4 - 17 años con documento nacional de identidad - apoyo social</t>
  </si>
  <si>
    <t>Población de 18 - 64 años con documento nacional de identidad - apoyo social</t>
  </si>
  <si>
    <t>Población de 65 años a más con documento nacional de identidad - apoyo social</t>
  </si>
  <si>
    <t>Procesamiento de actas registrales</t>
  </si>
  <si>
    <t>Gestión técnica, normativa y fiscalización de registros civiles</t>
  </si>
  <si>
    <t>Otorgamiento de documento nacional de identidad</t>
  </si>
  <si>
    <t>Generación y entrega de certificación digital</t>
  </si>
  <si>
    <t>Proceso de emisión del DNI de la población de 0 - 3 años</t>
  </si>
  <si>
    <t>Proceso de emisión del DNI de la población de 18 - 64 años</t>
  </si>
  <si>
    <t>Tramitación y entrega de copias certificadas de actas registrales</t>
  </si>
  <si>
    <t>Acta registral</t>
  </si>
  <si>
    <t>DNI emitido</t>
  </si>
  <si>
    <t>Monto Ejecutado y Avance de Ejecución Financiera del Programa Presupuestal Acceso de la Población a la Identidad según Departamento, Julio 2015</t>
  </si>
  <si>
    <t>Alerta de Niveles Bajos en la Ejecución Financiera (menor a 43.75%) para Principales Productos del Programa Presupuestal Acceso de la Población a la Identidad, Julio 2015</t>
  </si>
  <si>
    <t>Ejecución Financiera del Programa Presupuestal Lucha Contra la Violencia Familiar según Pliego, Julio 2015</t>
  </si>
  <si>
    <t>Ejecución Financiera del Programa Presupuestal Lucha Contra la Violencia Familiar según Departamento, Julio 2015</t>
  </si>
  <si>
    <t>Ejecución Financiera del Programa Presupuestal Lucha Contra la Violencia Familiar según Principales Productos, Julio 2015</t>
  </si>
  <si>
    <t>Ejecución Financiera del Programa Presupuestal Lucha Contra la Violencia Familiar según Principales Actividades, Julio 2015</t>
  </si>
  <si>
    <t>Personas afectadas por hechos de violencia familiar con servicios de Atención</t>
  </si>
  <si>
    <t>Población cuenta con servicios de prevención de la violencia familiar</t>
  </si>
  <si>
    <t>Registro nacional de hogares refugio</t>
  </si>
  <si>
    <t>Desarrollo de habilidades para fortalecer autoestima y capacidad de decisión frente a situaciones de violencia</t>
  </si>
  <si>
    <t>Desarrollo de programas de emprendimientos económicos como una estrategia preventiva</t>
  </si>
  <si>
    <t>Servicio de atención psicológica a albergados en hogares de refugio temporal</t>
  </si>
  <si>
    <t>Fortalecimiento de los servicios de Atención</t>
  </si>
  <si>
    <t>Implementación de la estrategia de prevención y atención en zonas rurales</t>
  </si>
  <si>
    <t>Orientación a varones para la construcción de una nueva forma de masculinidad que no permita la transmisión del ciclo de la violencia</t>
  </si>
  <si>
    <t>Fortalecimiento de las capacidades a los operadores del programa</t>
  </si>
  <si>
    <t>Atención integral y especializada a las personas que ejercen violencia</t>
  </si>
  <si>
    <t>Capacitación de mesas y/o redes contra la violencia familiar</t>
  </si>
  <si>
    <t>Implementación de una estrategia comunicacional para la prevencion de la violencia</t>
  </si>
  <si>
    <t>Capacitación a líderes y lideresas de organizaciones sociales</t>
  </si>
  <si>
    <t>Prevención de la violencia familiar en la comunidad educativa de educación básica regular y superior</t>
  </si>
  <si>
    <t>Monto Ejecutado y Avance de Ejecución Financiera del Programa Presupuestal Lucha Contra la Violencia Familiar según Departamento, Julio 2015</t>
  </si>
  <si>
    <t>Alerta de Niveles Bajos en la Ejecución Financiera (menor a 43.75%) para Principales Productos del Programa Presupuestal Lucha Contra la Violencia Familiar, Julio 2015</t>
  </si>
  <si>
    <t>Ejecución Financiera del Programa Presupuestal Programa Nacional de Saneamiento Urbano según Pliego, Julio 2015</t>
  </si>
  <si>
    <t>Ejecución Financiera del Programa Presupuestal Programa Nacional de Saneamiento Urbano según Departamento, Julio 2015</t>
  </si>
  <si>
    <t>Ejecución Financiera del Programa Presupuestal Programa Nacional de Saneamiento Urbano según Principales Productos, Julio 2015</t>
  </si>
  <si>
    <t>Ejecución Financiera del Programa Presupuestal Programa Nacional de Saneamiento Urbano según Principales Actividades, Julio 2015</t>
  </si>
  <si>
    <t>Conexiones domiciliarias de agua potable y alcantarillado</t>
  </si>
  <si>
    <t>Prestadores de servicios capacitados en actividades de educación sanitaria</t>
  </si>
  <si>
    <t>Prestadores de servicios fortalecidos institucional y operativamente</t>
  </si>
  <si>
    <t>Transferencia de recursos para agua y saneamiento urbano</t>
  </si>
  <si>
    <t>Estudios de base</t>
  </si>
  <si>
    <t>Asistencia técnica a los prestadores en diseño y ejecución de programas de educación sanitaria</t>
  </si>
  <si>
    <t>Diseño y ejecución del programa de educación sanitaria</t>
  </si>
  <si>
    <t>Verificación y seguimiento de proyectos ejecutados por gobiernos regionales y locales financiados mediante transferencias</t>
  </si>
  <si>
    <t>Asistencia técnica a unidades formuladoras, evaluadoras y ejecutoras para implementación de los proyectos</t>
  </si>
  <si>
    <t>Diseño y ejecución de programas de fortalecimiento institucional, comercial y operativo (FICOS) para EPS</t>
  </si>
  <si>
    <t>Diseño y ejecución de programas de fortalecimiento institucional, comercial y operativo (FICOS) para unidades de gestión en pequeñas ciudades</t>
  </si>
  <si>
    <t>Monto Ejecutado y Avance de Ejecución Financiera del Programa Presupuestal Programa Nacional de Saneamiento Urbano según Departamento, Julio 2015</t>
  </si>
  <si>
    <t>Alerta de Niveles Bajos en la Ejecución Financiera (menor a 43.75%) para Principales Productos del Programa Presupuestal Programa Nacional de Saneamiento Urbano, Julio 2015</t>
  </si>
  <si>
    <t>Ejecución Financiera del Programa Presupuestal Programa Nacional de Saneamiento Rural según Pliego, Julio 2015</t>
  </si>
  <si>
    <t>Ejecución Financiera del Programa Presupuestal Programa Nacional de Saneamiento Rural según Departamento, Julio 2015</t>
  </si>
  <si>
    <t>Ejecución Financiera del Programa Presupuestal Programa Nacional de Saneamiento Rural según Principales Productos, Julio 2015</t>
  </si>
  <si>
    <t>Ejecución Financiera del Programa Presupuestal Programa Nacional de Saneamiento Rural según Principales Actividades, Julio 2015</t>
  </si>
  <si>
    <t>Servicio de agua potable y saneamiento para hogares rurales</t>
  </si>
  <si>
    <t>Transferencia de recursos para agua y saneamiento rural</t>
  </si>
  <si>
    <t>Desarrollo de instrumentos técnicos y normativos sectoriales para ámbitos rurales</t>
  </si>
  <si>
    <t>Capacitaciones a los pobladores rurales en educación sanitaria</t>
  </si>
  <si>
    <t>Capacitación en gestión para gobiernos locales y operadores</t>
  </si>
  <si>
    <t>Seguimiento y evaluación de la prestación del servicio de agua y saneamiento</t>
  </si>
  <si>
    <t>Monto Ejecutado y Avance de Ejecución Financiera del Programa Presupuestal Programa Nacional de Saneamiento Rural según Departamento, Julio 2015</t>
  </si>
  <si>
    <t>Alerta de Niveles Bajos en la Ejecución Financiera (menor a 43.75%) para Principales Productos del Programa Presupuestal Programa Nacional de Saneamiento Rural, Julio 2015</t>
  </si>
  <si>
    <t>Ejecución Financiera del Programa Presupuestal Mejora de los Servicios del Sistema de Justicia Penal según Pliego, Julio 2015</t>
  </si>
  <si>
    <t>Ejecución Financiera del Programa Presupuestal Mejora de los Servicios del Sistema de Justicia Penal según Departamento, Julio 2015</t>
  </si>
  <si>
    <t>Ejecución Financiera del Programa Presupuestal Mejora de los Servicios del Sistema de Justicia Penal según Principales Productos, Julio 2015</t>
  </si>
  <si>
    <t>Ejecución Financiera del Programa Presupuestal Mejora de los Servicios del Sistema de Justicia Penal según Principales Actividades, Julio 2015</t>
  </si>
  <si>
    <t>Delitos y faltas con investigación policial</t>
  </si>
  <si>
    <t>Casos resueltos en primera y segunda instancia con el código procesal penal</t>
  </si>
  <si>
    <t>Víctimas, testigos, peritos y colaboradores con asistencia y protección</t>
  </si>
  <si>
    <t>Personas atendidas por el servicio de defensa pública</t>
  </si>
  <si>
    <t>Casos resueltos por los juzgados de investigación preparatoria, juzgados de juzgamiento y salas penales de apelaciones</t>
  </si>
  <si>
    <t>Detenciones por mandato</t>
  </si>
  <si>
    <t>Servicios médicos legales</t>
  </si>
  <si>
    <t>Evaluación socioeconómica</t>
  </si>
  <si>
    <t>Actuaciones en las etapas de investigación, intermedia y ejecución de sentencias</t>
  </si>
  <si>
    <t>Actuaciones en la etapa de juzgamiento</t>
  </si>
  <si>
    <t>Asesoría Técnico -Legal Gratuita</t>
  </si>
  <si>
    <t>Supervisión funcional y monitoreo</t>
  </si>
  <si>
    <t>Capacitación a jueces, fiscales, defensores públicos y policias</t>
  </si>
  <si>
    <t>Difusión de información dirigida a entidades no operadores vinculadas a procesos penales en distritos judiciales donde se incia la implementacion del ncpp</t>
  </si>
  <si>
    <t>Captura, detención y traslado de personas requisitoriadas</t>
  </si>
  <si>
    <t>Análisis de las evidencias en laboratorio</t>
  </si>
  <si>
    <t>Investigación policial por la presunta comisión de un delito</t>
  </si>
  <si>
    <t>Resolver apelaciones, quejas de derecho, denuncias contra altos funcionarios.</t>
  </si>
  <si>
    <t>Actuaciones en la fase de apelación</t>
  </si>
  <si>
    <t>Detención por disposición de autoridad competente</t>
  </si>
  <si>
    <t>Resolver casos en las etapas de investigación preliminar, preparatoria, intermedia y juzgamiento</t>
  </si>
  <si>
    <t>Servicio</t>
  </si>
  <si>
    <t>Asesoría técnica</t>
  </si>
  <si>
    <t>Acta</t>
  </si>
  <si>
    <t>Detención</t>
  </si>
  <si>
    <t>Casos resueltos</t>
  </si>
  <si>
    <t>Monto Ejecutado y Avance de Ejecución Financiera del Programa Presupuestal Mejora de los Servicios del Sistema de Justicia Penal según Departamento, Julio 2015</t>
  </si>
  <si>
    <t>Alerta de Niveles Bajos en la Ejecución Financiera (menor a 43.75%) para Principales Productos del Programa Presupuestal Mejora de los Servicios del Sistema de Justicia Penal, Julio 2015</t>
  </si>
  <si>
    <t>Ejecución Financiera del Programa Presupuestal Incremento de la Competividad del Sector Artesanía según Pliego, Julio 2015</t>
  </si>
  <si>
    <t>Ejecución Financiera del Programa Presupuestal Incremento de la Competividad del Sector Artesanía según Departamento, Julio 2015</t>
  </si>
  <si>
    <t>Ejecución Financiera del Programa Presupuestal Incremento de la Competividad del Sector Artesanía según Principales Productos, Julio 2015</t>
  </si>
  <si>
    <t>Ejecución Financiera del Programa Presupuestal Incremento de la Competividad del Sector Artesanía según Principales Actividades, Julio 2015</t>
  </si>
  <si>
    <t>Artesanos cuentan con mecanismos para desarrollar una oferta artesanal competitiva</t>
  </si>
  <si>
    <t>Artesanos cuentan con mecanismos de articulación comercial</t>
  </si>
  <si>
    <t>Desarrollo de normas técnicas complementarias e instrumentos metodológicos</t>
  </si>
  <si>
    <t>Asistencia técnica y aplicación de herramientas de la competitividad para el sector artesanal.</t>
  </si>
  <si>
    <t>Capacitación orientada a mejorar la competitividad de los artesanos</t>
  </si>
  <si>
    <t>Organización de eventos de reconocimiento para incentivar la actividad artesanal</t>
  </si>
  <si>
    <t>Elaboración y difusión de estudios para el sector artesanal.</t>
  </si>
  <si>
    <t>Fortalecimiento de centros de innovación tecnológica públicas</t>
  </si>
  <si>
    <t>Servicios de innovación tecnológica a través de centros de innovación tecnológica privadas</t>
  </si>
  <si>
    <t>Organización y participación en ferias, exposiciones, ruedas de negocios y otros eventos</t>
  </si>
  <si>
    <t>Diseño e implementación de campañas de difusión para el posicionamiento de la artesanía</t>
  </si>
  <si>
    <t>Adecuación de talleres artesanales con fines comerciales</t>
  </si>
  <si>
    <t>Participante</t>
  </si>
  <si>
    <t>Monto Ejecutado y Avance de Ejecución Financiera del Programa Presupuestal Incremento de la Competividad del Sector Artesanía según Departamento, Julio 2015</t>
  </si>
  <si>
    <t>Alerta de Niveles Bajos en la Ejecución Financiera (menor a 43.75%) para Principales Productos del Programa Presupuestal Incremento de la Competividad del Sector Artesanía, Julio 2015</t>
  </si>
  <si>
    <t>Ejecución Financiera del Programa Presupuestal Programa Articulado de Modernización de la Gestión Pública según Pliego, Julio 2015</t>
  </si>
  <si>
    <t>Ejecución Financiera del Programa Presupuestal Programa Articulado de Modernización de la Gestión Pública según Departamento, Julio 2015</t>
  </si>
  <si>
    <t>Ejecución Financiera del Programa Presupuestal Programa Articulado de Modernización de la Gestión Pública según Principales Productos, Julio 2015</t>
  </si>
  <si>
    <t>Ejecución Financiera del Programa Presupuestal Programa Articulado de Modernización de la Gestión Pública según Principales Actividades, Julio 2015</t>
  </si>
  <si>
    <t>Instrumentos implementados para modernizar la gestión pública</t>
  </si>
  <si>
    <t>Entidades acceden a servicios para mejorar su gestión</t>
  </si>
  <si>
    <t>Usuarios atendidos en canales de mejor atención al ciudadano</t>
  </si>
  <si>
    <t>Entidades que implementan gobierno electrónico</t>
  </si>
  <si>
    <t>Implementación de lineamientos de la política nacional de modernización de la gestión pública</t>
  </si>
  <si>
    <t>Implementación de pilotos de modernización de la gestión pública en entidades</t>
  </si>
  <si>
    <t>Implementación del observatorio de modernización de la gestión pública</t>
  </si>
  <si>
    <t>Atenciones en los centros de mejor atención al ciudadano (mac)</t>
  </si>
  <si>
    <t>Capacitación a servidores públicos en modernización de la gestión pública</t>
  </si>
  <si>
    <t>Gestión de herramientas de modernización y mejora de instrumentos de gestión de las entidades públicas</t>
  </si>
  <si>
    <t>Asistencia técnica para la creación de nuevos mac</t>
  </si>
  <si>
    <t>Implementación de servicios públicos en línea</t>
  </si>
  <si>
    <t>Capacidades en gobierno electrónico y sociedad de la información</t>
  </si>
  <si>
    <t>Piloto</t>
  </si>
  <si>
    <t>Servicio tecnológico</t>
  </si>
  <si>
    <t>Monto Ejecutado y Avance de Ejecución Financiera del Programa Presupuestal Programa Articulado de Modernización de la Gestión Pública según Departamento, Julio 2015</t>
  </si>
  <si>
    <t>Alerta de Niveles Bajos en la Ejecución Financiera (menor a 43.75%) para Principales Productos del Programa Presupuestal Programa Articulado de Modernización de la Gestión Pública, Julio 2015</t>
  </si>
  <si>
    <t>Ejecución Financiera del Programa Presupuestal Reducción de la Degradación de los Suelos Agrarios según Pliego, Julio 2015</t>
  </si>
  <si>
    <t>Ejecución Financiera del Programa Presupuestal Reducción de la Degradación de los Suelos Agrarios según Departamento, Julio 2015</t>
  </si>
  <si>
    <t>Ejecución Financiera del Programa Presupuestal Reducción de la Degradación de los Suelos Agrarios según Principales Productos, Julio 2015</t>
  </si>
  <si>
    <t>Ejecución Financiera del Programa Presupuestal Reducción de la Degradación de los Suelos Agrarios según Principales Actividades, Julio 2015</t>
  </si>
  <si>
    <t>Productores agrarios informados sobre la aptitud de los suelos</t>
  </si>
  <si>
    <t>Productores agropecuarios con competencias para el aprovechamiento del recurso suelo en el sector agrario</t>
  </si>
  <si>
    <t>Sensibilización a productores agrarios para la organización y ejecución de prácticas de conservación de suelos</t>
  </si>
  <si>
    <t>Capacitación a productores agrarios sobre la importancia del uso de la información agroclimática y aptitud de suelos</t>
  </si>
  <si>
    <t>Capacitación a productores agrarios</t>
  </si>
  <si>
    <t>Asistencia técnica a productores agrarios</t>
  </si>
  <si>
    <t>Generación de información de levantamiento de suelos, de zonificación agroecológica y de medición del deterioro del suelo</t>
  </si>
  <si>
    <t>Investigación de cultivos de acuerdo a la aptitud de suelos</t>
  </si>
  <si>
    <t>Formación de cuadros técnicos regionales y locales sobre la metodología de escuelas de campo de agricultores en manejo y conservación de suelos agrarios</t>
  </si>
  <si>
    <t>Ficha técnica</t>
  </si>
  <si>
    <t>Gestores capacitados</t>
  </si>
  <si>
    <t>Monto Ejecutado y Avance de Ejecución Financiera del Programa Presupuestal Reducción de la Degradación de los Suelos Agrarios según Departamento, Julio 2015</t>
  </si>
  <si>
    <t>Alerta de Niveles Bajos en la Ejecución Financiera (menor a 43.75%) para Principales Productos del Programa Presupuestal Reducción de la Degradación de los Suelos Agrarios, Julio 2015</t>
  </si>
  <si>
    <t>Ejecución Financiera del Programa Presupuestal Logros de Aprendizaje de Estudiantes de la Educación Básica Regular según Pliego, Julio 2015</t>
  </si>
  <si>
    <t>Ejecución Financiera del Programa Presupuestal Logros de Aprendizaje de Estudiantes de la Educación Básica Regular según Departamento, Julio 2015</t>
  </si>
  <si>
    <t>Ejecución Financiera del Programa Presupuestal Logros de Aprendizaje de Estudiantes de la Educación Básica Regular según Principales Productos, Julio 2015</t>
  </si>
  <si>
    <t>Ejecución Financiera del Programa Presupuestal Logros de Aprendizaje de Estudiantes de la Educación Básica Regular según Principales Actividades, Julio 2015</t>
  </si>
  <si>
    <t>Instituciones educativas con condiciones para el cumplimiento de horas lectivas normadas</t>
  </si>
  <si>
    <t>Docentes preparados implementan el currículo</t>
  </si>
  <si>
    <t>Estudiantes de educación básica regular cuentan con materiales educativos necesarios para el logro de los estándares de aprendizajes</t>
  </si>
  <si>
    <t>Evaluación de los aprendizajes y de la calidad educativa</t>
  </si>
  <si>
    <t>Evaluación censal de estudiantes</t>
  </si>
  <si>
    <t>Evaluación muestral nacional</t>
  </si>
  <si>
    <t>Evaluaciones internacionales</t>
  </si>
  <si>
    <t>Diseño del modelo de intervención para instituciones educativas de Secundaria rural</t>
  </si>
  <si>
    <t>Contratación oportuna y pago de personal de las instituciones educativas de II Ciclo de Educación Básica Regular</t>
  </si>
  <si>
    <t>Contratación oportuna y pago de personal de las instituciones educativas de Educación Primaria</t>
  </si>
  <si>
    <t>Contratación oportuna y pago de personal de las instituciones educativas de Educación Secundaria</t>
  </si>
  <si>
    <t>Locales escolares de instituciones educativas de II Ciclo de Educación Básica Regular con condiciones adecuadas para su funcionamiento</t>
  </si>
  <si>
    <t>Locales escolares de instituciones educativas de Primaria con condiciones adecuadas para su funcionamiento</t>
  </si>
  <si>
    <t>Locales escolares de instituciones educativas de Secundaria con condiciones adecuadas para su funcionamiento</t>
  </si>
  <si>
    <t>Gestión del currículo de II Ciclo de Educación Básica Regular</t>
  </si>
  <si>
    <t>Gestión del currículo de Primaria</t>
  </si>
  <si>
    <t>Gestión del currículo de Secundaria</t>
  </si>
  <si>
    <t>Especialización docente en didácticas específicas de áreas priorizadas de II Ciclo de Educación Básica Regular</t>
  </si>
  <si>
    <t>Especialización docente en didácticas específicas de áreas priorizadas de Primaria</t>
  </si>
  <si>
    <t>Especialización docente en didácticas específicas de áreas priorizadas de Secundaria</t>
  </si>
  <si>
    <t>Acompañamiento pedagógico a instituciones educativas multiedad de II Ciclo de Educación Básica Regular</t>
  </si>
  <si>
    <t>Acompañamiento pedagógico a instituciones educativas multigrado de Primaria</t>
  </si>
  <si>
    <t>Acompañamiento pedagógico a instituciones educativas de II Ciclo de Educación Intercultural Bilingüe</t>
  </si>
  <si>
    <t>Acompañamiento pedagógico a instituciones educativas de Primaria de Educación Intercultural Bilingüe</t>
  </si>
  <si>
    <t>Formación y certificación de formadores</t>
  </si>
  <si>
    <t>Evaluación del desempeño docente</t>
  </si>
  <si>
    <t>Dotación de material educativo para estudiantes de II Ciclo de Educación Básica Regular de instituciones educativas</t>
  </si>
  <si>
    <t>Dotación de material educativo para estudiantes de Primaria de Instituciones Educativas</t>
  </si>
  <si>
    <t>Dotación de material educativo para estudiantes de Secundaria de Instituciones Educativas</t>
  </si>
  <si>
    <t>Dotación de material educativo para estudiantes de II ciclo de Educación Intercultural Bilingüe</t>
  </si>
  <si>
    <t>Dotación de material educativo para estudiantes de Primaria de Educación Intercultural Bilingüe</t>
  </si>
  <si>
    <t>Dotación de material educativo para aulas de II Ciclo de Educación Básica Regular</t>
  </si>
  <si>
    <t>Dotación de material educativo para aulas de Primaria</t>
  </si>
  <si>
    <t>Dotación de material fungible para aulas de II Ciclo de Educación Básica Regular</t>
  </si>
  <si>
    <t>Dotación de material fungible para aulas de Primaria</t>
  </si>
  <si>
    <t>Dotación de material educativo para instituciones educativas de II Ciclo de Educación Básica Regular</t>
  </si>
  <si>
    <t>Dotación de material educativo para instituciones educativas de Primaria</t>
  </si>
  <si>
    <t>Dotación de material educativo para instituciones educativas de Secundaria</t>
  </si>
  <si>
    <t>Gestión de materiales y recursos educativos de II Ciclo de Educación Básica Regular</t>
  </si>
  <si>
    <t>Gestión de materiales y recursos educativos de Primaria</t>
  </si>
  <si>
    <t>Gestión de materiales y recursos educativos de Secundaria</t>
  </si>
  <si>
    <t>Mapas de progreso de educación básica regular</t>
  </si>
  <si>
    <t>Evaluaciones de los estudiantes y la calidad educativa en el II ciclo de la educación básica regular</t>
  </si>
  <si>
    <t>Evaluación del uso del tiempo efectivo de clase y otros atributos de calidad educativa</t>
  </si>
  <si>
    <t>Diseño del modelo de asistencia técnica para instituciones educativas polidocentes completas</t>
  </si>
  <si>
    <t>Evaluación de acceso y formación de directores</t>
  </si>
  <si>
    <t>Evaluación de ascenso de docentes</t>
  </si>
  <si>
    <t>Atención integral a estudiantes en zonas urbanas de alto riesgo</t>
  </si>
  <si>
    <t>Soporte pedagógico en instituciones educativas polidocentes completas urbanas de educación primaria</t>
  </si>
  <si>
    <t>Alumno evaluado</t>
  </si>
  <si>
    <t>Institución educativa</t>
  </si>
  <si>
    <t>Docente evaluado</t>
  </si>
  <si>
    <t>Mapa de progreso</t>
  </si>
  <si>
    <t>Director</t>
  </si>
  <si>
    <t>Monto Ejecutado y Avance de Ejecución Financiera del Programa Presupuestal Logros de Aprendizaje de Estudiantes de la Educación Básica Regular según Departamento, Julio 2015</t>
  </si>
  <si>
    <t>Alerta de Niveles Bajos en la Ejecución Financiera (menor a 43.75%) para Principales Productos del Programa Presupuestal Logros de Aprendizaje de Estudiantes de la Educación Básica Regular, Julio 2015</t>
  </si>
  <si>
    <t>Ejecución Financiera del Programa Presupuestal Incremento en el Acceso de la Población de 3 a 16 Años a los Servicios Educativos Públicos de la Educación Básica Regular según Pliego, Julio 2015</t>
  </si>
  <si>
    <t>Ejecución Financiera del Programa Presupuestal Incremento en el Acceso de la Población de 3 a 16 Años a los Servicios Educativos Públicos de la Educación Básica Regular según Departamento, Julio 2015</t>
  </si>
  <si>
    <t>Ejecución Financiera del Programa Presupuestal Incremento en el Acceso de la Población de 3 a 16 Años a los Servicios Educativos Públicos de la Educación Básica Regular según Principales Productos, Julio 2015</t>
  </si>
  <si>
    <t>Ejecución Financiera del Programa Presupuestal Incremento en el Acceso de la Población de 3 a 16 Años a los Servicios Educativos Públicos de la Educación Básica Regular según Principales Actividades, Julio 2015</t>
  </si>
  <si>
    <t>Docentes y personal técnico formado para la Atención en nuevos servicios educativos</t>
  </si>
  <si>
    <t>Alternativas de servicios validadas</t>
  </si>
  <si>
    <t>Instituciones educativas gestionadas con condiciones suficientes para la atención</t>
  </si>
  <si>
    <t>Formación inicial de docentes en educación inicial EIB</t>
  </si>
  <si>
    <t>Especialización en educación inicial</t>
  </si>
  <si>
    <t>Especialización en servicios alternativos para educación Secundaria</t>
  </si>
  <si>
    <t>Asistencia técnica para el incremento de cobertura en Educación Inicial</t>
  </si>
  <si>
    <t>Asistencia técnica para el incremento de cobertura en Educación Secundaria</t>
  </si>
  <si>
    <t>Saneamiento físico y legal de los terrenos para servicios de educación inicial</t>
  </si>
  <si>
    <t>Saneamiento físico y legal de los terrenos para instituciones educativas nuevas de educación Secundaria</t>
  </si>
  <si>
    <t>Promoción y difusión para el fortalecimiento de la demanda de servicios de calidad de educación Inicial</t>
  </si>
  <si>
    <t>Promoción y difusión para el fortalecimiento de la demanda de servicios de calidad en educación Secundaria</t>
  </si>
  <si>
    <t>Gestión de expedientes técnicos para la generación de nuevas plazas docentes en educación Inicial</t>
  </si>
  <si>
    <t>Gestión de expedientes técnicos para la generación de nuevas plazas docentes en educación Secundaria</t>
  </si>
  <si>
    <t>Evaluación de alternativas de servicio en educación inicial</t>
  </si>
  <si>
    <t>Evaluación de alternativas de servicio en educación primaria</t>
  </si>
  <si>
    <t>Evaluación de alternativas de servicio en educación secundaria</t>
  </si>
  <si>
    <t>Formación técnica en alternativas seleccionadas de educación inicial</t>
  </si>
  <si>
    <t>Docente especializado</t>
  </si>
  <si>
    <t>Instancia intermedia</t>
  </si>
  <si>
    <t>Terreno</t>
  </si>
  <si>
    <t>Plaza docente</t>
  </si>
  <si>
    <t>Monto Ejecutado y Avance de Ejecución Financiera del Programa Presupuestal Incremento en el Acceso de la Población de 3 a 16 Años a los Servicios Educativos Públicos de la Educación Básica Regular según Departamento, Julio 2015</t>
  </si>
  <si>
    <t>Alerta de Niveles Bajos en la Ejecución Financiera (menor a 43.75%) para Principales Productos del Programa Presupuestal Incremento en el Acceso de la Población de 3 a 16 Años a los Servicios Educativos Públicos de la Educación Básica Regular, Julio 2015</t>
  </si>
  <si>
    <t>Ejecución Financiera del Programa Presupuestal Desarrollo Productivo de las Empresas según Pliego, Julio 2015</t>
  </si>
  <si>
    <t>Ejecución Financiera del Programa Presupuestal Desarrollo Productivo de las Empresas según Departamento, Julio 2015</t>
  </si>
  <si>
    <t>Ejecución Financiera del Programa Presupuestal Desarrollo Productivo de las Empresas según Principales Productos, Julio 2015</t>
  </si>
  <si>
    <t>Ejecución Financiera del Programa Presupuestal Desarrollo Productivo de las Empresas según Principales Actividades, Julio 2015</t>
  </si>
  <si>
    <t>Conductores y trabajadores de empresas reciben servicios de capacitación y asistencia técnica</t>
  </si>
  <si>
    <t>Empresas acceden a servicios de articulación empresarial y acceso a mercados</t>
  </si>
  <si>
    <t>Fortalecimiento del desarrollo productivo en la industria y de la gestión ambiental en las actividades productivas</t>
  </si>
  <si>
    <t>Servicios e instrumentos para la transferencia de tecnología e innovación en la mipyme</t>
  </si>
  <si>
    <t>Generación y análisis de información productiva</t>
  </si>
  <si>
    <t>Capacitación y asistencia técnica en gestión empresarial, comercial y financiera a mipyme</t>
  </si>
  <si>
    <t>Asistencia técnica y capacitación técnico-productiva a mipyme</t>
  </si>
  <si>
    <t>Capacitación y asistencia técnica en gestión de la calidad a mipyme</t>
  </si>
  <si>
    <t>Capacitación y asistencia técnica en materia de instrumentos para la regulación industrial y gestión ambiental</t>
  </si>
  <si>
    <t>Promoción y fortalecimiento de iniciativas de clúster</t>
  </si>
  <si>
    <t>Promoción y asesoría para la conexión con mercados</t>
  </si>
  <si>
    <t>Promoción y fortalecimiento de parques industriales</t>
  </si>
  <si>
    <t>Inspecciones de fiscalización de la normatividad sobre regulación industrial</t>
  </si>
  <si>
    <t>Difusión de la normatividad en regulaciones industriales y en gestión ambiental</t>
  </si>
  <si>
    <t>Desarrollo de servicios tecnológicos y de innovación al sector de cuero, calzado e industrias conexas</t>
  </si>
  <si>
    <t>Desarrollo de servicios tecnológicos y de innovación al sector agroindustrial e industrias conexas</t>
  </si>
  <si>
    <t>Desarrollo de servicios tecnológicos y de innovación al sector madera, muebles e industrias conexas</t>
  </si>
  <si>
    <t>Desarrollo e implementación de instrumentos para la transferencia tecnológica y la innovación</t>
  </si>
  <si>
    <t>Fortalecimiento de capacidades a funcionarios y actores de gobiernos regionales y locales para el desarrollo de la mipyme</t>
  </si>
  <si>
    <t>Monto Ejecutado y Avance de Ejecución Financiera del Programa Presupuestal Desarrollo Productivo de las Empresas según Departamento, Julio 2015</t>
  </si>
  <si>
    <t>Alerta de Niveles Bajos en la Ejecución Financiera (menor a 43.75%) para Principales Productos del Programa Presupuestal Desarrollo Productivo de las Empresas, Julio 2015</t>
  </si>
  <si>
    <t>Ejecución Financiera del Programa Presupuestal Ordenamiento y Desarrollo de la Acuicultura según Pliego, Julio 2015</t>
  </si>
  <si>
    <t>Ejecución Financiera del Programa Presupuestal Ordenamiento y Desarrollo de la Acuicultura según Departamento, Julio 2015</t>
  </si>
  <si>
    <t>Ejecución Financiera del Programa Presupuestal Ordenamiento y Desarrollo de la Acuicultura según Principales Productos, Julio 2015</t>
  </si>
  <si>
    <t>Ejecución Financiera del Programa Presupuestal Ordenamiento y Desarrollo de la Acuicultura según Principales Actividades, Julio 2015</t>
  </si>
  <si>
    <t>Acuicultores acceden a servicios para el fomento de las inversiones y el ordenamiento de la acuicultura</t>
  </si>
  <si>
    <t>Unidad de producción acuícola accede a servicios de transferencia de paquetes tecnológicos y temas de gestión</t>
  </si>
  <si>
    <t>Acuicultores acceden a servicios de certificación en sanidad e inocuidad acuícola</t>
  </si>
  <si>
    <t>Generación y Difusión de documentos y normas técnicas para la inversión en acuicultura</t>
  </si>
  <si>
    <t>Apoyo financiero para la acuicultura</t>
  </si>
  <si>
    <t>Desarrollo tecnológico</t>
  </si>
  <si>
    <t>Servicios de información ambiental para el desarrollo acuícola</t>
  </si>
  <si>
    <t>Elaboración de estudios para la ampliación de la frontera acuícola</t>
  </si>
  <si>
    <t>Promoción, administración y evaluación del desarrollo acuícola</t>
  </si>
  <si>
    <t>Acciones de capacitación y asistencia técnica</t>
  </si>
  <si>
    <t>Implementar normas e instrumentos de gestión para la vigilancia y control en sanidad e inocuidad en acuicultura</t>
  </si>
  <si>
    <t>Implementación de planes de investigación en patobiología acuática, sanidad e inocuidad en acuicultura</t>
  </si>
  <si>
    <t>Crédito otorgado</t>
  </si>
  <si>
    <t>Manual</t>
  </si>
  <si>
    <t>Derecho otorgado</t>
  </si>
  <si>
    <t>Monto Ejecutado y Avance de Ejecución Financiera del Programa Presupuestal Ordenamiento y Desarrollo de la Acuicultura según Departamento, Julio 2015</t>
  </si>
  <si>
    <t>Alerta de Niveles Bajos en la Ejecución Financiera (menor a 43.75%) para Principales Productos del Programa Presupuestal Ordenamiento y Desarrollo de la Acuicultura, Julio 2015</t>
  </si>
  <si>
    <t>Ejecución Financiera del Programa Presupuestal Fortalecimiento de la Pesca Artesanal según Pliego, Julio 2015</t>
  </si>
  <si>
    <t>Ejecución Financiera del Programa Presupuestal Fortalecimiento de la Pesca Artesanal según Departamento, Julio 2015</t>
  </si>
  <si>
    <t>Ejecución Financiera del Programa Presupuestal Fortalecimiento de la Pesca Artesanal según Principales Productos, Julio 2015</t>
  </si>
  <si>
    <t>Ejecución Financiera del Programa Presupuestal Fortalecimiento de la Pesca Artesanal según Principales Actividades, Julio 2015</t>
  </si>
  <si>
    <t>Agentes de la pesca artesanal capacitados en la gestión para la comercialización de los productos hidrobiológicos</t>
  </si>
  <si>
    <t>Recursos hidrobiológicos regulados para la explotación, conservación y sostenibilidad</t>
  </si>
  <si>
    <t>Agentes de la pesca artesanal acceden a asistencia técnica en buenas prácticas pesqueras</t>
  </si>
  <si>
    <t>Entrenamiento y capacitación del pescador artesanal</t>
  </si>
  <si>
    <t>Actualización de la información estadística en materia de pesca artesanal</t>
  </si>
  <si>
    <t>Fortalecimiento e implementación de herramientas para mejorar el acceso de los agentes a prácticas de comercialización directa</t>
  </si>
  <si>
    <t>Apoyo financiero para la pesca artesanal</t>
  </si>
  <si>
    <t>Investigaciones integradas de aspectos biológicos, ecológicos, pesqueros y económicos de la actividad pesquera artesanal</t>
  </si>
  <si>
    <t>Elaboración y difusión de instrumentos de gestión para el ordenamiento pesquero artesanal</t>
  </si>
  <si>
    <t>Asistencia técnica y capacitación en buenas prácticas pesqueras, calidad sanitaria e inocuidad</t>
  </si>
  <si>
    <t>Determinación de parámetros de contaminantes del agua de mar o aguas continentales, agua potable y hielo utilizados en las actividades pesqueras artesanales</t>
  </si>
  <si>
    <t>Equipo implementado</t>
  </si>
  <si>
    <t>Norma aprobada</t>
  </si>
  <si>
    <t>Monto Ejecutado y Avance de Ejecución Financiera del Programa Presupuestal Fortalecimiento de la Pesca Artesanal según Departamento, Julio 2015</t>
  </si>
  <si>
    <t>Alerta de Niveles Bajos en la Ejecución Financiera (menor a 43.75%) para Principales Productos del Programa Presupuestal Fortalecimiento de la Pesca Artesanal, Julio 2015</t>
  </si>
  <si>
    <t>Ejecución Financiera del Programa Presupuestal Gestión de la Calidad del Aire según Pliego, Julio 2015</t>
  </si>
  <si>
    <t>Ejecución Financiera del Programa Presupuestal Gestión de la Calidad del Aire según Departamento, Julio 2015</t>
  </si>
  <si>
    <t>Ejecución Financiera del Programa Presupuestal Gestión de la Calidad del Aire según Principales Productos, Julio 2015</t>
  </si>
  <si>
    <t>Ejecución Financiera del Programa Presupuestal Gestión de la Calidad del Aire según Principales Actividades, Julio 2015</t>
  </si>
  <si>
    <t>Ciudadanos informados respecto a la calidad del aire</t>
  </si>
  <si>
    <t>Instituciones públicas implementan instrumentos de gestión de calidad del aire</t>
  </si>
  <si>
    <t>Empresas supervisadas y fiscalizadas en emisiones atmosféricas</t>
  </si>
  <si>
    <t>Instituciones con información de monitoreo y pronóstico de la calidad del aire</t>
  </si>
  <si>
    <t>Desarrollo de investigaciones científicas sobre la calidad del aire (químicos, físicos y biológicos)</t>
  </si>
  <si>
    <t>Difusión y capacitación para la participación ciudadana en temas de calidad del aire</t>
  </si>
  <si>
    <t>Implementación de planes de acción locales para la gestión de la calidad del aire</t>
  </si>
  <si>
    <t>Asistencia técnica para la creación y gestión contínua de los grupos técnicos de calidad del aire</t>
  </si>
  <si>
    <t>Supervisión del plan nacional y planes de acción locales</t>
  </si>
  <si>
    <t>Diseño e implementación de instrumentos técnicos legales para la fiscalización de emisiones atmosféricas</t>
  </si>
  <si>
    <t>Operación y mantenimiento de las redes de vigilancia</t>
  </si>
  <si>
    <t>Diseño e implementación de normas de gestión de la calidad del aire</t>
  </si>
  <si>
    <t>Asistencia técnica para desarrollo de proyectos de inversión pública en gestión de la calidad del aire</t>
  </si>
  <si>
    <t>Provisión de información de la calidad del aire</t>
  </si>
  <si>
    <t>Investigaciones para la caracterización de los contaminantes atmosféricos (ruido, radiaciones no ionizantes y uv-b)</t>
  </si>
  <si>
    <t>Ciudadano informado</t>
  </si>
  <si>
    <t>Mantenimiento</t>
  </si>
  <si>
    <t>Reporte técnico</t>
  </si>
  <si>
    <t>Monto Ejecutado y Avance de Ejecución Financiera del Programa Presupuestal Gestión de la Calidad del Aire según Departamento, Julio 2015</t>
  </si>
  <si>
    <t>Alerta de Niveles Bajos en la Ejecución Financiera (menor a 43.75%) para Principales Productos del Programa Presupuestal Gestión de la Calidad del Aire, Julio 2015</t>
  </si>
  <si>
    <t>Ejecución Financiera del Programa Presupuestal Programa Nacional de Asistencia Solidaria Pensión 65 según Pliego, Julio 2015</t>
  </si>
  <si>
    <t>Ejecución Financiera del Programa Presupuestal Programa Nacional de Asistencia Solidaria Pensión 65 según Departamento, Julio 2015</t>
  </si>
  <si>
    <t>Ejecución Financiera del Programa Presupuestal Programa Nacional de Asistencia Solidaria Pensión 65 según Principales Productos, Julio 2015</t>
  </si>
  <si>
    <t>Ejecución Financiera del Programa Presupuestal Programa Nacional de Asistencia Solidaria Pensión 65 según Principales Actividades, Julio 2015</t>
  </si>
  <si>
    <t>Adulto mayor con subvención monetaria según condiciones del programa</t>
  </si>
  <si>
    <t>Entrega de la subvención monetaria a los beneficiarios</t>
  </si>
  <si>
    <t>Afiliacion y verificación de requisitos</t>
  </si>
  <si>
    <t>Monto Ejecutado y Avance de Ejecución Financiera del Programa Presupuestal Programa Nacional de Asistencia Solidaria Pensión 65 según Departamento, Julio 2015</t>
  </si>
  <si>
    <t>Alerta de Niveles Bajos en la Ejecución Financiera (menor a 43.75%) para Principales Productos del Programa Presupuestal Programa Nacional de Asistencia Solidaria Pensión 65, Julio 2015</t>
  </si>
  <si>
    <t>Cuna Mas</t>
  </si>
  <si>
    <t>Ejecución Financiera del Programa Presupuestal Cuna Mas según Pliego, Julio 2015</t>
  </si>
  <si>
    <t>Ejecución Financiera del Programa Presupuestal Cuna Mas según Departamento, Julio 2015</t>
  </si>
  <si>
    <t>Ejecución Financiera del Programa Presupuestal Cuna Mas según Principales Productos, Julio 2015</t>
  </si>
  <si>
    <t>Ejecución Financiera del Programa Presupuestal Cuna Mas según Principales Actividades, Julio 2015</t>
  </si>
  <si>
    <t>Familias acceden a acompañamiento en cuidado y aprendizaje de sus niños y niñas menores de 36 meses, que viven en situación de pobreza y extrema pobreza en zonas rurales</t>
  </si>
  <si>
    <t>Niñas y niños de 6 a 36 meses de edad que viven en situación de pobreza y extrema pobreza en zonas urbanas reciben atención integral en servicio de cuidado diurno</t>
  </si>
  <si>
    <t>Sesiones de socialización e inter aprendizaje</t>
  </si>
  <si>
    <t>Visitas domiciliarias a familias en zonas rurales</t>
  </si>
  <si>
    <t>Asistencia técnica para la gestión y vigilancia comunitaria</t>
  </si>
  <si>
    <t>Capacitación de equipos técnicos y actores comunales</t>
  </si>
  <si>
    <t>Atención integral durante el cuidado diurno</t>
  </si>
  <si>
    <t>Acondicionamiento y equipamiento de locales para el cuidado diurno</t>
  </si>
  <si>
    <t>Niño</t>
  </si>
  <si>
    <t>Monto Ejecutado y Avance de Ejecución Financiera del Programa Presupuestal Cuna Mas según Departamento, Julio 2015</t>
  </si>
  <si>
    <t>Alerta de Niveles Bajos en la Ejecución Financiera (menor a 43.75%) para Principales Productos del Programa Presupuestal Cuna Mas, Julio 2015</t>
  </si>
  <si>
    <t>Ejecución Financiera del Programa Presupuestal Celeridad de los Procesos Judiciales Laborales según Pliego, Julio 2015</t>
  </si>
  <si>
    <t>Ejecución Financiera del Programa Presupuestal Celeridad de los Procesos Judiciales Laborales según Departamento, Julio 2015</t>
  </si>
  <si>
    <t>Ejecución Financiera del Programa Presupuestal Celeridad de los Procesos Judiciales Laborales según Principales Productos, Julio 2015</t>
  </si>
  <si>
    <t>Ejecución Financiera del Programa Presupuestal Celeridad de los Procesos Judiciales Laborales según Principales Actividades, Julio 2015</t>
  </si>
  <si>
    <t>Mejoramiento de la interconexión de los órganos jurisdiccionales</t>
  </si>
  <si>
    <t>Mejoramiento de la capacidad operativa de los equipos de peritos</t>
  </si>
  <si>
    <t>Implementación de procedimientos mejorados en los equipos de peritos</t>
  </si>
  <si>
    <t>Realización de Plenos y Eventos Jurisdiccionales</t>
  </si>
  <si>
    <t>Monto Ejecutado y Avance de Ejecución Financiera del Programa Presupuestal Celeridad de los Procesos Judiciales Laborales según Departamento, Julio 2015</t>
  </si>
  <si>
    <t>Alerta de Niveles Bajos en la Ejecución Financiera (menor a 43.75%) para Principales Productos del Programa Presupuestal Celeridad de los Procesos Judiciales Laborales, Julio 2015</t>
  </si>
  <si>
    <t>Ejecución Financiera del Programa Presupuestal Incremento de la Práctica de Actividades Físicas, Deportivas y Recreativas en la Población Peruana según Pliego, Julio 2015</t>
  </si>
  <si>
    <t>Ejecución Financiera del Programa Presupuestal Incremento de la Práctica de Actividades Físicas, Deportivas y Recreativas en la Población Peruana según Departamento, Julio 2015</t>
  </si>
  <si>
    <t>Ejecución Financiera del Programa Presupuestal Incremento de la Práctica de Actividades Físicas, Deportivas y Recreativas en la Población Peruana según Principales Productos, Julio 2015</t>
  </si>
  <si>
    <t>Ejecución Financiera del Programa Presupuestal Incremento de la Práctica de Actividades Físicas, Deportivas y Recreativas en la Población Peruana según Principales Actividades, Julio 2015</t>
  </si>
  <si>
    <t>Personas acceden a nivel nacional a la actividad física, recreativa y deportiva</t>
  </si>
  <si>
    <t>Deportistas acceden a desarrollo deportivo de alta competencia</t>
  </si>
  <si>
    <t>Talentos deportivos acceden a la iniciación deportiva de alta competencia</t>
  </si>
  <si>
    <t>Formación y especialización deportiva en centros de alto rendimiento</t>
  </si>
  <si>
    <t>Formación y especialización deportiva en centros de desarrollo deportivo regionales</t>
  </si>
  <si>
    <t>Dotación de servicios biomedicos a los deportistas</t>
  </si>
  <si>
    <t>Desarrollo de estímulos a los deportistas de alta competencia</t>
  </si>
  <si>
    <t>Implementación de una estrategia nacional de Captación de talentos deportivos</t>
  </si>
  <si>
    <t>Mantenimiento de infraestructura deportiva</t>
  </si>
  <si>
    <t>Desarrollo de campañas focalizados orientadas a población objetivo por grupos vulnerables</t>
  </si>
  <si>
    <t>Capacitación de agentes deportivos</t>
  </si>
  <si>
    <t>Subvención a las federaciones deportivas</t>
  </si>
  <si>
    <t>Promoción del uso adecuado de instalaciones deportivas en ámbito regional y local</t>
  </si>
  <si>
    <t>Infraestructura deportiva con condiciones adecuadas para el funcionamiento</t>
  </si>
  <si>
    <t>Dotación de equipo y material deportivo</t>
  </si>
  <si>
    <t>Beneficiario</t>
  </si>
  <si>
    <t>Deportista</t>
  </si>
  <si>
    <t>Instalación deportiva</t>
  </si>
  <si>
    <t>Convenio</t>
  </si>
  <si>
    <t>Monto Ejecutado y Avance de Ejecución Financiera del Programa Presupuestal Incremento de la Práctica de Actividades Físicas, Deportivas y Recreativas en la Población Peruana según Departamento, Julio 2015</t>
  </si>
  <si>
    <t>Alerta de Niveles Bajos en la Ejecución Financiera (menor a 43.75%) para Principales Productos del Programa Presupuestal Incremento de la Práctica de Actividades Físicas, Deportivas y Recreativas en la Población Peruana, Julio 2015</t>
  </si>
  <si>
    <t>Ejecución Financiera del Programa Presupuestal Fortalecimiento de las Condiciones Laborales según Pliego, Julio 2015</t>
  </si>
  <si>
    <t>Ejecución Financiera del Programa Presupuestal Fortalecimiento de las Condiciones Laborales según Departamento, Julio 2015</t>
  </si>
  <si>
    <t>Ejecución Financiera del Programa Presupuestal Fortalecimiento de las Condiciones Laborales según Principales Productos, Julio 2015</t>
  </si>
  <si>
    <t>Ejecución Financiera del Programa Presupuestal Fortalecimiento de las Condiciones Laborales según Principales Actividades, Julio 2015</t>
  </si>
  <si>
    <t>Instituciones fiscalizadas según la normativa laboral</t>
  </si>
  <si>
    <t>Personas cuentan con orientación y asistencia técnica en materia de normatividad laboral y buenas prácticas laborales</t>
  </si>
  <si>
    <t>Inspecciones de fiscalización de la normativa laboral</t>
  </si>
  <si>
    <t>Orientación y difusión de la normatividad laboral</t>
  </si>
  <si>
    <t>Absolución de consultas en materias laborales</t>
  </si>
  <si>
    <t>Promoción de la responsabilidad empresarial, seguridad social y buenas prácticas laborales</t>
  </si>
  <si>
    <t>Monto Ejecutado y Avance de Ejecución Financiera del Programa Presupuestal Fortalecimiento de las Condiciones Laborales según Departamento, Julio 2015</t>
  </si>
  <si>
    <t>Alerta de Niveles Bajos en la Ejecución Financiera (menor a 43.75%) para Principales Productos del Programa Presupuestal Fortalecimiento de las Condiciones Laborales, Julio 2015</t>
  </si>
  <si>
    <t>Ejecución Financiera del Programa Presupuestal Reducción de la Mortalidad por Emergencias y Urgencias Médicas según Pliego, Julio 2015</t>
  </si>
  <si>
    <t>Ejecución Financiera del Programa Presupuestal Reducción de la Mortalidad por Emergencias y Urgencias Médicas según Departamento, Julio 2015</t>
  </si>
  <si>
    <t>Ejecución Financiera del Programa Presupuestal Reducción de la Mortalidad por Emergencias y Urgencias Médicas según Principales Productos, Julio 2015</t>
  </si>
  <si>
    <t>Ejecución Financiera del Programa Presupuestal Reducción de la Mortalidad por Emergencias y Urgencias Médicas según Principales Actividades, Julio 2015</t>
  </si>
  <si>
    <t>Atención pre hospitalaria móvil de la emergencia con soporte vital básico SVB</t>
  </si>
  <si>
    <t>Atención pre hospitalaria móvil de la emergencia con soporte vital avanzado SVA</t>
  </si>
  <si>
    <t>Transporte asistido (no emergencia) de pacientes estables (no críticos)</t>
  </si>
  <si>
    <t>Transporte asistido (no emergencia) de pacientes críticos</t>
  </si>
  <si>
    <t>Atención ambulatoria de urgencias (prioridad III o IV) en módulos hospitalarios diferenciados autorizados</t>
  </si>
  <si>
    <t>Atención de urgencias (prioridad III o IV) en módulos de Atención ambulatoria</t>
  </si>
  <si>
    <t>Atención médica telefónica de la emergencia y urgencia en centro regulador</t>
  </si>
  <si>
    <t>Despacho de la unidad móvil y coordinación de la referencia</t>
  </si>
  <si>
    <t>Atención de la emergencia o urgencia en establecimiento de salud</t>
  </si>
  <si>
    <t>Servicio de ambulancia con soporte vital básico (SBV) para la Atención pre hospitalaria de la emergencia</t>
  </si>
  <si>
    <t>Servicio de traslado de pacientes estables (no emergencia)</t>
  </si>
  <si>
    <t>Servicio de traslado de pacientes en situación crítica</t>
  </si>
  <si>
    <t>Desarrollo de normas y guías técnicas en Atención pre hospitalaria y emergencias</t>
  </si>
  <si>
    <t>Monitoreo, supervisión y evaluación del programa presupuestal</t>
  </si>
  <si>
    <t>Asistencia técnica y capacitación</t>
  </si>
  <si>
    <t>Servicio de traslado de pacientes en situacion crítica inestable</t>
  </si>
  <si>
    <t>Atención de la emergencia o urgencia con prioridad I en establecimientos de salud</t>
  </si>
  <si>
    <t>Atención de la emergencia o urgencia con prioridad II en establecimientos de salud</t>
  </si>
  <si>
    <t>Paciente atendido</t>
  </si>
  <si>
    <t>Monto Ejecutado y Avance de Ejecución Financiera del Programa Presupuestal Reducción de la Mortalidad por Emergencias y Urgencias Médicas según Departamento, Julio 2015</t>
  </si>
  <si>
    <t>Alerta de Niveles Bajos en la Ejecución Financiera (menor a 43.75%) para Principales Productos del Programa Presupuestal Reducción de la Mortalidad por Emergencias y Urgencias Médicas, Julio 2015</t>
  </si>
  <si>
    <t>Ejecución Financiera del Programa Presupuestal Inclusión de Niños, Niñas y Jóvenes con Discapacidad en la Educación Básica y Técnico Productiva según Pliego, Julio 2015</t>
  </si>
  <si>
    <t>Ejecución Financiera del Programa Presupuestal Inclusión de Niños, Niñas y Jóvenes con Discapacidad en la Educación Básica y Técnico Productiva según Departamento, Julio 2015</t>
  </si>
  <si>
    <t>Ejecución Financiera del Programa Presupuestal Inclusión de Niños, Niñas y Jóvenes con Discapacidad en la Educación Básica y Técnico Productiva según Principales Productos, Julio 2015</t>
  </si>
  <si>
    <t>Ejecución Financiera del Programa Presupuestal Inclusión de Niños, Niñas y Jóvenes con Discapacidad en la Educación Básica y Técnico Productiva según Principales Actividades, Julio 2015</t>
  </si>
  <si>
    <t>Personas con discapacidad leve o moderada acceden a instituciones educativas públicas inclusivas con condiciones para su atención</t>
  </si>
  <si>
    <t>Personas con discapacidad severa acceden a instituciones educativas públicas especializadas con condiciones para su atención</t>
  </si>
  <si>
    <t>Niños menores de 3 años con discapacidad acceden a programas de intervención temprana con condiciones para su atención</t>
  </si>
  <si>
    <t>Dotación de materiales y equipos educativos para estudiantes de instituciones educativas inclusivas</t>
  </si>
  <si>
    <t>Mantenimiento y acondicionamiento de espacios en locales de los centros de educación básica especial y centros de recursos</t>
  </si>
  <si>
    <t>Dotación de materiales y equipos educativos para centros de Educación Básica Especial y centros de recursos</t>
  </si>
  <si>
    <t>Mantenimiento y acondicionamiento de espacios en programas de intervención temprana</t>
  </si>
  <si>
    <t>Dotación de materiales y equipos educativos para programas de intervención temprana</t>
  </si>
  <si>
    <t>Especialización a los profesionales de los programas de intervención temprana</t>
  </si>
  <si>
    <t>Asistencia y acompañamiento a las familias de los niños en programas de intervención temprana</t>
  </si>
  <si>
    <t>Especialización a los profesionales de los centros de educación básica especial</t>
  </si>
  <si>
    <t>Contratación oportuna y pago de profesionales para atención de servicios de apoyo a instituciones educativas inclusivas</t>
  </si>
  <si>
    <t>Acondicionamiento de espacios en locales de instituciones educativas inclusivas</t>
  </si>
  <si>
    <t>Asistencia a familias de estudiantes de instituciones educativas inclusivas para participación en proceso educativo</t>
  </si>
  <si>
    <t>Contratación oportuna y pago de personal para atención de centros de educación básica especial</t>
  </si>
  <si>
    <t>Asistencia a familias de estudiantes de centros de educación básica especial para participación en proceso educativo</t>
  </si>
  <si>
    <t>Contratación oportuna y pago de personal para atención de programas de intervención temprana</t>
  </si>
  <si>
    <t>Monto Ejecutado y Avance de Ejecución Financiera del Programa Presupuestal Inclusión de Niños, Niñas y Jóvenes con Discapacidad en la Educación Básica y Técnico Productiva según Departamento, Julio 2015</t>
  </si>
  <si>
    <t>Alerta de Niveles Bajos en la Ejecución Financiera (menor a 43.75%) para Principales Productos del Programa Presupuestal Inclusión de Niños, Niñas y Jóvenes con Discapacidad en la Educación Básica y Técnico Productiva, Julio 2015</t>
  </si>
  <si>
    <t>Mejora de  la Formación en Carreras Docentes en Institutos de Educación Superior no Universitaria</t>
  </si>
  <si>
    <t>Ejecución Financiera del Programa Presupuestal Mejora de  la Formación en Carreras Docentes en Institutos de Educación Superior no Universitaria según Pliego, Julio 2015</t>
  </si>
  <si>
    <t>Ejecución Financiera del Programa Presupuestal Mejora de  la Formación en Carreras Docentes en Institutos de Educación Superior no Universitaria según Departamento, Julio 2015</t>
  </si>
  <si>
    <t>Ejecución Financiera del Programa Presupuestal Mejora de  la Formación en Carreras Docentes en Institutos de Educación Superior no Universitaria según Principales Productos, Julio 2015</t>
  </si>
  <si>
    <t>Ejecución Financiera del Programa Presupuestal Mejora de  la Formación en Carreras Docentes en Institutos de Educación Superior no Universitaria según Principales Actividades, Julio 2015</t>
  </si>
  <si>
    <t>Docentes formadores de institutos públicos de educación superior con capacidades fortalecidas</t>
  </si>
  <si>
    <t>Ingresantes de institutos superiores pedagógicos cuentan con capacidades básicas para iniciar su formación</t>
  </si>
  <si>
    <t>Carreras profesionales con currículos diversificados</t>
  </si>
  <si>
    <t>Instituciones de educación superior pedagógica con condiciones básicas para el funcionamiento.</t>
  </si>
  <si>
    <t>Institutos superiores pedagógicos acreditados</t>
  </si>
  <si>
    <t>Evaluación de competencias al egreso</t>
  </si>
  <si>
    <t>Fortalecimiento de capacidades de docentes formadores de educación Inicial y Primaria con enfoque en educación intercultural bilingüe</t>
  </si>
  <si>
    <t>Especialización en investigación educativa para docentes formadores</t>
  </si>
  <si>
    <t>Fortalecimiento de docentes formadores de la carrera de idiomas</t>
  </si>
  <si>
    <t>Especialización en gestión para el personal directivo de institutos superiores pedagógicos y especialistas de las direcciones regionales</t>
  </si>
  <si>
    <t>Supervisión del proceso de Selección de los ingresantes a la carrera docente</t>
  </si>
  <si>
    <t>Modulo de nivelación de ingresantes implementado</t>
  </si>
  <si>
    <t>Diseño de currículos por carrera profesional</t>
  </si>
  <si>
    <t>Prácticas preprofesionales</t>
  </si>
  <si>
    <t>Contratación oportuna de docentes y pago de planillas a personal de institutos de educación superior pedagógica</t>
  </si>
  <si>
    <t>Provisión de servicios básicos y mantenimiento a la infraestructura</t>
  </si>
  <si>
    <t>Autoevaluación y evaluación de los institutos superiores pedagógicos</t>
  </si>
  <si>
    <t>Monto Ejecutado y Avance de Ejecución Financiera del Programa Presupuestal Mejora de  la Formación en Carreras Docentes en Institutos de Educación Superior no Universitaria según Departamento, Julio 2015</t>
  </si>
  <si>
    <t>Alerta de Niveles Bajos en la Ejecución Financiera (menor a 43.75%) para Principales Productos del Programa Presupuestal Mejora de  la Formación en Carreras Docentes en Institutos de Educación Superior no Universitaria, Julio 2015</t>
  </si>
  <si>
    <t>Ejecución Financiera del Programa Presupuestal Mejoramiento Integral de Barrios según Pliego, Julio 2015</t>
  </si>
  <si>
    <t>Ejecución Financiera del Programa Presupuestal Mejoramiento Integral de Barrios según Departamento, Julio 2015</t>
  </si>
  <si>
    <t>Ejecución Financiera del Programa Presupuestal Mejoramiento Integral de Barrios según Principales Productos, Julio 2015</t>
  </si>
  <si>
    <t>Ejecución Financiera del Programa Presupuestal Mejoramiento Integral de Barrios según Principales Actividades, Julio 2015</t>
  </si>
  <si>
    <t>Barrios urbanos marginales con infraestructura y equipamiento adecuados</t>
  </si>
  <si>
    <t>Asistencia técnica a los gobiernos locales para la formulación y ejecución de proyectos</t>
  </si>
  <si>
    <t>Asistencia técnica a la población en uso adecuado de infraestructura, acompañamiento social</t>
  </si>
  <si>
    <t>Monto Ejecutado y Avance de Ejecución Financiera del Programa Presupuestal Mejoramiento Integral de Barrios según Departamento, Julio 2015</t>
  </si>
  <si>
    <t>Alerta de Niveles Bajos en la Ejecución Financiera (menor a 43.75%) para Principales Productos del Programa Presupuestal Mejoramiento Integral de Barrios, Julio 2015</t>
  </si>
  <si>
    <t>Ejecución Financiera del Programa Presupuestal Nuestras Ciudades según Pliego, Julio 2015</t>
  </si>
  <si>
    <t>Ejecución Financiera del Programa Presupuestal Nuestras Ciudades según Departamento, Julio 2015</t>
  </si>
  <si>
    <t>Ejecución Financiera del Programa Presupuestal Nuestras Ciudades según Principales Productos, Julio 2015</t>
  </si>
  <si>
    <t>Ejecución Financiera del Programa Presupuestal Nuestras Ciudades según Principales Actividades, Julio 2015</t>
  </si>
  <si>
    <t>Gobiernos locales con gestión urbana fortalecida</t>
  </si>
  <si>
    <t>Centro poblado urbano con instrumentos técnicos de gestión, sistemas de movilidad urbana, sistemas de espacio públicos y equipamiento de usos especiales mejorados</t>
  </si>
  <si>
    <t>Asistencia técnica y capacitación a gobiernos locales en gestión urbana territorial</t>
  </si>
  <si>
    <t>Implementación de sistemas de información geográfica para la gestión urbana territorial</t>
  </si>
  <si>
    <t>Promoción de las inversiones público privadas en espacios públicos</t>
  </si>
  <si>
    <t>Asistencia técnica a las unidades formuladoras y evaluadoras de los gobiernos locales</t>
  </si>
  <si>
    <t>Desarrollo de instrumentos técnicos de gestión urbana territorial</t>
  </si>
  <si>
    <t>Mantenimiento de espacios públicos para usos especiales</t>
  </si>
  <si>
    <t>Monto Ejecutado y Avance de Ejecución Financiera del Programa Presupuestal Nuestras Ciudades según Departamento, Julio 2015</t>
  </si>
  <si>
    <t>Alerta de Niveles Bajos en la Ejecución Financiera (menor a 43.75%) para Principales Productos del Programa Presupuestal Nuestras Ciudades, Julio 2015</t>
  </si>
  <si>
    <t>Ejecución Financiera del Programa Presupuestal Fiscalización Aduanera según Pliego, Julio 2015</t>
  </si>
  <si>
    <t>Ejecución Financiera del Programa Presupuestal Fiscalización Aduanera según Departamento, Julio 2015</t>
  </si>
  <si>
    <t>Ejecución Financiera del Programa Presupuestal Fiscalización Aduanera según Principales Productos, Julio 2015</t>
  </si>
  <si>
    <t>Ejecución Financiera del Programa Presupuestal Fiscalización Aduanera según Principales Actividades, Julio 2015</t>
  </si>
  <si>
    <t>Mercancía seleccionada y controlada en control concurrente</t>
  </si>
  <si>
    <t>Usuario u operador programado, controlado en control posterior</t>
  </si>
  <si>
    <t>Usuario u operador sancionado</t>
  </si>
  <si>
    <t>Programación de acciones de control</t>
  </si>
  <si>
    <t>Asignación de declaraciones a control, por gestión de riesgos en importación para el consumo</t>
  </si>
  <si>
    <t>Asignación de declaraciones a control, por normatividad en importación para el consumo</t>
  </si>
  <si>
    <t>Ejecución de las acciones de control posterior</t>
  </si>
  <si>
    <t>Certificaciones a operadores económicos autorizados</t>
  </si>
  <si>
    <t>Acciones de presunción de delito aduanero</t>
  </si>
  <si>
    <t>Emisión de resoluciones de determinación por sanción aduanera</t>
  </si>
  <si>
    <t>Acción de control</t>
  </si>
  <si>
    <t>Declaración</t>
  </si>
  <si>
    <t>Certificación</t>
  </si>
  <si>
    <t>Monto Ejecutado y Avance de Ejecución Financiera del Programa Presupuestal Fiscalización Aduanera según Departamento, Julio 2015</t>
  </si>
  <si>
    <t>Alerta de Niveles Bajos en la Ejecución Financiera (menor a 43.75%) para Principales Productos del Programa Presupuestal Fiscalización Aduanera, Julio 2015</t>
  </si>
  <si>
    <t>Ejecución Financiera del Programa Presupuestal Apoyo al Hábitat Rural según Pliego, Julio 2015</t>
  </si>
  <si>
    <t>Ejecución Financiera del Programa Presupuestal Apoyo al Hábitat Rural según Departamento, Julio 2015</t>
  </si>
  <si>
    <t>Ejecución Financiera del Programa Presupuestal Apoyo al Hábitat Rural según Principales Productos, Julio 2015</t>
  </si>
  <si>
    <t>Ejecución Financiera del Programa Presupuestal Apoyo al Hábitat Rural según Principales Actividades, Julio 2015</t>
  </si>
  <si>
    <t>Tambos prestan servicios de oferta a la comunidad</t>
  </si>
  <si>
    <t>Familias acceden a viviendas mejoradas</t>
  </si>
  <si>
    <t>Identificación y selección de familias beneficiarias</t>
  </si>
  <si>
    <t>Asistencia técnica a la población para el uso adecuado de espacios y disposición de ambientes</t>
  </si>
  <si>
    <t>Mejoramiento de viviendas rurales</t>
  </si>
  <si>
    <t>Capacitación técnica de mano de obra para el mejoramiento de viviendas</t>
  </si>
  <si>
    <t>Operatividad y mantenimiento del tambo</t>
  </si>
  <si>
    <t>Capacitación y sensibilización a la población en los servicios que proporciona el tambo</t>
  </si>
  <si>
    <t>Acciones de prevención, atención y mitigación de riesgos</t>
  </si>
  <si>
    <t>Monto Ejecutado y Avance de Ejecución Financiera del Programa Presupuestal Apoyo al Hábitat Rural según Departamento, Julio 2015</t>
  </si>
  <si>
    <t>Alerta de Niveles Bajos en la Ejecución Financiera (menor a 43.75%) para Principales Productos del Programa Presupuestal Apoyo al Hábitat Rural, Julio 2015</t>
  </si>
  <si>
    <t>Ejecución Financiera del Programa Presupuestal Servicios Registrales Accesibles y Oportunos con Cobertura Universal según Pliego, Julio 2015</t>
  </si>
  <si>
    <t>Ejecución Financiera del Programa Presupuestal Servicios Registrales Accesibles y Oportunos con Cobertura Universal según Departamento, Julio 2015</t>
  </si>
  <si>
    <t>Ejecución Financiera del Programa Presupuestal Servicios Registrales Accesibles y Oportunos con Cobertura Universal según Principales Productos, Julio 2015</t>
  </si>
  <si>
    <t>Ejecución Financiera del Programa Presupuestal Servicios Registrales Accesibles y Oportunos con Cobertura Universal según Principales Actividades, Julio 2015</t>
  </si>
  <si>
    <t>Actos Registrales Calificados con Calidad y en Tiempo Oportuno</t>
  </si>
  <si>
    <t>Servicios de publicidad registral otorgados</t>
  </si>
  <si>
    <t>Difusión de los Servicios Registrales</t>
  </si>
  <si>
    <t>Calificación de actos registrales en primera instancia</t>
  </si>
  <si>
    <t>Calificación de actos registrales en segunda instancia</t>
  </si>
  <si>
    <t>Atención de solicitudes de publicidad registral</t>
  </si>
  <si>
    <t>Acto Registral</t>
  </si>
  <si>
    <t>Monto Ejecutado y Avance de Ejecución Financiera del Programa Presupuestal Servicios Registrales Accesibles y Oportunos con Cobertura Universal según Departamento, Julio 2015</t>
  </si>
  <si>
    <t>Alerta de Niveles Bajos en la Ejecución Financiera (menor a 43.75%) para Principales Productos del Programa Presupuestal Servicios Registrales Accesibles y Oportunos con Cobertura Universal, Julio 2015</t>
  </si>
  <si>
    <t>Ejecución Financiera del Programa Presupuestal Protección al Consumidor según Pliego, Julio 2015</t>
  </si>
  <si>
    <t>Ejecución Financiera del Programa Presupuestal Protección al Consumidor según Departamento, Julio 2015</t>
  </si>
  <si>
    <t>Ejecución Financiera del Programa Presupuestal Protección al Consumidor según Principales Productos, Julio 2015</t>
  </si>
  <si>
    <t>Ejecución Financiera del Programa Presupuestal Protección al Consumidor según Principales Actividades, Julio 2015</t>
  </si>
  <si>
    <t>Consumidores con Mecanismos Alternativos de Solución de Controversias en Materia de Consumo</t>
  </si>
  <si>
    <t>Agentes de relación de consumo adecuadamente informados sobre sus derechos y obligaciones</t>
  </si>
  <si>
    <t>Proveedores sujetos a procesos de verificación del cumplimiento normativo</t>
  </si>
  <si>
    <t>Asesorías, Mediación y Conciliación en Materia de Consumo</t>
  </si>
  <si>
    <t>Arbitraje en Materia de Consumo</t>
  </si>
  <si>
    <t>Difusión e investigación sobre temas de consumo</t>
  </si>
  <si>
    <t>Capacitación sobre temas de consumo</t>
  </si>
  <si>
    <t>Implementación de canales virtuales informativos para las relaciones de consumo</t>
  </si>
  <si>
    <t>Fiscalización y supervisión de proveedores</t>
  </si>
  <si>
    <t>Desarrollo de herramientas tecnológicas</t>
  </si>
  <si>
    <t>Implementación de acciones para reforzar la eficiencia y eficacia resolutiva</t>
  </si>
  <si>
    <t>Herramienta</t>
  </si>
  <si>
    <t>Monto Ejecutado y Avance de Ejecución Financiera del Programa Presupuestal Protección al Consumidor según Departamento, Julio 2015</t>
  </si>
  <si>
    <t>Alerta de Niveles Bajos en la Ejecución Financiera (menor a 43.75%) para Principales Productos del Programa Presupuestal Protección al Consumidor, Julio 2015</t>
  </si>
  <si>
    <t>Alimentación Escolar - Qali Warma</t>
  </si>
  <si>
    <t>Ejecución Financiera del Programa Presupuestal Alimentación Escolar - Qali Warma según Pliego, Julio 2015</t>
  </si>
  <si>
    <t>Ejecución Financiera del Programa Presupuestal Alimentación Escolar - Qali Warma según Departamento, Julio 2015</t>
  </si>
  <si>
    <t>Ejecución Financiera del Programa Presupuestal Alimentación Escolar - Qali Warma según Principales Productos, Julio 2015</t>
  </si>
  <si>
    <t>Ejecución Financiera del Programa Presupuestal Alimentación Escolar - Qali Warma según Principales Actividades, Julio 2015</t>
  </si>
  <si>
    <t>Estudiantes de Instituciones Educativas Públicas de Inicial - 3 a 5 Años - y Primaria Reciben Servicio Alimentario a Traves de la Gestion de Raciones</t>
  </si>
  <si>
    <t>Estudiantes de Instituciones Educativas Públicas de Inicial - 3 a 5 Años - y Primaria Reciben Servicio Alimentario a Traves de la Gestion de Productos</t>
  </si>
  <si>
    <t>Conformación de Comités de Alimentación Escolar de Gestión de Raciones</t>
  </si>
  <si>
    <t>Asistencia Técnica a Comités de Alimentación Escolar de Gestión de Raciones</t>
  </si>
  <si>
    <t>Provisión del Servicio Alimentario de la Gestión de Raciones</t>
  </si>
  <si>
    <t>Supervisión y Monitoreo de la Gestión de Raciones</t>
  </si>
  <si>
    <t>Conformación de Comites de Alimentación Escolar de Gestión de Productos</t>
  </si>
  <si>
    <t>Asistencia Técnica a Comités de Alimentación Escolar de Gestión de Productos</t>
  </si>
  <si>
    <t>Provisión del Servicio Alimentario de la Gestión de Productos</t>
  </si>
  <si>
    <t>Supervisión y Monitoreo de la Gestión de Productos</t>
  </si>
  <si>
    <t>Equipamiento del Servicio Alimentario</t>
  </si>
  <si>
    <t>Conformación de Comités de Compra y Asistencia Técnica a Unidades Territoriales y Comités de Compra</t>
  </si>
  <si>
    <t>Transferencia para la provisión del servicio alimentario</t>
  </si>
  <si>
    <t>Supervisión realizada</t>
  </si>
  <si>
    <t>Cocina Implementada</t>
  </si>
  <si>
    <t>Asistencia técnica implementada</t>
  </si>
  <si>
    <t>Monto Ejecutado y Avance de Ejecución Financiera del Programa Presupuestal Alimentación Escolar - Qali Warma según Departamento, Julio 2015</t>
  </si>
  <si>
    <t>Alerta de Niveles Bajos en la Ejecución Financiera (menor a 43.75%) para Principales Productos del Programa Presupuestal Alimentación Escolar - Qali Warma, Julio 2015</t>
  </si>
  <si>
    <t>Mejoramiento de la Empleabilidad e Inserción Laboral - PROEMPLEO</t>
  </si>
  <si>
    <t>Ejecución Financiera del Programa Presupuestal Mejoramiento de la Empleabilidad e Inserción Laboral - PROEMPLEO según Pliego, Julio 2015</t>
  </si>
  <si>
    <t>Ejecución Financiera del Programa Presupuestal Mejoramiento de la Empleabilidad e Inserción Laboral - PROEMPLEO según Departamento, Julio 2015</t>
  </si>
  <si>
    <t>Ejecución Financiera del Programa Presupuestal Mejoramiento de la Empleabilidad e Inserción Laboral - PROEMPLEO según Principales Productos, Julio 2015</t>
  </si>
  <si>
    <t>Ejecución Financiera del Programa Presupuestal Mejoramiento de la Empleabilidad e Inserción Laboral - PROEMPLEO según Principales Actividades, Julio 2015</t>
  </si>
  <si>
    <t>Personas con Competencias Laborales para el Empleo Dependiente Formal en Ocupaciones Básicas</t>
  </si>
  <si>
    <t>Personas Intermediadas para su Inserción Laboral</t>
  </si>
  <si>
    <t>Capacitación en Competencias Basicas y Transversales Para el Empleo</t>
  </si>
  <si>
    <t>Certificación de Competencias Laborales Logradas a través de la Experiencia Laboral</t>
  </si>
  <si>
    <t>Capacitación Especializada Para Personas con Discapacidad</t>
  </si>
  <si>
    <t>Colocación Laboral Especializada para Personas con Discapacidad</t>
  </si>
  <si>
    <t>Modelo de Intervención para la Orientación, Capacitación y Asistencia Técnica para el Autoempleo</t>
  </si>
  <si>
    <t>Capacitación Técnica Básica Para el Empleo para el Grupo de Edad de 15 a 29 años</t>
  </si>
  <si>
    <t>Capacitación Técnica Básica Para el Empleo para el Grupo de Edad de 30 a más años</t>
  </si>
  <si>
    <t>Elaboración de instrumentos técnicos-normativos en materia de empleabilidad e inserción laboral</t>
  </si>
  <si>
    <t>Gestión de expedientes para determinación de la oferta laboral, formativa y competencias a certificar</t>
  </si>
  <si>
    <t>Promoción de los servicios de capacitación, certificación de competencias laborales y focalización de beneficiarios</t>
  </si>
  <si>
    <t>Acercamiento empresarial, bolsa de trabajo</t>
  </si>
  <si>
    <t>Asesoría para la búsqueda de empleo para la vinculación laboral</t>
  </si>
  <si>
    <t>Persona Evaluada</t>
  </si>
  <si>
    <t>Persona asistida</t>
  </si>
  <si>
    <t>Expediente</t>
  </si>
  <si>
    <t>Persona Acreditada</t>
  </si>
  <si>
    <t>Monto Ejecutado y Avance de Ejecución Financiera del Programa Presupuestal Mejoramiento de la Empleabilidad e Inserción Laboral - PROEMPLEO según Departamento, Julio 2015</t>
  </si>
  <si>
    <t>Alerta de Niveles Bajos en la Ejecución Financiera (menor a 43.75%) para Principales Productos del Programa Presupuestal Mejoramiento de la Empleabilidad e Inserción Laboral - PROEMPLEO, Julio 2015</t>
  </si>
  <si>
    <t>Atención Oportuna de Niños, Niñas y Adolescentes en Presunto Estado de Abandono</t>
  </si>
  <si>
    <t>Ejecución Financiera del Programa Presupuestal Atención Oportuna de Niños, Niñas y Adolescentes en Presunto Estado de Abandono según Pliego, Julio 2015</t>
  </si>
  <si>
    <t>Ejecución Financiera del Programa Presupuestal Atención Oportuna de Niños, Niñas y Adolescentes en Presunto Estado de Abandono según Departamento, Julio 2015</t>
  </si>
  <si>
    <t>Ejecución Financiera del Programa Presupuestal Atención Oportuna de Niños, Niñas y Adolescentes en Presunto Estado de Abandono según Principales Productos, Julio 2015</t>
  </si>
  <si>
    <t>Ejecución Financiera del Programa Presupuestal Atención Oportuna de Niños, Niñas y Adolescentes en Presunto Estado de Abandono según Principales Actividades, Julio 2015</t>
  </si>
  <si>
    <t>Niñas, Niños y Adolescentes en Presunto Estado de Abandono Acceden a Servicios de Protección y Cuidado</t>
  </si>
  <si>
    <t>Niñas, niños y adolescentes acceden a servicios de fortalecimiento de capacidades como factor protector</t>
  </si>
  <si>
    <t>Investigación Tutelar en Plazos Señalados por las Normas</t>
  </si>
  <si>
    <t>Atención y Cuidado en Centros</t>
  </si>
  <si>
    <t>Operadores garantizan a niñas, niños y adolescentes en presunto estado de abandono el acceso al servicio de protección y cuidado</t>
  </si>
  <si>
    <t>Supervisión o acreditación de servicios de protección y cuidado de niñas, niños y adolescentes en presunto estado de abandono</t>
  </si>
  <si>
    <t>Acogimiento familiar (familia extensa y terceros)</t>
  </si>
  <si>
    <t>Protección en programas de niños niñas y adolescentes en situación de calle</t>
  </si>
  <si>
    <t>Protección en entorno familiar</t>
  </si>
  <si>
    <t>Fortalecimiento de capacidades para niñas, niños y adolescentes en centros de atención residencial</t>
  </si>
  <si>
    <t>Fortalecimiento de capacidades para niñas, niños y adolescentes en situación de calle</t>
  </si>
  <si>
    <t>Monto Ejecutado y Avance de Ejecución Financiera del Programa Presupuestal Atención Oportuna de Niños, Niñas y Adolescentes en Presunto Estado de Abandono según Departamento, Julio 2015</t>
  </si>
  <si>
    <t>Alerta de Niveles Bajos en la Ejecución Financiera (menor a 43.75%) para Principales Productos del Programa Presupuestal Atención Oportuna de Niños, Niñas y Adolescentes en Presunto Estado de Abandono, Julio 2015</t>
  </si>
  <si>
    <t>Ejecución Financiera del Programa Presupuestal Acceso de Hogares Rurales con Economías de Subsistencia a Mercados Locales según Pliego, Julio 2015</t>
  </si>
  <si>
    <t>Ejecución Financiera del Programa Presupuestal Acceso de Hogares Rurales con Economías de Subsistencia a Mercados Locales según Departamento, Julio 2015</t>
  </si>
  <si>
    <t>Ejecución Financiera del Programa Presupuestal Acceso de Hogares Rurales con Economías de Subsistencia a Mercados Locales según Principales Productos, Julio 2015</t>
  </si>
  <si>
    <t>Ejecución Financiera del Programa Presupuestal Acceso de Hogares Rurales con Economías de Subsistencia a Mercados Locales según Principales Actividades, Julio 2015</t>
  </si>
  <si>
    <t>Población Rural en Economías de Subsistencia Recibe Asistencia Técnica y Capacitación para el Desarrollo de Capacidades Productivas</t>
  </si>
  <si>
    <t>Población Rural en Economías de Subsistencia Recibe Asistencia Técnica, Capacitación y Portafolio de Activos para la Gestión de Emprendimientos Rurales</t>
  </si>
  <si>
    <t>Promoción y conformación de núcleos ejecutores y núcleos ejecutores centrales</t>
  </si>
  <si>
    <t>Asistencia Técnica y Capacitación al Núcleo Ejecutor Central en el Diseño del Proyecto</t>
  </si>
  <si>
    <t>Implementación de asistencia técnica, capacitación y entrega de activos al núcleo ejecutor central</t>
  </si>
  <si>
    <t>Desarrollo de los Concursos Para la Evaluación y Asignación de Recursos</t>
  </si>
  <si>
    <t>Implementación de la Asistencia Técnica y Capacitación Especializada y Entrega de Activos para la Puesta en Marcha de los Emprendimientos Rurales</t>
  </si>
  <si>
    <t>Promoción de Espacios de Intercambio Local</t>
  </si>
  <si>
    <t>Plan de negocio</t>
  </si>
  <si>
    <t>Proyectos Implementados</t>
  </si>
  <si>
    <t>Monto Ejecutado y Avance de Ejecución Financiera del Programa Presupuestal Acceso de Hogares Rurales con Economías de Subsistencia a Mercados Locales según Departamento, Julio 2015</t>
  </si>
  <si>
    <t>Alerta de Niveles Bajos en la Ejecución Financiera (menor a 43.75%) para Principales Productos del Programa Presupuestal Acceso de Hogares Rurales con Economías de Subsistencia a Mercados Locales, Julio 2015</t>
  </si>
  <si>
    <t>Celeridad en los Procesos Judiciales Civil-Comercial</t>
  </si>
  <si>
    <t>Ejecución Financiera del Programa Presupuestal Celeridad en los Procesos Judiciales Civil-Comercial según Pliego, Julio 2015</t>
  </si>
  <si>
    <t>Ejecución Financiera del Programa Presupuestal Celeridad en los Procesos Judiciales Civil-Comercial según Departamento, Julio 2015</t>
  </si>
  <si>
    <t>Ejecución Financiera del Programa Presupuestal Celeridad en los Procesos Judiciales Civil-Comercial según Principales Productos, Julio 2015</t>
  </si>
  <si>
    <t>Ejecución Financiera del Programa Presupuestal Celeridad en los Procesos Judiciales Civil-Comercial según Principales Actividades, Julio 2015</t>
  </si>
  <si>
    <t>Procesos Judiciales Tramitados</t>
  </si>
  <si>
    <t>Sentencias Judiciales Ejecutadas</t>
  </si>
  <si>
    <t>Programación y Envío de Notificaciones Electrónicas</t>
  </si>
  <si>
    <t>Registro y Digitalización de Expedientes Judiciales</t>
  </si>
  <si>
    <t>Mantenimiento del sistema de sanciones y sentencias en laudos arbitrales</t>
  </si>
  <si>
    <t>Atenciones para el Pago Efectivo de Obligaciones</t>
  </si>
  <si>
    <t>Ejecución de Remates Públicos de Manera Virtual</t>
  </si>
  <si>
    <t>Capacitación a Personal Judicial</t>
  </si>
  <si>
    <t>Notificación</t>
  </si>
  <si>
    <t>Monto Ejecutado y Avance de Ejecución Financiera del Programa Presupuestal Celeridad en los Procesos Judiciales Civil-Comercial según Departamento, Julio 2015</t>
  </si>
  <si>
    <t>Alerta de Niveles Bajos en la Ejecución Financiera (menor a 43.75%) para Principales Productos del Programa Presupuestal Celeridad en los Procesos Judiciales Civil-Comercial, Julio 2015</t>
  </si>
  <si>
    <t>Ejecución Financiera del Programa Presupuestal Remediación de Pasivos Ambientales Mineros según Pliego, Julio 2015</t>
  </si>
  <si>
    <t>Ejecución Financiera del Programa Presupuestal Remediación de Pasivos Ambientales Mineros según Departamento, Julio 2015</t>
  </si>
  <si>
    <t>Ejecución Financiera del Programa Presupuestal Remediación de Pasivos Ambientales Mineros según Principales Productos, Julio 2015</t>
  </si>
  <si>
    <t>Ejecución Financiera del Programa Presupuestal Remediación de Pasivos Ambientales Mineros según Principales Actividades, Julio 2015</t>
  </si>
  <si>
    <t>Pasivos Ambientales Mineros Remediados</t>
  </si>
  <si>
    <t>Personas Informadas sobre las Ventajas e Importancia de Participación en la Remediación de los Pasivos Ambientales Mineros</t>
  </si>
  <si>
    <t>Identificación y Priorización de Localidades para Proyectos</t>
  </si>
  <si>
    <t>Supervisión de los proyectos</t>
  </si>
  <si>
    <t>Personas Informadas Antes del Proceso de Remediacion Ambiental: Sensibilización</t>
  </si>
  <si>
    <t>Monitoreo después del proceso de remediación ambiental</t>
  </si>
  <si>
    <t>Monto Ejecutado y Avance de Ejecución Financiera del Programa Presupuestal Remediación de Pasivos Ambientales Mineros según Departamento, Julio 2015</t>
  </si>
  <si>
    <t>Alerta de Niveles Bajos en la Ejecución Financiera (menor a 43.75%) para Principales Productos del Programa Presupuestal Remediación de Pasivos Ambientales Mineros, Julio 2015</t>
  </si>
  <si>
    <t>Ejecución Financiera del Programa Presupuestal Mejora de la Articulación de Pequeños Productores al Mercado según Pliego, Julio 2015</t>
  </si>
  <si>
    <t>Ejecución Financiera del Programa Presupuestal Mejora de la Articulación de Pequeños Productores al Mercado según Departamento, Julio 2015</t>
  </si>
  <si>
    <t>Ejecución Financiera del Programa Presupuestal Mejora de la Articulación de Pequeños Productores al Mercado según Principales Productos, Julio 2015</t>
  </si>
  <si>
    <t>Ejecución Financiera del Programa Presupuestal Mejora de la Articulación de Pequeños Productores al Mercado según Principales Actividades, Julio 2015</t>
  </si>
  <si>
    <t>Productores Agropecuarios Organizados y Asesorados, Gestionan Empresarialmente sus Organizaciones</t>
  </si>
  <si>
    <t>Productores Agropecuarios Adoptan Paquetes Tecnológicos Adecuados</t>
  </si>
  <si>
    <t>Productores Agropecuarios Organizados Acceden a Servicios Financieros Formales</t>
  </si>
  <si>
    <t>Productores Agropecuarios Reciben y Acceden Adecuadamente Servicios de Información Agraria</t>
  </si>
  <si>
    <t>Productores Agropecuarios Organizados Participan en Eventos de Promoción Comercial y Realizan Negocios</t>
  </si>
  <si>
    <t>Productores agropecuarios cuentan con sistemas de gestión de la calidad buenas prácticas agrícolas y buenas prácticas pecuarias implementados</t>
  </si>
  <si>
    <t>Apoyo al desarrollo rural sostenible</t>
  </si>
  <si>
    <t>Sostenibilidad de la producción agropecuaria</t>
  </si>
  <si>
    <t>Regulación de las Actividades de Producción, Certificación y Comercialización de Semillas</t>
  </si>
  <si>
    <t>Fondo de Garantía para el Campo y del Seguro Agropecuario</t>
  </si>
  <si>
    <t>Formacion de Redes Empresariales Rurales con Productores Agropecuarios</t>
  </si>
  <si>
    <t>Asistencia Técnica para el Acceso a Incentivos de Fomento a la Asociatividad</t>
  </si>
  <si>
    <t>Capacitación a los Productores en la Importancia y Aplicacion de Paquetes Tecnologicos Para la Mejora de la Productividad y Calidad de Su Produccion Agropecuaria</t>
  </si>
  <si>
    <t>Determinación de la Demanda Tecnológica de los Productores Agropecuarios Organizados Para Mejorar la Productividad y Calidad de los Cultivos y Crianzas Priorizados</t>
  </si>
  <si>
    <t>Desarrollo y Adaptación de Equipos y Maquinarias Adecuadas a las Condiciones Socioeconómicas de los Productores Agropecuarios que les Permitan Mejorar la Productividad y Calidad de los Cultivos y Crianzas Priorizados</t>
  </si>
  <si>
    <t>Diseño de paquetes tecnológicos adecuados para los productores agropecuarios organizados que les permitan mejorar la productividad y calidad de los cultivos y crianzas priorizados</t>
  </si>
  <si>
    <t>Desarrollo y Adaptación de Variedades y Razas con Atributos de Alta Productividad y Calidad Adecuados a las Condiciones Agroecológicas de las Zonas Priorizadas y Socio-Económicas del Pequeño Productor</t>
  </si>
  <si>
    <t>Desarrollo y Adaptación de Tecnologías Adecuadas de Manejo Integrado que Permitan Mejorar la Productividad y Calidad de los Cultivos y Crianzas Priorizados</t>
  </si>
  <si>
    <t>Asistencia técnica a los productores en escuelas de campo</t>
  </si>
  <si>
    <t>Certificación en Sistemas de Gestión de la Calidad Bpa-Bpp Orgánicos</t>
  </si>
  <si>
    <t>Capacitación a Productores en Alfabetización Financiera</t>
  </si>
  <si>
    <t>Asistencia técnica para la gestión de financiera y de riesgos</t>
  </si>
  <si>
    <t>Generación y Administración del Sistema de Información de Mercados</t>
  </si>
  <si>
    <t>Producción y uso de material genético de alta calidad</t>
  </si>
  <si>
    <t>Asesoramiento técnico y financiamiento a las organizaciones de productores para la formulación de los instrumentos de gestión de financiamiento reembolsable o no reembolsable</t>
  </si>
  <si>
    <t>Difusión y sensibilización de la información agraria para la toma de decisiones de los agricultores</t>
  </si>
  <si>
    <t>Productor asistido</t>
  </si>
  <si>
    <t>Productor capacitado</t>
  </si>
  <si>
    <t>Tecnología</t>
  </si>
  <si>
    <t>Productor capacitado y asistido</t>
  </si>
  <si>
    <t>Material genético</t>
  </si>
  <si>
    <t>Monto Ejecutado y Avance de Ejecución Financiera del Programa Presupuestal Mejora de la Articulación de Pequeños Productores al Mercado según Departamento, Julio 2015</t>
  </si>
  <si>
    <t>Alerta de Niveles Bajos en la Ejecución Financiera (menor a 43.75%) para Principales Productos del Programa Presupuestal Mejora de la Articulación de Pequeños Productores al Mercado, Julio 2015</t>
  </si>
  <si>
    <t>Ejecución Financiera del Programa Presupuestal Acceso y permanencia de población con alto rendimiento académico a una educación superior de calidad según Pliego, Julio 2015</t>
  </si>
  <si>
    <t>Ejecución Financiera del Programa Presupuestal Acceso y permanencia de población con alto rendimiento académico a una educación superior de calidad según Departamento, Julio 2015</t>
  </si>
  <si>
    <t>Ejecución Financiera del Programa Presupuestal Acceso y permanencia de población con alto rendimiento académico a una educación superior de calidad según Principales Productos, Julio 2015</t>
  </si>
  <si>
    <t>Ejecución Financiera del Programa Presupuestal Acceso y permanencia de población con alto rendimiento académico a una educación superior de calidad según Principales Actividades, Julio 2015</t>
  </si>
  <si>
    <t>Jóvenes con beca integral en la modalidad ordinaria</t>
  </si>
  <si>
    <t>Personas con beca integral en la modalidad especial</t>
  </si>
  <si>
    <t>Adjudicación de beca integral en la modalidad ordinaria</t>
  </si>
  <si>
    <t>Entrega de servicios de tutoría para becarios de la modalidad ordinaria</t>
  </si>
  <si>
    <t>Entrega de beca integral en la modalidad ordinaria</t>
  </si>
  <si>
    <t>Adjudicación de beca integral en la modalidad especial</t>
  </si>
  <si>
    <t>Entrega de servicios de tutoría para becarios de la modalidad especial</t>
  </si>
  <si>
    <t>Entrega de beca integral en la modalidad especial</t>
  </si>
  <si>
    <t>Entrega de servicios de nivelación para becarios de la modalidad ordinaria</t>
  </si>
  <si>
    <t>Entrega de servicios de nivelación para becarios de la modalidad especial</t>
  </si>
  <si>
    <t>Identificación de carreras, programas e instituciones elegibles en el sistema de educación superior técnica y/o universitaria para el concurso de becas</t>
  </si>
  <si>
    <t>Monto Ejecutado y Avance de Ejecución Financiera del Programa Presupuestal Acceso y permanencia de población con alto rendimiento académico a una educación superior de calidad según Departamento, Julio 2015</t>
  </si>
  <si>
    <t>Alerta de Niveles Bajos en la Ejecución Financiera (menor a 43.75%) para Principales Productos del Programa Presupuestal Acceso y permanencia de población con alto rendimiento académico a una educación superior de calidad, Julio 2015</t>
  </si>
  <si>
    <t>Ejecución Financiera del Programa Presupuestal Mejora de las competencias de la población penitenciaria para su reinserción social positiva según Pliego, Julio 2015</t>
  </si>
  <si>
    <t>Ejecución Financiera del Programa Presupuestal Mejora de las competencias de la población penitenciaria para su reinserción social positiva según Departamento, Julio 2015</t>
  </si>
  <si>
    <t>Ejecución Financiera del Programa Presupuestal Mejora de las competencias de la población penitenciaria para su reinserción social positiva según Principales Productos, Julio 2015</t>
  </si>
  <si>
    <t>Ejecución Financiera del Programa Presupuestal Mejora de las competencias de la población penitenciaria para su reinserción social positiva según Principales Actividades, Julio 2015</t>
  </si>
  <si>
    <t>Personal con competencias para el trabajo penitenciario</t>
  </si>
  <si>
    <t>Población penitenciaria con condiciones de seguridad adecuadas</t>
  </si>
  <si>
    <t>Población penitenciaria con condiciones de vida adecuadas</t>
  </si>
  <si>
    <t>Población penitenciaria intramuros dispone de tratamiento para incrementar sus capacidades de reinserción social positiva</t>
  </si>
  <si>
    <t>Población penitenciaria extramuros con atención para su reinserción social positiva</t>
  </si>
  <si>
    <t>Supervisión y evaluación de la seguridad penitenciaria</t>
  </si>
  <si>
    <t>Identificación y registro optimizado de la población penal</t>
  </si>
  <si>
    <t>Mantenimiento de sedes administrativas</t>
  </si>
  <si>
    <t>Formación del personal penitenciario</t>
  </si>
  <si>
    <t>Capacitación del personal penitenciario</t>
  </si>
  <si>
    <t>Evaluación del personal penitenciario</t>
  </si>
  <si>
    <t>Implementación de la carrera especial pública penitenciaria</t>
  </si>
  <si>
    <t>Reposición y mantenimiento de los equipos de seguridad de los establecimientos penitenciarios</t>
  </si>
  <si>
    <t>Dotación y mantenimiento de implementos y equipos para el personal de seguridad penitenciaria</t>
  </si>
  <si>
    <t>Control del orden y disciplina al interior de los establecimientos penitenciarios</t>
  </si>
  <si>
    <t>Acciones de inteligencia en los establecimientos penitenciarios</t>
  </si>
  <si>
    <t>Traslados y conducción seguros de las personas privadas de libertad</t>
  </si>
  <si>
    <t>Mantenimiento de la infraestructura de establecimientos para la población intramuros y extramuros</t>
  </si>
  <si>
    <t>Servicios básicos y condiciones de salubridad en los establecimientos penitenciarios</t>
  </si>
  <si>
    <t>Servicios de salud para la población intramuros</t>
  </si>
  <si>
    <t>Provisión de alimentos para la población intramuros</t>
  </si>
  <si>
    <t>Clasificación, monitoreo y evaluación de la población intramuros</t>
  </si>
  <si>
    <t>Actividades productivas desarrolladas por la población intramuros</t>
  </si>
  <si>
    <t>Formación técnico productiva de la población intramuros</t>
  </si>
  <si>
    <t>Educación básica de la población intramuros</t>
  </si>
  <si>
    <t>Programas estructurados de intervención en población intramuros</t>
  </si>
  <si>
    <t>Asistencia psicológica, legal y social para la población intramuros</t>
  </si>
  <si>
    <t>Supervisión y evaluación del tratamiento intramuros</t>
  </si>
  <si>
    <t>Supervisión, control y seguimiento de la población extramuros</t>
  </si>
  <si>
    <t>Programas estructurados de intervención en población extramuros</t>
  </si>
  <si>
    <t>Asistencia psicológica, legal y social para la población extramuros</t>
  </si>
  <si>
    <t>Acompañamiento y apoyo para la reinserción socio laboral de la población extramuros</t>
  </si>
  <si>
    <t>Supervisión y evaluación del tratamiento extramuros</t>
  </si>
  <si>
    <t>Persona controlada</t>
  </si>
  <si>
    <t>Nota informativa</t>
  </si>
  <si>
    <t>Monto Ejecutado y Avance de Ejecución Financiera del Programa Presupuestal Mejora de las competencias de la población penitenciaria para su reinserción social positiva según Departamento, Julio 2015</t>
  </si>
  <si>
    <t>Alerta de Niveles Bajos en la Ejecución Financiera (menor a 43.75%) para Principales Productos del Programa Presupuestal Mejora de las competencias de la población penitenciaria para su reinserción social positiva, Julio 2015</t>
  </si>
  <si>
    <t>Ejecución Financiera del Programa Presupuestal Mejora de la provisión de los servicios de telecomunicaciones según Pliego, Julio 2015</t>
  </si>
  <si>
    <t>Ejecución Financiera del Programa Presupuestal Mejora de la provisión de los servicios de telecomunicaciones según Departamento, Julio 2015</t>
  </si>
  <si>
    <t>Ejecución Financiera del Programa Presupuestal Mejora de la provisión de los servicios de telecomunicaciones según Principales Productos, Julio 2015</t>
  </si>
  <si>
    <t>Ejecución Financiera del Programa Presupuestal Mejora de la provisión de los servicios de telecomunicaciones según Principales Actividades, Julio 2015</t>
  </si>
  <si>
    <t>Localidades supervisadas de acuerdo a estándares técnicos del servicio</t>
  </si>
  <si>
    <t>Empresas operadoras cuentan con mecanismos para brindar esquemas tarifarios accesibles al usuario</t>
  </si>
  <si>
    <t>Usuarios protegidos en sus derechos</t>
  </si>
  <si>
    <t>Supervisión de los indicadores de telecomunicaciones</t>
  </si>
  <si>
    <t>Fiscalización en los casos de incumplimiento</t>
  </si>
  <si>
    <t>Medidas regulatorias tarifarias, de interconexión y otras</t>
  </si>
  <si>
    <t>Supervisión tarifaria y de interconexión</t>
  </si>
  <si>
    <t>Investigaciones preliminares y solución de controversias</t>
  </si>
  <si>
    <t>Servicios de atención, difusión, orientación y otras medidas para mejorar la satisfacción del usuario</t>
  </si>
  <si>
    <t>Supervisión al cumplimiento de la normativa del usuario</t>
  </si>
  <si>
    <t>Solución de quejas y apelaciones, y sanciones por incumplimiento de resoluciones</t>
  </si>
  <si>
    <t>Asistencia a asociaciones y consejo de usuarios</t>
  </si>
  <si>
    <t>Medidas regulatorias</t>
  </si>
  <si>
    <t>Monto Ejecutado y Avance de Ejecución Financiera del Programa Presupuestal Mejora de la provisión de los servicios de telecomunicaciones según Departamento, Julio 2015</t>
  </si>
  <si>
    <t>Alerta de Niveles Bajos en la Ejecución Financiera (menor a 43.75%) para Principales Productos del Programa Presupuestal Mejora de la provisión de los servicios de telecomunicaciones, Julio 2015</t>
  </si>
  <si>
    <t>Ejecución Financiera del Programa Presupuestal Mejora de la eficiencia de los procesos electorales e incremento de la participación política de la ciudadanía según Pliego, Julio 2015</t>
  </si>
  <si>
    <t>Ejecución Financiera del Programa Presupuestal Mejora de la eficiencia de los procesos electorales e incremento de la participación política de la ciudadanía según Departamento, Julio 2015</t>
  </si>
  <si>
    <t>Ejecución Financiera del Programa Presupuestal Mejora de la eficiencia de los procesos electorales e incremento de la participación política de la ciudadanía según Principales Productos, Julio 2015</t>
  </si>
  <si>
    <t>Ejecución Financiera del Programa Presupuestal Mejora de la eficiencia de los procesos electorales e incremento de la participación política de la ciudadanía según Principales Actividades, Julio 2015</t>
  </si>
  <si>
    <t>Proceso electoral oportuno y eficiente</t>
  </si>
  <si>
    <t>Población capacitacitada e informada sobre derechos políticos y participación ciudadana</t>
  </si>
  <si>
    <t>Organizaciones políticas con apoyo en procesos electorales democráticos</t>
  </si>
  <si>
    <t>Organizaciones de la sociedad civil con apoyo en procesos electorales democráticos</t>
  </si>
  <si>
    <t>Verificación de firmas de listas de adherentes</t>
  </si>
  <si>
    <t>Organizaciones políticas atendidas en sus procesos de democracia interna</t>
  </si>
  <si>
    <t>Organizaciones públicas, privadas y de la sociedad civil atendidas, que desarrollan procesos electorales democráticos</t>
  </si>
  <si>
    <t>Procesos electorales y consultas planificados</t>
  </si>
  <si>
    <t>Personas capacitadas en el proceso electoral</t>
  </si>
  <si>
    <t>Población informada sobre el proceso electoral</t>
  </si>
  <si>
    <t>Resultados electorales procesados, computados y gestionados</t>
  </si>
  <si>
    <t>Población peruana con capacidades fortalecidas en cultura electoral</t>
  </si>
  <si>
    <t>Organizaciones políticas con capacidades fortalecidas</t>
  </si>
  <si>
    <t>Organizaciones políticas con fiscalización financiera</t>
  </si>
  <si>
    <t>Organización capacitada</t>
  </si>
  <si>
    <t>Monto Ejecutado y Avance de Ejecución Financiera del Programa Presupuestal Mejora de la eficiencia de los procesos electorales e incremento de la participación política de la ciudadanía según Departamento, Julio 2015</t>
  </si>
  <si>
    <t>Alerta de Niveles Bajos en la Ejecución Financiera (menor a 43.75%) para Principales Productos del Programa Presupuestal Mejora de la eficiencia de los procesos electorales e incremento de la participación política de la ciudadanía, Julio 2015</t>
  </si>
  <si>
    <t>Ejecución Financiera del Programa Presupuestal Formalización minera de la pequeña minería y minería artesanal según Pliego, Julio 2015</t>
  </si>
  <si>
    <t>Ejecución Financiera del Programa Presupuestal Formalización minera de la pequeña minería y minería artesanal según Departamento, Julio 2015</t>
  </si>
  <si>
    <t>Ejecución Financiera del Programa Presupuestal Formalización minera de la pequeña minería y minería artesanal según Principales Productos, Julio 2015</t>
  </si>
  <si>
    <t>Ejecución Financiera del Programa Presupuestal Formalización minera de la pequeña minería y minería artesanal según Principales Actividades, Julio 2015</t>
  </si>
  <si>
    <t>Mineros formalizados</t>
  </si>
  <si>
    <t>Identificación y registro de mineros en proceso de formalización</t>
  </si>
  <si>
    <t>DREM con capacidades para formalizar</t>
  </si>
  <si>
    <t>DREM</t>
  </si>
  <si>
    <t>Monto Ejecutado y Avance de Ejecución Financiera del Programa Presupuestal Formalización minera de la pequeña minería y minería artesanal según Departamento, Julio 2015</t>
  </si>
  <si>
    <t>Alerta de Niveles Bajos en la Ejecución Financiera (menor a 43.75%) para Principales Productos del Programa Presupuestal Formalización minera de la pequeña minería y minería artesanal, Julio 2015</t>
  </si>
  <si>
    <t>Ejecución Financiera del Programa Presupuestal Mejora de la competitividad de los destinos turísticos según Pliego, Julio 2015</t>
  </si>
  <si>
    <t>Ejecución Financiera del Programa Presupuestal Mejora de la competitividad de los destinos turísticos según Departamento, Julio 2015</t>
  </si>
  <si>
    <t>Ejecución Financiera del Programa Presupuestal Mejora de la competitividad de los destinos turísticos según Principales Productos, Julio 2015</t>
  </si>
  <si>
    <t>Ejecución Financiera del Programa Presupuestal Mejora de la competitividad de los destinos turísticos según Principales Actividades, Julio 2015</t>
  </si>
  <si>
    <t>Agentes de los destinos turísticos cuentan con servicios para desarrollar una oferta turística competitiva</t>
  </si>
  <si>
    <t>Destinos turísticos con servicios de promoción de la oferta turística</t>
  </si>
  <si>
    <t>Capacitación y asistencia técnica para la aplicación de buenas prácticas en los prestadores de servicios turísticos</t>
  </si>
  <si>
    <t>Capacitación y asistencia técnica orientada al desarrollo y gestión de los destinos turísticos</t>
  </si>
  <si>
    <t>Formación profesional turística</t>
  </si>
  <si>
    <t>Regulación y supervisión de los prestadores de servicios turísticos</t>
  </si>
  <si>
    <t>Conservación y puesta en valor de los recursos turísticos</t>
  </si>
  <si>
    <t>Generación y difusión de información orientada a promover la inversión pública y privada en el sector turístico</t>
  </si>
  <si>
    <t>Campañas orientadas al desarrollo de una cultura turística</t>
  </si>
  <si>
    <t>Promoción interna de los destinos turísticos</t>
  </si>
  <si>
    <t>Promoción externa de los destinos turísticos</t>
  </si>
  <si>
    <t>Recurso turístico</t>
  </si>
  <si>
    <t>Monto Ejecutado y Avance de Ejecución Financiera del Programa Presupuestal Mejora de la competitividad de los destinos turísticos según Departamento, Julio 2015</t>
  </si>
  <si>
    <t>Alerta de Niveles Bajos en la Ejecución Financiera (menor a 43.75%) para Principales Productos del Programa Presupuestal Mejora de la competitividad de los destinos turísticos, Julio 2015</t>
  </si>
  <si>
    <t>Ejecución Financiera del Programa Presupuestal Reducción de la minería ilegal según Pliego, Julio 2015</t>
  </si>
  <si>
    <t>Ejecución Financiera del Programa Presupuestal Reducción de la minería ilegal según Departamento, Julio 2015</t>
  </si>
  <si>
    <t>Ejecución Financiera del Programa Presupuestal Reducción de la minería ilegal según Principales Productos, Julio 2015</t>
  </si>
  <si>
    <t>Ejecución Financiera del Programa Presupuestal Reducción de la minería ilegal según Principales Actividades, Julio 2015</t>
  </si>
  <si>
    <t>Prevención de la minería ilegal</t>
  </si>
  <si>
    <t>Detección de la minería ilegal</t>
  </si>
  <si>
    <t>Erradicación y sanción de la minería ilegal</t>
  </si>
  <si>
    <t>Capacitación a las comunidades y autoridades locales en el marco jurídico, daños ambientales y a la salud por la minería ilegal</t>
  </si>
  <si>
    <t>Elaboración de mapas de actividad minera ilegal</t>
  </si>
  <si>
    <t>Diligencias periciales e investigaciones policiales contra la minería ilegal</t>
  </si>
  <si>
    <t>Control y fiscalización de comercialización de explosivos</t>
  </si>
  <si>
    <t>Operaciones policiales de control e intervención de garitas y puntos de control</t>
  </si>
  <si>
    <t>Operaciones policiales de interdicción contra la minería ilegal en zonas de extracción</t>
  </si>
  <si>
    <t>Operaciones de soporte aéreo para la interdicción de la minería ilegal</t>
  </si>
  <si>
    <t>Intervención de la procuraduría de orden público contra la minería ilegal en la investigación preliminar, proceso judicial y ejecución de sentencia</t>
  </si>
  <si>
    <t>Operativos</t>
  </si>
  <si>
    <t>Monto Ejecutado y Avance de Ejecución Financiera del Programa Presupuestal Reducción de la minería ilegal según Departamento, Julio 2015</t>
  </si>
  <si>
    <t>Alerta de Niveles Bajos en la Ejecución Financiera (menor a 43.75%) para Principales Productos del Programa Presupuestal Reducción de la minería ilegal, Julio 2015</t>
  </si>
  <si>
    <t>Ejecución Financiera del Programa Presupuestal Prevención y manejo de condiciones secundarias de salud en personas con discapacidad según Pliego, Julio 2015</t>
  </si>
  <si>
    <t>Ejecución Financiera del Programa Presupuestal Prevención y manejo de condiciones secundarias de salud en personas con discapacidad según Departamento, Julio 2015</t>
  </si>
  <si>
    <t>Ejecución Financiera del Programa Presupuestal Prevención y manejo de condiciones secundarias de salud en personas con discapacidad según Principales Productos, Julio 2015</t>
  </si>
  <si>
    <t>Ejecución Financiera del Programa Presupuestal Prevención y manejo de condiciones secundarias de salud en personas con discapacidad según Principales Actividades, Julio 2015</t>
  </si>
  <si>
    <t>Personas con discapacidad reciben servicios de promoción de la salud</t>
  </si>
  <si>
    <t>Personas con discapacidad reciben atención en rehabilitación basada en establecimientos de salud</t>
  </si>
  <si>
    <t>Persona con discapacidad certificada en establecimientos de salud</t>
  </si>
  <si>
    <t>Personas con discapacidad reciben servicios de rehabilitación basada en la comunidad</t>
  </si>
  <si>
    <t>Capacitación en medicina de rehabilitación</t>
  </si>
  <si>
    <t>Desarrollo de normas y guías técnicas en discapacidad</t>
  </si>
  <si>
    <t>Monitoreo, supervisión, evaluación y control del programa presupuestal</t>
  </si>
  <si>
    <t>Capacitación en actividades de promoción de la salud orientadas a las personas con discapacidad</t>
  </si>
  <si>
    <t>Capacitación a establecimientos de salud para la promoción de la salud de las personas con discapacidad</t>
  </si>
  <si>
    <t>Capacitación a los municipios para la promoción de la salud de las personas con discapacidad</t>
  </si>
  <si>
    <t>Capacitación a las instituciones educativas para la promoción de la salud de las personas con discapacidad</t>
  </si>
  <si>
    <t>Atención de rehabilitación para personas con discapacidad física</t>
  </si>
  <si>
    <t>Atención de rehabilitación para personas con discapacidad sensorial</t>
  </si>
  <si>
    <t>Atención de rehabilitación para personas con discapacidad mental</t>
  </si>
  <si>
    <t>Certificación de discapacidad</t>
  </si>
  <si>
    <t>Certificación de incapacidad para el trabajo</t>
  </si>
  <si>
    <t>Capacitación a agentes comunitarios en rehabilitación basada en la comunidad</t>
  </si>
  <si>
    <t>Visitas a familias para rehabilitación basada en la comunidad mediante agentes comunitarios</t>
  </si>
  <si>
    <t>Monto Ejecutado y Avance de Ejecución Financiera del Programa Presupuestal Prevención y manejo de condiciones secundarias de salud en personas con discapacidad según Departamento, Julio 2015</t>
  </si>
  <si>
    <t>Alerta de Niveles Bajos en la Ejecución Financiera (menor a 43.75%) para Principales Productos del Programa Presupuestal Prevención y manejo de condiciones secundarias de salud en personas con discapacidad, Julio 2015</t>
  </si>
  <si>
    <t>Ejecución Financiera del Programa Presupuestal Competitividad y aprovechamiento sostenible de los recursos forestales y de la fauna silvestre según Pliego, Julio 2015</t>
  </si>
  <si>
    <t>Ejecución Financiera del Programa Presupuestal Competitividad y aprovechamiento sostenible de los recursos forestales y de la fauna silvestre según Departamento, Julio 2015</t>
  </si>
  <si>
    <t>Ejecución Financiera del Programa Presupuestal Competitividad y aprovechamiento sostenible de los recursos forestales y de la fauna silvestre según Principales Productos, Julio 2015</t>
  </si>
  <si>
    <t>Ejecución Financiera del Programa Presupuestal Competitividad y aprovechamiento sostenible de los recursos forestales y de la fauna silvestre según Principales Actividades, Julio 2015</t>
  </si>
  <si>
    <t>Productores forestales y manejadores de fauna silvestre informados sobre el manejo sostenible de los recursos forestales y de fauna silvestre</t>
  </si>
  <si>
    <t>Áreas forestales recuperadas que cuenten con un adecuado manejo forestal y de fauna silvestre</t>
  </si>
  <si>
    <t>Productores y manejadores forestales y de fauna silvestre con acceso y trazabilidad eficiente sobre los recursos forestales y de fauna silvestre</t>
  </si>
  <si>
    <t>Productores y manejadores forestales y de fauna silvestre acceden a servicios para la conexión con mercados</t>
  </si>
  <si>
    <t>Productores y manejadores forestales y de fauna silvestre capacitados y sensibilizados en el manejo eficiente de los recursos forestales y fauna silvestre</t>
  </si>
  <si>
    <t>Capacitación y sensibilización en el manejo de los recursos forestales, ecosistemas forestales y de fauna silvestre</t>
  </si>
  <si>
    <t>Asistencia técnica en aprovechamiento de los recursos</t>
  </si>
  <si>
    <t>Estudios de investigación de recursos forestales y de fauna silvestre</t>
  </si>
  <si>
    <t>Recuperación de áreas forestales degradadas o alteradas</t>
  </si>
  <si>
    <t>Sensibilización a la población sobre el uso adecuado de tierras forestales, bosques naturales, ecosistemas forestales, buen manejo de la fauna silvestre</t>
  </si>
  <si>
    <t>Generación, administración y difusión de información forestal y de fauna silvestre</t>
  </si>
  <si>
    <t>Desarrollo de propuestas de intervenciones que promuevan la recuperación de áreas degradadas</t>
  </si>
  <si>
    <t>Implementación del sistema nacional de producción, manejo y conservación de material de reproducción de calidad</t>
  </si>
  <si>
    <t>Prevención, control y vigilancia sobre actividades que atenten contra los recursos forestales y de fauna silvestre</t>
  </si>
  <si>
    <t>Mesas de trabajo y planificación para fortalecer la gestión de los recursos forestales y de fauna silvestre</t>
  </si>
  <si>
    <t>Inventario nacional forestal y de buenas prácticas pecuarias, evaluaciones poblacionales de flora y fauna silvestre</t>
  </si>
  <si>
    <t>Otorgamiento de derechos de acceso a los recursos forestales y de fauna silvestre y acciones de seguimiento y verificación</t>
  </si>
  <si>
    <t>Desarrollo de mecanismos que promuevan las inversiones forestales y de fauna silvestre</t>
  </si>
  <si>
    <t>Desarrollo de estudios de especies forestales maderables, no maderables y de fauna silvestre potencialmente aprovechables</t>
  </si>
  <si>
    <t>Monto Ejecutado y Avance de Ejecución Financiera del Programa Presupuestal Competitividad y aprovechamiento sostenible de los recursos forestales y de la fauna silvestre según Departamento, Julio 2015</t>
  </si>
  <si>
    <t>Alerta de Niveles Bajos en la Ejecución Financiera (menor a 43.75%) para Principales Productos del Programa Presupuestal Competitividad y aprovechamiento sostenible de los recursos forestales y de la fauna silvestre, Julio 2015</t>
  </si>
  <si>
    <t>Ejecución Financiera del Programa Presupuestal Control y prevención en salud mental según Pliego, Julio 2015</t>
  </si>
  <si>
    <t>Ejecución Financiera del Programa Presupuestal Control y prevención en salud mental según Departamento, Julio 2015</t>
  </si>
  <si>
    <t>Ejecución Financiera del Programa Presupuestal Control y prevención en salud mental según Principales Productos, Julio 2015</t>
  </si>
  <si>
    <t>Ejecución Financiera del Programa Presupuestal Control y prevención en salud mental según Principales Actividades, Julio 2015</t>
  </si>
  <si>
    <t>Personas con trastornos mentales y problemas psicosociales detectadas</t>
  </si>
  <si>
    <t>Población con problemas psicosociales que reciben atención oportuna y de calidad</t>
  </si>
  <si>
    <t>Personas con trastornos afectivos y de ansiedad tratadas oportunamente</t>
  </si>
  <si>
    <t>Personas con trastornos mentales y del comportamiento debido al consumo del alcohol tratadas oportunamente</t>
  </si>
  <si>
    <t>Personas con trastornos y síndromes psicóticos tratadas oportunamente</t>
  </si>
  <si>
    <t>Personas con trastornos mentales judicializadas tratadas</t>
  </si>
  <si>
    <t>Comunidades con poblaciones víctimas de violencia política atendidas</t>
  </si>
  <si>
    <t>Población en riesgo que acceden a programas de prevención en salud mental</t>
  </si>
  <si>
    <t>Familias con conocimientos de prácticas saludables para prevenir los trastornos mentales y problemas psicosociales</t>
  </si>
  <si>
    <t>Comunidades que promueven prácticas y entornos saludables para contribuir en la disminución de los trastornos mentales y problemas psicosociales</t>
  </si>
  <si>
    <t>Monitoreo, supervisión, evaluación y control del programa en salud mental</t>
  </si>
  <si>
    <t>Desarrollo de normas y guías técnicas para el abordaje de trastornos mentales y problemas de psicosociales</t>
  </si>
  <si>
    <t>Acompañamiento clínico psicosocial</t>
  </si>
  <si>
    <t>Adolescente de 12 a 17 años identificado con déficit en sus habilidades sociales</t>
  </si>
  <si>
    <t>Niña y/o niño de 8 a 11 años identificado con déficit en sus habilidades sociales</t>
  </si>
  <si>
    <t>Tamizaje de personas con trastornos mentales y problemas psicosociales</t>
  </si>
  <si>
    <t>Tratamiento de personas con problemas psicosociales</t>
  </si>
  <si>
    <t>Tratamiento ambulatorio de personas con trastornos afectivos (depresión y conducta suicida) y de ansiedad</t>
  </si>
  <si>
    <t>Tratamiento con internamiento de personas con trastornos afectivos y de ansiedad</t>
  </si>
  <si>
    <t>Tratamiento ambulatorio de personas con trastorno del comportamiento debido al consumo de alcohol</t>
  </si>
  <si>
    <t>Tratamiento con internamiento de pacientes con trastorno del comportamiento debido al consumo de alcohol</t>
  </si>
  <si>
    <t>Rehabilitación psicosocial de personas con trastornos del comportamiento debido al consumo de alcohol</t>
  </si>
  <si>
    <t>Tratamiento ambulatorio de personas con síndrome o trastorno psicótico</t>
  </si>
  <si>
    <t>Tratamiento con internamiento de personas con síndrome o trastorno psicótico</t>
  </si>
  <si>
    <t>Rehabilitación psicosocial de personas con síndrome o trastorno esquizofrénico</t>
  </si>
  <si>
    <t>Monto Ejecutado y Avance de Ejecución Financiera del Programa Presupuestal Control y prevención en salud mental según Departamento, Julio 2015</t>
  </si>
  <si>
    <t>Alerta de Niveles Bajos en la Ejecución Financiera (menor a 43.75%) para Principales Productos del Programa Presupuestal Control y prevención en salud mental, Julio 2015</t>
  </si>
  <si>
    <t>Ejecución Financiera del Programa Presupuestal Puesta en valor y uso social del patrimonio cultural según Pliego, Julio 2015</t>
  </si>
  <si>
    <t>Ejecución Financiera del Programa Presupuestal Puesta en valor y uso social del patrimonio cultural según Departamento, Julio 2015</t>
  </si>
  <si>
    <t>Ejecución Financiera del Programa Presupuestal Puesta en valor y uso social del patrimonio cultural según Principales Productos, Julio 2015</t>
  </si>
  <si>
    <t>Ejecución Financiera del Programa Presupuestal Puesta en valor y uso social del patrimonio cultural según Principales Actividades, Julio 2015</t>
  </si>
  <si>
    <t>Patrimonio cultural salvaguardado y protegido</t>
  </si>
  <si>
    <t>Población informada y concientizada en la importancia del patrimonio cultural</t>
  </si>
  <si>
    <t>Identificación de bienes del patrimonio cultural</t>
  </si>
  <si>
    <t>Registro de bienes del patrimonio cultural</t>
  </si>
  <si>
    <t>Saneamiento físico y legal de bienes del patrimonio cultural</t>
  </si>
  <si>
    <t>Atención de alertas y emergencias por atentados contra el patrimonio cultural</t>
  </si>
  <si>
    <t>Conservación y transmisión del patrimonio cultural</t>
  </si>
  <si>
    <t>Sensibilización y capacitación para reconocer el patrimonio cultural</t>
  </si>
  <si>
    <t>Bien</t>
  </si>
  <si>
    <t>Monto Ejecutado y Avance de Ejecución Financiera del Programa Presupuestal Puesta en valor y uso social del patrimonio cultural según Departamento, Julio 2015</t>
  </si>
  <si>
    <t>Alerta de Niveles Bajos en la Ejecución Financiera (menor a 43.75%) para Principales Productos del Programa Presupuestal Puesta en valor y uso social del patrimonio cultural, Julio 2015</t>
  </si>
  <si>
    <t>Ejecución Financiera del Programa Presupuestal Fortalecimiento de la política exterior y de la acción diplomática según Pliego, Julio 2015</t>
  </si>
  <si>
    <t>Ejecución Financiera del Programa Presupuestal Fortalecimiento de la política exterior y de la acción diplomática según Departamento, Julio 2015</t>
  </si>
  <si>
    <t>Ejecución Financiera del Programa Presupuestal Fortalecimiento de la política exterior y de la acción diplomática según Principales Productos, Julio 2015</t>
  </si>
  <si>
    <t>Ejecución Financiera del Programa Presupuestal Fortalecimiento de la política exterior y de la acción diplomática según Principales Actividades, Julio 2015</t>
  </si>
  <si>
    <t>Estado representado e intereses nacionales defendidos</t>
  </si>
  <si>
    <t>Actores nacionales acceden a acciones de facilitación y promoción económica, cultural y científica</t>
  </si>
  <si>
    <t>Representación diplomática y defensa de los intereses nacionales en el exterior</t>
  </si>
  <si>
    <t>Representación y negociación en organismos y foros internacionales</t>
  </si>
  <si>
    <t>Organización de eventos internacionales de alto nivel</t>
  </si>
  <si>
    <t>Facilitación de la promoción del comercio, inversiones y turismo</t>
  </si>
  <si>
    <t>Promoción y protección cultural en el exterior</t>
  </si>
  <si>
    <t>Facilitación de la captación de ciencia, tecnología e innovación</t>
  </si>
  <si>
    <t>Misión</t>
  </si>
  <si>
    <t>Monto Ejecutado y Avance de Ejecución Financiera del Programa Presupuestal Fortalecimiento de la política exterior y de la acción diplomática según Departamento, Julio 2015</t>
  </si>
  <si>
    <t>Alerta de Niveles Bajos en la Ejecución Financiera (menor a 43.75%) para Principales Productos del Programa Presupuestal Fortalecimiento de la política exterior y de la acción diplomática, Julio 2015</t>
  </si>
  <si>
    <t>Ejecución Financiera del Programa Presupuestal Promoción de la inversión privada según Pliego, Julio 2015</t>
  </si>
  <si>
    <t>Ejecución Financiera del Programa Presupuestal Promoción de la inversión privada según Departamento, Julio 2015</t>
  </si>
  <si>
    <t>Ejecución Financiera del Programa Presupuestal Promoción de la inversión privada según Principales Productos, Julio 2015</t>
  </si>
  <si>
    <t>Ejecución Financiera del Programa Presupuestal Promoción de la inversión privada según Principales Actividades, Julio 2015</t>
  </si>
  <si>
    <t>Entidades reciben asistencia técnica en la ejecución de los procesos de promoción de proyectos de infraestructura y servicios públicos</t>
  </si>
  <si>
    <t>Entidades públicas con capacidades para diseñar, promover y ejecutar inversiones de alcance regional y/o local</t>
  </si>
  <si>
    <t>Inversionistas acceden a los servicios de promoción, información, orientación y apoyo para la atracción de inversión privada</t>
  </si>
  <si>
    <t>Ejecución de procesos de promoción de inversión privada en proyectos de infraestructura y servicios públicos</t>
  </si>
  <si>
    <t>Formulación y reformulación de proyectos de inversión pública para el desarrollo de asociaciones público privadas</t>
  </si>
  <si>
    <t>Promoción de inversiones descentralizadas con participación del sector privado</t>
  </si>
  <si>
    <t>Asistencia técnica a entidades en las modalidades de inversiones descentralizadas con participación del sector privado</t>
  </si>
  <si>
    <t>Promoción de oportunidades y mecanismos de inversión privada</t>
  </si>
  <si>
    <t>Servicios de información y orientación al inversionista</t>
  </si>
  <si>
    <t>Negociación de contratos vinculados a la promoción de inversiones</t>
  </si>
  <si>
    <t>Contratos</t>
  </si>
  <si>
    <t>Monto Ejecutado y Avance de Ejecución Financiera del Programa Presupuestal Promoción de la inversión privada según Departamento, Julio 2015</t>
  </si>
  <si>
    <t>Alerta de Niveles Bajos en la Ejecución Financiera (menor a 43.75%) para Principales Productos del Programa Presupuestal Promoción de la inversión privada, Julio 2015</t>
  </si>
  <si>
    <t>Ejecución Financiera del Programa Presupuestal Mejora de las capacidades militares para la defensa y el desarrollo nacional según Pliego, Julio 2015</t>
  </si>
  <si>
    <t>Ejecución Financiera del Programa Presupuestal Mejora de las capacidades militares para la defensa y el desarrollo nacional según Departamento, Julio 2015</t>
  </si>
  <si>
    <t>Ejecución Financiera del Programa Presupuestal Mejora de las capacidades militares para la defensa y el desarrollo nacional según Principales Productos, Julio 2015</t>
  </si>
  <si>
    <t>Ejecución Financiera del Programa Presupuestal Mejora de las capacidades militares para la defensa y el desarrollo nacional según Principales Actividades, Julio 2015</t>
  </si>
  <si>
    <t>Capacidad para operaciones de defensa nacional</t>
  </si>
  <si>
    <t>Frontera territorial vigilada</t>
  </si>
  <si>
    <t>Ámbito acuático vigilado y controlado</t>
  </si>
  <si>
    <t>Espacio aéreo vigilado y controlado</t>
  </si>
  <si>
    <t>Fuerzas armadas innovan y desarrollan tecnología militar</t>
  </si>
  <si>
    <t>Servicios de apoyo al estado</t>
  </si>
  <si>
    <t>Fuerzas armadas cuentan con servicios de inteligencia militar</t>
  </si>
  <si>
    <t>Fuerzas armadas cuentan con capacidad telemática</t>
  </si>
  <si>
    <t>Personas con atención en salud</t>
  </si>
  <si>
    <t>Personal con educación y formación militar</t>
  </si>
  <si>
    <t>Mantenimiento de la capacidad operativa</t>
  </si>
  <si>
    <t>Mantenimiento y entrenamiento del efectivo militar</t>
  </si>
  <si>
    <t>Inscripción y reclutamiento</t>
  </si>
  <si>
    <t>Entrenamiento de la reserva</t>
  </si>
  <si>
    <t>Agregaduría militar y acciones en el exterior</t>
  </si>
  <si>
    <t>Mantenimiento y entrenamiento del efectivo guardacostas</t>
  </si>
  <si>
    <t>Operaciones de policía acuática</t>
  </si>
  <si>
    <t>Monitoreo y control del ámbito acuático</t>
  </si>
  <si>
    <t>Operaciones de búsqueda y rescate, y salvamento en el ámbito acuático</t>
  </si>
  <si>
    <t>Servicios de la administración marítima</t>
  </si>
  <si>
    <t>Servicio de apoyo a otras entidades</t>
  </si>
  <si>
    <t>Servicios de apoyo cívico</t>
  </si>
  <si>
    <t>Atención médica básica</t>
  </si>
  <si>
    <t>Atención médica especializada</t>
  </si>
  <si>
    <t>Mantenimiento de equipos e infraestructura de salud</t>
  </si>
  <si>
    <t>Formación militar de oficiales</t>
  </si>
  <si>
    <t>Formación militar de técnicos y sub oficiales</t>
  </si>
  <si>
    <t>Educación contínua para militares</t>
  </si>
  <si>
    <t>Formación ocupacional</t>
  </si>
  <si>
    <t>Horas</t>
  </si>
  <si>
    <t>Kilómetro cuadrado</t>
  </si>
  <si>
    <t>Monto Ejecutado y Avance de Ejecución Financiera del Programa Presupuestal Mejora de las capacidades militares para la defensa y el desarrollo nacional según Departamento, Julio 2015</t>
  </si>
  <si>
    <t>Alerta de Niveles Bajos en la Ejecución Financiera (menor a 43.75%) para Principales Productos del Programa Presupuestal Mejora de las capacidades militares para la defensa y el desarrollo nacional, Julio 2015</t>
  </si>
  <si>
    <t>Ejecución Financiera del Programa Presupuestal Prevención y recuperación ambiental según Pliego, Julio 2015</t>
  </si>
  <si>
    <t>Ejecución Financiera del Programa Presupuestal Prevención y recuperación ambiental según Departamento, Julio 2015</t>
  </si>
  <si>
    <t>Ejecución Financiera del Programa Presupuestal Prevención y recuperación ambiental según Principales Productos, Julio 2015</t>
  </si>
  <si>
    <t>Ejecución Financiera del Programa Presupuestal Prevención y recuperación ambiental según Principales Actividades, Julio 2015</t>
  </si>
  <si>
    <t>Entidades cuentan con sistema de prevención de la contaminación y la degradación ambiental por minería ilegal e informal</t>
  </si>
  <si>
    <t>Áreas degradadas por minería ilegal e informal intervenidas con sistema de recuperación ambiental</t>
  </si>
  <si>
    <t>Educación ambiental para la prevención y recuperación ambiental</t>
  </si>
  <si>
    <t>Sistema de detección temprana y vigilancia ambiental</t>
  </si>
  <si>
    <t>Implementación y operación de un sistema de identificación, categorización y priorización de áreas contaminadas y degradadas</t>
  </si>
  <si>
    <t>Investigación para la remediación ambiental de sitios contaminados</t>
  </si>
  <si>
    <t>Investigación para recuperación ambiental de áreas degradadas</t>
  </si>
  <si>
    <t>Sistema de mantenimiento de áreas recuperadas</t>
  </si>
  <si>
    <t>Monto Ejecutado y Avance de Ejecución Financiera del Programa Presupuestal Prevención y recuperación ambiental según Departamento, Julio 2015</t>
  </si>
  <si>
    <t>Alerta de Niveles Bajos en la Ejecución Financiera (menor a 43.75%) para Principales Productos del Programa Presupuestal Prevención y recuperación ambiental, Julio 2015</t>
  </si>
  <si>
    <t>Ejecución Financiera del Programa Presupuestal Desarrollo de la ciencia, tecnología e innovación tecnológica según Pliego, Julio 2015</t>
  </si>
  <si>
    <t>Ejecución Financiera del Programa Presupuestal Desarrollo de la ciencia, tecnología e innovación tecnológica según Departamento, Julio 2015</t>
  </si>
  <si>
    <t>Ejecución Financiera del Programa Presupuestal Desarrollo de la ciencia, tecnología e innovación tecnológica según Principales Productos, Julio 2015</t>
  </si>
  <si>
    <t>Ejecución Financiera del Programa Presupuestal Desarrollo de la ciencia, tecnología e innovación tecnológica según Principales Actividades, Julio 2015</t>
  </si>
  <si>
    <t>Capacidades para la generación de ciencia, tecnología e innovación tecnológica desarrolladas y fortalecidas</t>
  </si>
  <si>
    <t>Capacidades para la gestión de ciencia, tecnología e innovación tecnológica desarrolladas y fortalecidas</t>
  </si>
  <si>
    <t>Instituciones cuentan con una plataforma de gestión de la información de la ciencia, tecnología e innovación tecnológica</t>
  </si>
  <si>
    <t>Facilidades para la investigación, innovación y transferencia tecnológica</t>
  </si>
  <si>
    <t>Apoyo a la formación a nivel de post grado en ciencia, tecnología e innovación tecnológica</t>
  </si>
  <si>
    <t>Apoyo a proyectos de investigación formativa en universidades</t>
  </si>
  <si>
    <t>Captación de expertos y colocación en entidades que desarrollan investigación</t>
  </si>
  <si>
    <t>Apoyo para el desarrollo de pasantías en ciencia, tecnología e innovación tecnológica</t>
  </si>
  <si>
    <t>Desarrollo de capacidades en metodologías de investigación y formulación de proyectos de ciencia, tecnología e innovación tecnológica</t>
  </si>
  <si>
    <t>Difusión, sensibilización y motivación para la formación de vocaciones en ciencia, tecnología e innovación tecnológica</t>
  </si>
  <si>
    <t>Asistencia técnica en gestión de la ciencia, tecnología e innovación tecnológica a universidades públicas e institutos de investigación</t>
  </si>
  <si>
    <t>Apoyo a instituciones públicas para el fortalecimiento de capacidades en gestión de la ciencia, tecnología e innovación tecnológica</t>
  </si>
  <si>
    <t>Recuperación, registro, sistematización y articulación de la información producida en ciencia, tecnología e innovación tecnológica</t>
  </si>
  <si>
    <t>Monto Ejecutado y Avance de Ejecución Financiera del Programa Presupuestal Desarrollo de la ciencia, tecnología e innovación tecnológica según Departamento, Julio 2015</t>
  </si>
  <si>
    <t>Alerta de Niveles Bajos en la Ejecución Financiera (menor a 43.75%) para Principales Productos del Programa Presupuestal Desarrollo de la ciencia, tecnología e innovación tecnológica, Julio 2015</t>
  </si>
  <si>
    <t xml:space="preserve">Facilidades para la investigacion, innovacion y transferencia tecnologica </t>
  </si>
  <si>
    <t>Incentivos para la inversion en ciencia, tecnologia e innovacion tecnologica</t>
  </si>
  <si>
    <t xml:space="preserve">Apoyo a proyectos de investigacion en ciencia, tecnologia e innovacion tecnologica </t>
  </si>
  <si>
    <t>Apoyo para la adaptacion de tecnologia y desarrollo de innovaciones tecnologicas</t>
  </si>
  <si>
    <t>Generacion de informacion, vigilancia, analisis de informacion y priorizacion en ciencia, tecnologia e innovacion tecnologica</t>
  </si>
  <si>
    <t>Apoyo para publicaciones en ciencia, tecnologia e innovacion tecnologica</t>
  </si>
  <si>
    <t>Publicación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</si>
</sst>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00#"/>
    <numFmt numFmtId="165" formatCode="0.0%"/>
    <numFmt numFmtId="166" formatCode="#,##0.0"/>
    <numFmt numFmtId="167" formatCode="00#"/>
    <numFmt numFmtId="168" formatCode="0#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sz val="10"/>
      <color theme="1"/>
      <name val="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sz val="10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3" fillId="0" borderId="0" xfId="0" applyFont="1"/>
    <xf numFmtId="164" fontId="3" fillId="0" borderId="0" xfId="0" applyNumberFormat="1" applyFont="1"/>
    <xf numFmtId="164" fontId="0" fillId="0" borderId="0" xfId="0" applyNumberFormat="1"/>
    <xf numFmtId="165" fontId="0" fillId="0" borderId="0" xfId="0" applyNumberFormat="1"/>
    <xf numFmtId="166" fontId="0" fillId="0" borderId="0" xfId="0" applyNumberFormat="1"/>
    <xf numFmtId="0" fontId="0" fillId="0" borderId="0" xfId="0" applyBorder="1"/>
    <xf numFmtId="0" fontId="0" fillId="0" borderId="7" xfId="0" applyBorder="1"/>
    <xf numFmtId="0" fontId="1" fillId="3" borderId="18" xfId="0" applyFont="1" applyFill="1" applyBorder="1" applyAlignment="1">
      <alignment horizontal="center" vertical="center" wrapText="1"/>
    </xf>
    <xf numFmtId="0" fontId="1" fillId="3" borderId="19" xfId="0" applyFont="1" applyFill="1" applyBorder="1" applyAlignment="1">
      <alignment horizontal="center" vertical="center" wrapText="1"/>
    </xf>
    <xf numFmtId="0" fontId="5" fillId="3" borderId="3" xfId="0" applyFont="1" applyFill="1" applyBorder="1"/>
    <xf numFmtId="164" fontId="5" fillId="3" borderId="4" xfId="0" applyNumberFormat="1" applyFont="1" applyFill="1" applyBorder="1"/>
    <xf numFmtId="0" fontId="5" fillId="3" borderId="4" xfId="0" applyFont="1" applyFill="1" applyBorder="1"/>
    <xf numFmtId="166" fontId="1" fillId="3" borderId="20" xfId="0" applyNumberFormat="1" applyFont="1" applyFill="1" applyBorder="1"/>
    <xf numFmtId="166" fontId="1" fillId="3" borderId="21" xfId="0" applyNumberFormat="1" applyFont="1" applyFill="1" applyBorder="1"/>
    <xf numFmtId="165" fontId="1" fillId="3" borderId="21" xfId="0" applyNumberFormat="1" applyFont="1" applyFill="1" applyBorder="1"/>
    <xf numFmtId="165" fontId="1" fillId="3" borderId="22" xfId="0" applyNumberFormat="1" applyFont="1" applyFill="1" applyBorder="1"/>
    <xf numFmtId="0" fontId="4" fillId="2" borderId="2" xfId="0" applyFont="1" applyFill="1" applyBorder="1" applyAlignment="1">
      <alignment vertical="top" wrapText="1"/>
    </xf>
    <xf numFmtId="164" fontId="4" fillId="2" borderId="0" xfId="0" applyNumberFormat="1" applyFont="1" applyFill="1" applyBorder="1" applyAlignment="1">
      <alignment vertical="top" wrapText="1"/>
    </xf>
    <xf numFmtId="0" fontId="4" fillId="2" borderId="0" xfId="0" applyFont="1" applyFill="1" applyBorder="1" applyAlignment="1">
      <alignment vertical="top" wrapText="1"/>
    </xf>
    <xf numFmtId="166" fontId="0" fillId="2" borderId="23" xfId="0" applyNumberFormat="1" applyFill="1" applyBorder="1" applyAlignment="1">
      <alignment vertical="top" wrapText="1"/>
    </xf>
    <xf numFmtId="166" fontId="0" fillId="2" borderId="24" xfId="0" applyNumberFormat="1" applyFill="1" applyBorder="1" applyAlignment="1">
      <alignment vertical="top" wrapText="1"/>
    </xf>
    <xf numFmtId="165" fontId="0" fillId="2" borderId="24" xfId="0" applyNumberFormat="1" applyFill="1" applyBorder="1" applyAlignment="1">
      <alignment vertical="top" wrapText="1"/>
    </xf>
    <xf numFmtId="165" fontId="0" fillId="2" borderId="25" xfId="0" applyNumberFormat="1" applyFill="1" applyBorder="1" applyAlignment="1">
      <alignment vertical="top" wrapText="1"/>
    </xf>
    <xf numFmtId="0" fontId="4" fillId="2" borderId="6" xfId="0" applyFont="1" applyFill="1" applyBorder="1" applyAlignment="1">
      <alignment vertical="top" wrapText="1"/>
    </xf>
    <xf numFmtId="164" fontId="4" fillId="2" borderId="7" xfId="0" applyNumberFormat="1" applyFont="1" applyFill="1" applyBorder="1" applyAlignment="1">
      <alignment vertical="top" wrapText="1"/>
    </xf>
    <xf numFmtId="0" fontId="4" fillId="2" borderId="7" xfId="0" applyFont="1" applyFill="1" applyBorder="1" applyAlignment="1">
      <alignment vertical="top" wrapText="1"/>
    </xf>
    <xf numFmtId="166" fontId="0" fillId="2" borderId="26" xfId="0" applyNumberFormat="1" applyFill="1" applyBorder="1" applyAlignment="1">
      <alignment vertical="top" wrapText="1"/>
    </xf>
    <xf numFmtId="166" fontId="0" fillId="2" borderId="27" xfId="0" applyNumberFormat="1" applyFill="1" applyBorder="1" applyAlignment="1">
      <alignment vertical="top" wrapText="1"/>
    </xf>
    <xf numFmtId="165" fontId="0" fillId="2" borderId="27" xfId="0" applyNumberFormat="1" applyFill="1" applyBorder="1" applyAlignment="1">
      <alignment vertical="top" wrapText="1"/>
    </xf>
    <xf numFmtId="165" fontId="0" fillId="2" borderId="28" xfId="0" applyNumberFormat="1" applyFill="1" applyBorder="1" applyAlignment="1">
      <alignment vertical="top" wrapText="1"/>
    </xf>
    <xf numFmtId="167" fontId="3" fillId="0" borderId="0" xfId="0" applyNumberFormat="1" applyFont="1"/>
    <xf numFmtId="167" fontId="0" fillId="0" borderId="0" xfId="0" applyNumberFormat="1"/>
    <xf numFmtId="167" fontId="5" fillId="3" borderId="4" xfId="0" applyNumberFormat="1" applyFont="1" applyFill="1" applyBorder="1"/>
    <xf numFmtId="0" fontId="5" fillId="3" borderId="2" xfId="0" applyFont="1" applyFill="1" applyBorder="1"/>
    <xf numFmtId="167" fontId="5" fillId="3" borderId="0" xfId="0" applyNumberFormat="1" applyFont="1" applyFill="1" applyBorder="1"/>
    <xf numFmtId="0" fontId="5" fillId="3" borderId="0" xfId="0" applyFont="1" applyFill="1" applyBorder="1"/>
    <xf numFmtId="166" fontId="1" fillId="3" borderId="23" xfId="0" applyNumberFormat="1" applyFont="1" applyFill="1" applyBorder="1"/>
    <xf numFmtId="166" fontId="1" fillId="3" borderId="24" xfId="0" applyNumberFormat="1" applyFont="1" applyFill="1" applyBorder="1"/>
    <xf numFmtId="165" fontId="1" fillId="3" borderId="24" xfId="0" applyNumberFormat="1" applyFont="1" applyFill="1" applyBorder="1"/>
    <xf numFmtId="165" fontId="1" fillId="3" borderId="25" xfId="0" applyNumberFormat="1" applyFont="1" applyFill="1" applyBorder="1"/>
    <xf numFmtId="0" fontId="5" fillId="3" borderId="6" xfId="0" applyFont="1" applyFill="1" applyBorder="1"/>
    <xf numFmtId="167" fontId="5" fillId="3" borderId="7" xfId="0" applyNumberFormat="1" applyFont="1" applyFill="1" applyBorder="1"/>
    <xf numFmtId="0" fontId="5" fillId="3" borderId="7" xfId="0" applyFont="1" applyFill="1" applyBorder="1"/>
    <xf numFmtId="166" fontId="1" fillId="3" borderId="26" xfId="0" applyNumberFormat="1" applyFont="1" applyFill="1" applyBorder="1"/>
    <xf numFmtId="166" fontId="1" fillId="3" borderId="27" xfId="0" applyNumberFormat="1" applyFont="1" applyFill="1" applyBorder="1"/>
    <xf numFmtId="165" fontId="1" fillId="3" borderId="27" xfId="0" applyNumberFormat="1" applyFont="1" applyFill="1" applyBorder="1"/>
    <xf numFmtId="165" fontId="1" fillId="3" borderId="28" xfId="0" applyNumberFormat="1" applyFont="1" applyFill="1" applyBorder="1"/>
    <xf numFmtId="167" fontId="4" fillId="2" borderId="0" xfId="0" applyNumberFormat="1" applyFont="1" applyFill="1" applyBorder="1" applyAlignment="1">
      <alignment vertical="top" wrapText="1"/>
    </xf>
    <xf numFmtId="0" fontId="6" fillId="4" borderId="0" xfId="0" applyFont="1" applyFill="1"/>
    <xf numFmtId="164" fontId="6" fillId="4" borderId="0" xfId="0" applyNumberFormat="1" applyFont="1" applyFill="1"/>
    <xf numFmtId="168" fontId="6" fillId="4" borderId="0" xfId="0" applyNumberFormat="1" applyFont="1" applyFill="1"/>
    <xf numFmtId="168" fontId="0" fillId="0" borderId="0" xfId="0" applyNumberFormat="1"/>
    <xf numFmtId="167" fontId="6" fillId="4" borderId="0" xfId="0" applyNumberFormat="1" applyFont="1" applyFill="1"/>
    <xf numFmtId="168" fontId="5" fillId="3" borderId="4" xfId="0" applyNumberFormat="1" applyFont="1" applyFill="1" applyBorder="1"/>
    <xf numFmtId="168" fontId="4" fillId="2" borderId="0" xfId="0" applyNumberFormat="1" applyFont="1" applyFill="1" applyBorder="1" applyAlignment="1">
      <alignment vertical="top" wrapText="1"/>
    </xf>
    <xf numFmtId="168" fontId="4" fillId="2" borderId="7" xfId="0" applyNumberFormat="1" applyFont="1" applyFill="1" applyBorder="1" applyAlignment="1">
      <alignment vertical="top" wrapText="1"/>
    </xf>
    <xf numFmtId="164" fontId="5" fillId="3" borderId="0" xfId="0" applyNumberFormat="1" applyFont="1" applyFill="1" applyBorder="1"/>
    <xf numFmtId="164" fontId="5" fillId="3" borderId="7" xfId="0" applyNumberFormat="1" applyFont="1" applyFill="1" applyBorder="1"/>
    <xf numFmtId="0" fontId="5" fillId="3" borderId="16" xfId="0" applyFont="1" applyFill="1" applyBorder="1"/>
    <xf numFmtId="167" fontId="5" fillId="3" borderId="16" xfId="0" applyNumberFormat="1" applyFont="1" applyFill="1" applyBorder="1"/>
    <xf numFmtId="166" fontId="1" fillId="3" borderId="8" xfId="0" applyNumberFormat="1" applyFont="1" applyFill="1" applyBorder="1"/>
    <xf numFmtId="0" fontId="5" fillId="3" borderId="1" xfId="0" applyFont="1" applyFill="1" applyBorder="1"/>
    <xf numFmtId="167" fontId="5" fillId="3" borderId="1" xfId="0" applyNumberFormat="1" applyFont="1" applyFill="1" applyBorder="1"/>
    <xf numFmtId="166" fontId="1" fillId="3" borderId="9" xfId="0" applyNumberFormat="1" applyFont="1" applyFill="1" applyBorder="1"/>
    <xf numFmtId="0" fontId="5" fillId="3" borderId="29" xfId="0" applyFont="1" applyFill="1" applyBorder="1"/>
    <xf numFmtId="167" fontId="5" fillId="3" borderId="29" xfId="0" applyNumberFormat="1" applyFont="1" applyFill="1" applyBorder="1"/>
    <xf numFmtId="166" fontId="1" fillId="3" borderId="10" xfId="0" applyNumberFormat="1" applyFont="1" applyFill="1" applyBorder="1"/>
    <xf numFmtId="0" fontId="4" fillId="2" borderId="1" xfId="0" applyFont="1" applyFill="1" applyBorder="1" applyAlignment="1">
      <alignment vertical="top" wrapText="1"/>
    </xf>
    <xf numFmtId="167" fontId="4" fillId="2" borderId="1" xfId="0" applyNumberFormat="1" applyFont="1" applyFill="1" applyBorder="1" applyAlignment="1">
      <alignment vertical="top" wrapText="1"/>
    </xf>
    <xf numFmtId="166" fontId="0" fillId="2" borderId="9" xfId="0" applyNumberFormat="1" applyFill="1" applyBorder="1" applyAlignment="1">
      <alignment vertical="top" wrapText="1"/>
    </xf>
    <xf numFmtId="9" fontId="0" fillId="0" borderId="0" xfId="0" applyNumberFormat="1"/>
    <xf numFmtId="0" fontId="7" fillId="0" borderId="0" xfId="0" applyFont="1"/>
    <xf numFmtId="0" fontId="4" fillId="2" borderId="5" xfId="0" applyFont="1" applyFill="1" applyBorder="1" applyAlignment="1">
      <alignment vertical="top" wrapText="1"/>
    </xf>
    <xf numFmtId="0" fontId="4" fillId="2" borderId="33" xfId="0" applyFont="1" applyFill="1" applyBorder="1" applyAlignment="1">
      <alignment vertical="top" wrapText="1"/>
    </xf>
    <xf numFmtId="165" fontId="0" fillId="2" borderId="31" xfId="0" applyNumberFormat="1" applyFill="1" applyBorder="1" applyAlignment="1">
      <alignment vertical="top" wrapText="1"/>
    </xf>
    <xf numFmtId="0" fontId="0" fillId="0" borderId="0" xfId="0" applyAlignment="1">
      <alignment horizontal="left" indent="2"/>
    </xf>
    <xf numFmtId="0" fontId="0" fillId="0" borderId="0" xfId="0" applyNumberFormat="1"/>
    <xf numFmtId="0" fontId="1" fillId="3" borderId="14" xfId="0" applyFont="1" applyFill="1" applyBorder="1" applyAlignment="1">
      <alignment horizontal="center" vertical="center" wrapText="1"/>
    </xf>
    <xf numFmtId="0" fontId="1" fillId="3" borderId="18" xfId="0" applyFont="1" applyFill="1" applyBorder="1" applyAlignment="1">
      <alignment horizontal="center" vertical="center" wrapText="1"/>
    </xf>
    <xf numFmtId="0" fontId="1" fillId="3" borderId="13" xfId="0" applyFont="1" applyFill="1" applyBorder="1" applyAlignment="1">
      <alignment horizontal="center" vertical="center" wrapText="1"/>
    </xf>
    <xf numFmtId="0" fontId="1" fillId="3" borderId="17" xfId="0" applyFont="1" applyFill="1" applyBorder="1" applyAlignment="1">
      <alignment horizontal="center" vertical="center" wrapText="1"/>
    </xf>
    <xf numFmtId="0" fontId="1" fillId="3" borderId="3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1" fillId="3" borderId="2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horizontal="center" vertical="center" wrapText="1"/>
    </xf>
    <xf numFmtId="0" fontId="1" fillId="3" borderId="15" xfId="0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center" vertical="center" wrapText="1"/>
    </xf>
    <xf numFmtId="0" fontId="2" fillId="5" borderId="5" xfId="0" applyFont="1" applyFill="1" applyBorder="1" applyAlignment="1">
      <alignment horizontal="center" vertical="center" wrapText="1"/>
    </xf>
    <xf numFmtId="0" fontId="2" fillId="5" borderId="33" xfId="0" applyFont="1" applyFill="1" applyBorder="1" applyAlignment="1">
      <alignment horizontal="center" vertical="center" wrapText="1"/>
    </xf>
    <xf numFmtId="0" fontId="2" fillId="5" borderId="34" xfId="0" applyFont="1" applyFill="1" applyBorder="1" applyAlignment="1">
      <alignment horizontal="center" vertical="center" wrapText="1"/>
    </xf>
    <xf numFmtId="0" fontId="1" fillId="3" borderId="6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0" fontId="1" fillId="3" borderId="22" xfId="0" applyFont="1" applyFill="1" applyBorder="1" applyAlignment="1">
      <alignment horizontal="center" vertical="center" wrapText="1"/>
    </xf>
    <xf numFmtId="0" fontId="1" fillId="3" borderId="28" xfId="0" applyFont="1" applyFill="1" applyBorder="1" applyAlignment="1">
      <alignment horizontal="center" vertical="center" wrapText="1"/>
    </xf>
    <xf numFmtId="0" fontId="1" fillId="3" borderId="30" xfId="0" applyFont="1" applyFill="1" applyBorder="1" applyAlignment="1">
      <alignment horizontal="center" vertical="center" wrapText="1"/>
    </xf>
    <xf numFmtId="0" fontId="1" fillId="3" borderId="32" xfId="0" applyFont="1" applyFill="1" applyBorder="1" applyAlignment="1">
      <alignment horizontal="center" vertical="center" wrapText="1"/>
    </xf>
    <xf numFmtId="0" fontId="1" fillId="3" borderId="19" xfId="0" applyFont="1" applyFill="1" applyBorder="1" applyAlignment="1">
      <alignment horizontal="center" vertical="center" wrapText="1"/>
    </xf>
    <xf numFmtId="0" fontId="1" fillId="3" borderId="21" xfId="0" applyFont="1" applyFill="1" applyBorder="1" applyAlignment="1">
      <alignment horizontal="center" vertical="center" wrapText="1"/>
    </xf>
    <xf numFmtId="0" fontId="1" fillId="3" borderId="24" xfId="0" applyFont="1" applyFill="1" applyBorder="1" applyAlignment="1">
      <alignment horizontal="center" vertical="center" wrapText="1"/>
    </xf>
    <xf numFmtId="0" fontId="1" fillId="3" borderId="16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1" fillId="3" borderId="20" xfId="0" applyFont="1" applyFill="1" applyBorder="1" applyAlignment="1">
      <alignment horizontal="center" vertical="center" wrapText="1"/>
    </xf>
    <xf numFmtId="0" fontId="1" fillId="3" borderId="23" xfId="0" applyFont="1" applyFill="1" applyBorder="1" applyAlignment="1">
      <alignment horizontal="center" vertical="center" wrapText="1"/>
    </xf>
    <xf numFmtId="0" fontId="1" fillId="3" borderId="25" xfId="0" applyFont="1" applyFill="1" applyBorder="1" applyAlignment="1">
      <alignment horizontal="center" vertical="center" wrapText="1"/>
    </xf>
    <xf numFmtId="0" fontId="1" fillId="3" borderId="35" xfId="0" applyFont="1" applyFill="1" applyBorder="1" applyAlignment="1">
      <alignment horizontal="center" vertical="center" wrapText="1"/>
    </xf>
    <xf numFmtId="0" fontId="1" fillId="3" borderId="36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303" Type="http://schemas.openxmlformats.org/officeDocument/2006/relationships/worksheet" Target="worksheets/sheet303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45" Type="http://schemas.openxmlformats.org/officeDocument/2006/relationships/sharedStrings" Target="sharedStrings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26" Type="http://schemas.openxmlformats.org/officeDocument/2006/relationships/worksheet" Target="worksheets/sheet226.xml"/><Relationship Id="rId247" Type="http://schemas.openxmlformats.org/officeDocument/2006/relationships/worksheet" Target="worksheets/sheet247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35" Type="http://schemas.openxmlformats.org/officeDocument/2006/relationships/worksheet" Target="worksheets/sheet335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25" Type="http://schemas.openxmlformats.org/officeDocument/2006/relationships/worksheet" Target="worksheets/sheet325.xml"/><Relationship Id="rId346" Type="http://schemas.openxmlformats.org/officeDocument/2006/relationships/calcChain" Target="calcChain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worksheet" Target="worksheets/sheet315.xml"/><Relationship Id="rId336" Type="http://schemas.openxmlformats.org/officeDocument/2006/relationships/worksheet" Target="worksheets/sheet336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2" Type="http://schemas.openxmlformats.org/officeDocument/2006/relationships/worksheet" Target="worksheets/sheet302.xml"/><Relationship Id="rId307" Type="http://schemas.openxmlformats.org/officeDocument/2006/relationships/worksheet" Target="worksheets/sheet307.xml"/><Relationship Id="rId323" Type="http://schemas.openxmlformats.org/officeDocument/2006/relationships/worksheet" Target="worksheets/sheet323.xml"/><Relationship Id="rId328" Type="http://schemas.openxmlformats.org/officeDocument/2006/relationships/worksheet" Target="worksheets/sheet328.xml"/><Relationship Id="rId344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0" Type="http://schemas.openxmlformats.org/officeDocument/2006/relationships/worksheet" Target="worksheets/sheet220.xml"/><Relationship Id="rId225" Type="http://schemas.openxmlformats.org/officeDocument/2006/relationships/worksheet" Target="worksheets/sheet225.xml"/><Relationship Id="rId241" Type="http://schemas.openxmlformats.org/officeDocument/2006/relationships/worksheet" Target="worksheets/sheet241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3" Type="http://schemas.openxmlformats.org/officeDocument/2006/relationships/worksheet" Target="worksheets/sheet31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334" Type="http://schemas.openxmlformats.org/officeDocument/2006/relationships/worksheet" Target="worksheets/sheet33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worksheet" Target="worksheets/sheet21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3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4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5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6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7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8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9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0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1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2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3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4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5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6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7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8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9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0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1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2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3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4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5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6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7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8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9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0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1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2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3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4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6.xml"/></Relationships>
</file>

<file path=xl/charts/_rels/chart6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7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8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9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0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1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2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3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4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5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6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7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8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9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0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1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2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3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4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'PAN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'PAN Dpto'!$N$7:$N$31</c:f>
              <c:strCache>
                <c:ptCount val="25"/>
                <c:pt idx="0">
                  <c:v>Provincia Constitucional del Callao</c:v>
                </c:pt>
                <c:pt idx="1">
                  <c:v>Tumbes</c:v>
                </c:pt>
                <c:pt idx="2">
                  <c:v>Arequipa</c:v>
                </c:pt>
                <c:pt idx="3">
                  <c:v>San Martín</c:v>
                </c:pt>
                <c:pt idx="4">
                  <c:v>Apurímac</c:v>
                </c:pt>
                <c:pt idx="5">
                  <c:v>Lambayeque</c:v>
                </c:pt>
                <c:pt idx="6">
                  <c:v>Loreto</c:v>
                </c:pt>
                <c:pt idx="7">
                  <c:v>Ucayali</c:v>
                </c:pt>
                <c:pt idx="8">
                  <c:v>Piura</c:v>
                </c:pt>
                <c:pt idx="9">
                  <c:v>Amazonas</c:v>
                </c:pt>
                <c:pt idx="10">
                  <c:v>Huancavelica</c:v>
                </c:pt>
                <c:pt idx="11">
                  <c:v>Tacna</c:v>
                </c:pt>
                <c:pt idx="12">
                  <c:v>Moquegua</c:v>
                </c:pt>
                <c:pt idx="13">
                  <c:v>Ancash</c:v>
                </c:pt>
                <c:pt idx="14">
                  <c:v>Ica</c:v>
                </c:pt>
                <c:pt idx="15">
                  <c:v>Ayacucho</c:v>
                </c:pt>
                <c:pt idx="16">
                  <c:v>Madre de Dios</c:v>
                </c:pt>
                <c:pt idx="17">
                  <c:v>Junín</c:v>
                </c:pt>
                <c:pt idx="18">
                  <c:v>Cajamarca</c:v>
                </c:pt>
                <c:pt idx="19">
                  <c:v>Cusco</c:v>
                </c:pt>
                <c:pt idx="20">
                  <c:v>Huánuco</c:v>
                </c:pt>
                <c:pt idx="21">
                  <c:v>Puno</c:v>
                </c:pt>
                <c:pt idx="22">
                  <c:v>Lima</c:v>
                </c:pt>
                <c:pt idx="23">
                  <c:v>La Libertad</c:v>
                </c:pt>
                <c:pt idx="24">
                  <c:v>Pasco</c:v>
                </c:pt>
              </c:strCache>
            </c:strRef>
          </c:cat>
          <c:val>
            <c:numRef>
              <c:f>'PAN Dpto'!$O$7:$O$31</c:f>
              <c:numCache>
                <c:formatCode>#,##0.0</c:formatCode>
                <c:ptCount val="25"/>
                <c:pt idx="0">
                  <c:v>57.875028851682437</c:v>
                </c:pt>
                <c:pt idx="1">
                  <c:v>14.569617724958425</c:v>
                </c:pt>
                <c:pt idx="2">
                  <c:v>30.423861723914435</c:v>
                </c:pt>
                <c:pt idx="3">
                  <c:v>44.185929529538342</c:v>
                </c:pt>
                <c:pt idx="4">
                  <c:v>48.422493850327001</c:v>
                </c:pt>
                <c:pt idx="5">
                  <c:v>29.207543020407915</c:v>
                </c:pt>
                <c:pt idx="6">
                  <c:v>46.703742476137514</c:v>
                </c:pt>
                <c:pt idx="7">
                  <c:v>27.709366716673571</c:v>
                </c:pt>
                <c:pt idx="8">
                  <c:v>64.697082563158929</c:v>
                </c:pt>
                <c:pt idx="9">
                  <c:v>58.623396263707903</c:v>
                </c:pt>
                <c:pt idx="10">
                  <c:v>52.483620137329325</c:v>
                </c:pt>
                <c:pt idx="11">
                  <c:v>15.023094158276919</c:v>
                </c:pt>
                <c:pt idx="12">
                  <c:v>15.876404584497152</c:v>
                </c:pt>
                <c:pt idx="13">
                  <c:v>48.372736723771062</c:v>
                </c:pt>
                <c:pt idx="14">
                  <c:v>23.852838030348394</c:v>
                </c:pt>
                <c:pt idx="15">
                  <c:v>62.791130160514186</c:v>
                </c:pt>
                <c:pt idx="16">
                  <c:v>6.9310333845480319</c:v>
                </c:pt>
                <c:pt idx="17">
                  <c:v>43.695827408770143</c:v>
                </c:pt>
                <c:pt idx="18">
                  <c:v>73.384202055552066</c:v>
                </c:pt>
                <c:pt idx="19">
                  <c:v>51.571729422909797</c:v>
                </c:pt>
                <c:pt idx="20">
                  <c:v>41.066862140127597</c:v>
                </c:pt>
                <c:pt idx="21">
                  <c:v>60.141970942184059</c:v>
                </c:pt>
                <c:pt idx="22">
                  <c:v>212.61223321670553</c:v>
                </c:pt>
                <c:pt idx="23">
                  <c:v>56.227747190244223</c:v>
                </c:pt>
                <c:pt idx="24">
                  <c:v>12.526599763739531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552184"/>
        <c:axId val="493551400"/>
      </c:barChart>
      <c:lineChart>
        <c:grouping val="standard"/>
        <c:varyColors val="0"/>
        <c:ser>
          <c:idx val="1"/>
          <c:order val="1"/>
          <c:tx>
            <c:strRef>
              <c:f>'PAN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'PAN Dpto'!$N$7:$N$31</c:f>
              <c:strCache>
                <c:ptCount val="25"/>
                <c:pt idx="0">
                  <c:v>Provincia Constitucional del Callao</c:v>
                </c:pt>
                <c:pt idx="1">
                  <c:v>Tumbes</c:v>
                </c:pt>
                <c:pt idx="2">
                  <c:v>Arequipa</c:v>
                </c:pt>
                <c:pt idx="3">
                  <c:v>San Martín</c:v>
                </c:pt>
                <c:pt idx="4">
                  <c:v>Apurímac</c:v>
                </c:pt>
                <c:pt idx="5">
                  <c:v>Lambayeque</c:v>
                </c:pt>
                <c:pt idx="6">
                  <c:v>Loreto</c:v>
                </c:pt>
                <c:pt idx="7">
                  <c:v>Ucayali</c:v>
                </c:pt>
                <c:pt idx="8">
                  <c:v>Piura</c:v>
                </c:pt>
                <c:pt idx="9">
                  <c:v>Amazonas</c:v>
                </c:pt>
                <c:pt idx="10">
                  <c:v>Huancavelica</c:v>
                </c:pt>
                <c:pt idx="11">
                  <c:v>Tacna</c:v>
                </c:pt>
                <c:pt idx="12">
                  <c:v>Moquegua</c:v>
                </c:pt>
                <c:pt idx="13">
                  <c:v>Ancash</c:v>
                </c:pt>
                <c:pt idx="14">
                  <c:v>Ica</c:v>
                </c:pt>
                <c:pt idx="15">
                  <c:v>Ayacucho</c:v>
                </c:pt>
                <c:pt idx="16">
                  <c:v>Madre de Dios</c:v>
                </c:pt>
                <c:pt idx="17">
                  <c:v>Junín</c:v>
                </c:pt>
                <c:pt idx="18">
                  <c:v>Cajamarca</c:v>
                </c:pt>
                <c:pt idx="19">
                  <c:v>Cusco</c:v>
                </c:pt>
                <c:pt idx="20">
                  <c:v>Huánuco</c:v>
                </c:pt>
                <c:pt idx="21">
                  <c:v>Puno</c:v>
                </c:pt>
                <c:pt idx="22">
                  <c:v>Lima</c:v>
                </c:pt>
                <c:pt idx="23">
                  <c:v>La Libertad</c:v>
                </c:pt>
                <c:pt idx="24">
                  <c:v>Pasco</c:v>
                </c:pt>
              </c:strCache>
            </c:strRef>
          </c:cat>
          <c:val>
            <c:numRef>
              <c:f>'PAN Dpto'!$P$7:$P$31</c:f>
              <c:numCache>
                <c:formatCode>0%</c:formatCode>
                <c:ptCount val="25"/>
                <c:pt idx="0">
                  <c:v>0.76375283067353372</c:v>
                </c:pt>
                <c:pt idx="1">
                  <c:v>0.67475594103962311</c:v>
                </c:pt>
                <c:pt idx="2">
                  <c:v>0.66472710699971138</c:v>
                </c:pt>
                <c:pt idx="3">
                  <c:v>0.66266768138405885</c:v>
                </c:pt>
                <c:pt idx="4">
                  <c:v>0.65940821868923472</c:v>
                </c:pt>
                <c:pt idx="5">
                  <c:v>0.65504563749797362</c:v>
                </c:pt>
                <c:pt idx="6">
                  <c:v>0.64995071452858177</c:v>
                </c:pt>
                <c:pt idx="7">
                  <c:v>0.64958880432778976</c:v>
                </c:pt>
                <c:pt idx="8">
                  <c:v>0.63199346529495015</c:v>
                </c:pt>
                <c:pt idx="9">
                  <c:v>0.62930972226450077</c:v>
                </c:pt>
                <c:pt idx="10">
                  <c:v>0.62849538437223629</c:v>
                </c:pt>
                <c:pt idx="11">
                  <c:v>0.62672317687199142</c:v>
                </c:pt>
                <c:pt idx="12">
                  <c:v>0.6002492651329453</c:v>
                </c:pt>
                <c:pt idx="13">
                  <c:v>0.60006650255899618</c:v>
                </c:pt>
                <c:pt idx="14">
                  <c:v>0.59516288282131591</c:v>
                </c:pt>
                <c:pt idx="15">
                  <c:v>0.58766152900426827</c:v>
                </c:pt>
                <c:pt idx="16">
                  <c:v>0.58593406447915342</c:v>
                </c:pt>
                <c:pt idx="17">
                  <c:v>0.5818852427743878</c:v>
                </c:pt>
                <c:pt idx="18">
                  <c:v>0.57669389223369882</c:v>
                </c:pt>
                <c:pt idx="19">
                  <c:v>0.55379868484159844</c:v>
                </c:pt>
                <c:pt idx="20">
                  <c:v>0.5479587635612323</c:v>
                </c:pt>
                <c:pt idx="21">
                  <c:v>0.53862972004777121</c:v>
                </c:pt>
                <c:pt idx="22">
                  <c:v>0.52406579768058825</c:v>
                </c:pt>
                <c:pt idx="23">
                  <c:v>0.45888540105162512</c:v>
                </c:pt>
                <c:pt idx="24">
                  <c:v>0.40247323039343924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548264"/>
        <c:axId val="493549832"/>
      </c:lineChart>
      <c:catAx>
        <c:axId val="493552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93551400"/>
        <c:crosses val="autoZero"/>
        <c:auto val="1"/>
        <c:lblAlgn val="ctr"/>
        <c:lblOffset val="100"/>
        <c:noMultiLvlLbl val="0"/>
      </c:catAx>
      <c:valAx>
        <c:axId val="49355140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9355218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9354983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93548264"/>
        <c:crosses val="max"/>
        <c:crossBetween val="between"/>
      </c:valAx>
      <c:catAx>
        <c:axId val="4935482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354983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'OSCE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'OSCE Dpto'!$N$7:$N$27</c:f>
              <c:strCache>
                <c:ptCount val="21"/>
                <c:pt idx="0">
                  <c:v>Piura</c:v>
                </c:pt>
                <c:pt idx="1">
                  <c:v>Ica</c:v>
                </c:pt>
                <c:pt idx="2">
                  <c:v>Arequipa</c:v>
                </c:pt>
                <c:pt idx="3">
                  <c:v>Lambayeque</c:v>
                </c:pt>
                <c:pt idx="4">
                  <c:v>Junín</c:v>
                </c:pt>
                <c:pt idx="5">
                  <c:v>La Libertad</c:v>
                </c:pt>
                <c:pt idx="6">
                  <c:v>Apurímac</c:v>
                </c:pt>
                <c:pt idx="7">
                  <c:v>Cajamarca</c:v>
                </c:pt>
                <c:pt idx="8">
                  <c:v>Cusco</c:v>
                </c:pt>
                <c:pt idx="9">
                  <c:v>Ancash</c:v>
                </c:pt>
                <c:pt idx="10">
                  <c:v>Tumbes</c:v>
                </c:pt>
                <c:pt idx="11">
                  <c:v>Madre de Dios</c:v>
                </c:pt>
                <c:pt idx="12">
                  <c:v>Lima</c:v>
                </c:pt>
                <c:pt idx="13">
                  <c:v>Tacna</c:v>
                </c:pt>
                <c:pt idx="14">
                  <c:v>Ucayali</c:v>
                </c:pt>
                <c:pt idx="15">
                  <c:v>Puno</c:v>
                </c:pt>
                <c:pt idx="16">
                  <c:v>Huánuco</c:v>
                </c:pt>
                <c:pt idx="17">
                  <c:v>Ayacucho</c:v>
                </c:pt>
                <c:pt idx="18">
                  <c:v>Huancavelica</c:v>
                </c:pt>
                <c:pt idx="19">
                  <c:v>San Martín</c:v>
                </c:pt>
                <c:pt idx="20">
                  <c:v>Loreto</c:v>
                </c:pt>
              </c:strCache>
            </c:strRef>
          </c:cat>
          <c:val>
            <c:numRef>
              <c:f>'OSCE Dpto'!$O$7:$O$27</c:f>
              <c:numCache>
                <c:formatCode>#,##0.0</c:formatCode>
                <c:ptCount val="21"/>
                <c:pt idx="0">
                  <c:v>0.58634159559493504</c:v>
                </c:pt>
                <c:pt idx="1">
                  <c:v>0.423660719985538</c:v>
                </c:pt>
                <c:pt idx="2">
                  <c:v>0.2877854020016884</c:v>
                </c:pt>
                <c:pt idx="3">
                  <c:v>0.30724674209048314</c:v>
                </c:pt>
                <c:pt idx="4">
                  <c:v>0.27375914982314914</c:v>
                </c:pt>
                <c:pt idx="5">
                  <c:v>0.32580101286758201</c:v>
                </c:pt>
                <c:pt idx="6">
                  <c:v>8.1886539516603477E-2</c:v>
                </c:pt>
                <c:pt idx="7">
                  <c:v>0.27155403128811645</c:v>
                </c:pt>
                <c:pt idx="8">
                  <c:v>0.32570913964609133</c:v>
                </c:pt>
                <c:pt idx="9">
                  <c:v>0.2837454193092277</c:v>
                </c:pt>
                <c:pt idx="10">
                  <c:v>8.2041938242211301E-2</c:v>
                </c:pt>
                <c:pt idx="11">
                  <c:v>7.619322976346006E-2</c:v>
                </c:pt>
                <c:pt idx="12">
                  <c:v>22.373242856282442</c:v>
                </c:pt>
                <c:pt idx="13">
                  <c:v>0.11476440788727681</c:v>
                </c:pt>
                <c:pt idx="14">
                  <c:v>0.11049700807354282</c:v>
                </c:pt>
                <c:pt idx="15">
                  <c:v>0.15117728000265063</c:v>
                </c:pt>
                <c:pt idx="16">
                  <c:v>0.11958443009614925</c:v>
                </c:pt>
                <c:pt idx="17">
                  <c:v>0.11934195780618864</c:v>
                </c:pt>
                <c:pt idx="18">
                  <c:v>0.11634366846139182</c:v>
                </c:pt>
                <c:pt idx="19">
                  <c:v>0.11766543947046215</c:v>
                </c:pt>
                <c:pt idx="20">
                  <c:v>9.0182780281427136E-2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494168"/>
        <c:axId val="493496520"/>
      </c:barChart>
      <c:lineChart>
        <c:grouping val="standard"/>
        <c:varyColors val="0"/>
        <c:ser>
          <c:idx val="1"/>
          <c:order val="1"/>
          <c:tx>
            <c:strRef>
              <c:f>'OSCE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'OSCE Dpto'!$N$7:$N$27</c:f>
              <c:strCache>
                <c:ptCount val="21"/>
                <c:pt idx="0">
                  <c:v>Piura</c:v>
                </c:pt>
                <c:pt idx="1">
                  <c:v>Ica</c:v>
                </c:pt>
                <c:pt idx="2">
                  <c:v>Arequipa</c:v>
                </c:pt>
                <c:pt idx="3">
                  <c:v>Lambayeque</c:v>
                </c:pt>
                <c:pt idx="4">
                  <c:v>Junín</c:v>
                </c:pt>
                <c:pt idx="5">
                  <c:v>La Libertad</c:v>
                </c:pt>
                <c:pt idx="6">
                  <c:v>Apurímac</c:v>
                </c:pt>
                <c:pt idx="7">
                  <c:v>Cajamarca</c:v>
                </c:pt>
                <c:pt idx="8">
                  <c:v>Cusco</c:v>
                </c:pt>
                <c:pt idx="9">
                  <c:v>Ancash</c:v>
                </c:pt>
                <c:pt idx="10">
                  <c:v>Tumbes</c:v>
                </c:pt>
                <c:pt idx="11">
                  <c:v>Madre de Dios</c:v>
                </c:pt>
                <c:pt idx="12">
                  <c:v>Lima</c:v>
                </c:pt>
                <c:pt idx="13">
                  <c:v>Tacna</c:v>
                </c:pt>
                <c:pt idx="14">
                  <c:v>Ucayali</c:v>
                </c:pt>
                <c:pt idx="15">
                  <c:v>Puno</c:v>
                </c:pt>
                <c:pt idx="16">
                  <c:v>Huánuco</c:v>
                </c:pt>
                <c:pt idx="17">
                  <c:v>Ayacucho</c:v>
                </c:pt>
                <c:pt idx="18">
                  <c:v>Huancavelica</c:v>
                </c:pt>
                <c:pt idx="19">
                  <c:v>San Martín</c:v>
                </c:pt>
                <c:pt idx="20">
                  <c:v>Loreto</c:v>
                </c:pt>
              </c:strCache>
            </c:strRef>
          </c:cat>
          <c:val>
            <c:numRef>
              <c:f>'OSCE Dpto'!$P$7:$P$27</c:f>
              <c:numCache>
                <c:formatCode>0%</c:formatCode>
                <c:ptCount val="21"/>
                <c:pt idx="0">
                  <c:v>0.62910905850088361</c:v>
                </c:pt>
                <c:pt idx="1">
                  <c:v>0.52088237317365427</c:v>
                </c:pt>
                <c:pt idx="2">
                  <c:v>0.51786882390611022</c:v>
                </c:pt>
                <c:pt idx="3">
                  <c:v>0.51476928891635632</c:v>
                </c:pt>
                <c:pt idx="4">
                  <c:v>0.49986059116358017</c:v>
                </c:pt>
                <c:pt idx="5">
                  <c:v>0.48531619617495458</c:v>
                </c:pt>
                <c:pt idx="6">
                  <c:v>0.47930591367916625</c:v>
                </c:pt>
                <c:pt idx="7">
                  <c:v>0.47786009014733538</c:v>
                </c:pt>
                <c:pt idx="8">
                  <c:v>0.47414151008609318</c:v>
                </c:pt>
                <c:pt idx="9">
                  <c:v>0.45482882821255038</c:v>
                </c:pt>
                <c:pt idx="10">
                  <c:v>0.45031719190837599</c:v>
                </c:pt>
                <c:pt idx="11">
                  <c:v>0.4497590432825887</c:v>
                </c:pt>
                <c:pt idx="12">
                  <c:v>0.41547669172429186</c:v>
                </c:pt>
                <c:pt idx="13">
                  <c:v>0.40025113394532436</c:v>
                </c:pt>
                <c:pt idx="14">
                  <c:v>0.39166530699076935</c:v>
                </c:pt>
                <c:pt idx="15">
                  <c:v>0.18766614736570061</c:v>
                </c:pt>
                <c:pt idx="16">
                  <c:v>0.17114516186651121</c:v>
                </c:pt>
                <c:pt idx="17">
                  <c:v>0.17105690882301566</c:v>
                </c:pt>
                <c:pt idx="18">
                  <c:v>0.16621046441658427</c:v>
                </c:pt>
                <c:pt idx="19">
                  <c:v>0.1506491717245142</c:v>
                </c:pt>
                <c:pt idx="20">
                  <c:v>0.12588081790895644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510632"/>
        <c:axId val="493496912"/>
      </c:lineChart>
      <c:catAx>
        <c:axId val="493494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93496520"/>
        <c:crosses val="autoZero"/>
        <c:auto val="1"/>
        <c:lblAlgn val="ctr"/>
        <c:lblOffset val="100"/>
        <c:noMultiLvlLbl val="0"/>
      </c:catAx>
      <c:valAx>
        <c:axId val="49349652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9349416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934969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93510632"/>
        <c:crosses val="max"/>
        <c:crossBetween val="between"/>
      </c:valAx>
      <c:catAx>
        <c:axId val="4935106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349691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'GSRN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'GSRN Dpto'!$N$7:$N$30</c:f>
              <c:strCache>
                <c:ptCount val="24"/>
                <c:pt idx="0">
                  <c:v>Cusco</c:v>
                </c:pt>
                <c:pt idx="1">
                  <c:v>Madre de Dios</c:v>
                </c:pt>
                <c:pt idx="2">
                  <c:v>Huancavelica</c:v>
                </c:pt>
                <c:pt idx="3">
                  <c:v>Cajamarca</c:v>
                </c:pt>
                <c:pt idx="4">
                  <c:v>Ayacucho</c:v>
                </c:pt>
                <c:pt idx="5">
                  <c:v>Loreto</c:v>
                </c:pt>
                <c:pt idx="6">
                  <c:v>Ucayali</c:v>
                </c:pt>
                <c:pt idx="7">
                  <c:v>Puno</c:v>
                </c:pt>
                <c:pt idx="8">
                  <c:v>Junín</c:v>
                </c:pt>
                <c:pt idx="9">
                  <c:v>Tumbes</c:v>
                </c:pt>
                <c:pt idx="10">
                  <c:v>Apurímac</c:v>
                </c:pt>
                <c:pt idx="11">
                  <c:v>Lambayeque</c:v>
                </c:pt>
                <c:pt idx="12">
                  <c:v>Piura</c:v>
                </c:pt>
                <c:pt idx="13">
                  <c:v>Lima</c:v>
                </c:pt>
                <c:pt idx="14">
                  <c:v>Huánuco</c:v>
                </c:pt>
                <c:pt idx="15">
                  <c:v>Ica</c:v>
                </c:pt>
                <c:pt idx="16">
                  <c:v>La Libertad</c:v>
                </c:pt>
                <c:pt idx="17">
                  <c:v>Pasco</c:v>
                </c:pt>
                <c:pt idx="18">
                  <c:v>San Martín</c:v>
                </c:pt>
                <c:pt idx="19">
                  <c:v>Arequipa</c:v>
                </c:pt>
                <c:pt idx="20">
                  <c:v>Amazonas</c:v>
                </c:pt>
                <c:pt idx="21">
                  <c:v>Moquegua</c:v>
                </c:pt>
                <c:pt idx="22">
                  <c:v>Tacna</c:v>
                </c:pt>
                <c:pt idx="23">
                  <c:v>Ancash</c:v>
                </c:pt>
              </c:strCache>
            </c:strRef>
          </c:cat>
          <c:val>
            <c:numRef>
              <c:f>'GSRN Dpto'!$O$7:$O$30</c:f>
              <c:numCache>
                <c:formatCode>#,##0.0</c:formatCode>
                <c:ptCount val="24"/>
                <c:pt idx="0">
                  <c:v>26.204212439449741</c:v>
                </c:pt>
                <c:pt idx="1">
                  <c:v>0.82310074943677569</c:v>
                </c:pt>
                <c:pt idx="2">
                  <c:v>3.9351910059625976</c:v>
                </c:pt>
                <c:pt idx="3">
                  <c:v>2.3922933326456373</c:v>
                </c:pt>
                <c:pt idx="4">
                  <c:v>0.70591696525120951</c:v>
                </c:pt>
                <c:pt idx="5">
                  <c:v>0.64114709616340737</c:v>
                </c:pt>
                <c:pt idx="6">
                  <c:v>0.3000530593364471</c:v>
                </c:pt>
                <c:pt idx="7">
                  <c:v>1.8381542489544616</c:v>
                </c:pt>
                <c:pt idx="8">
                  <c:v>0.42179655242647796</c:v>
                </c:pt>
                <c:pt idx="9">
                  <c:v>0.25973215154791496</c:v>
                </c:pt>
                <c:pt idx="10">
                  <c:v>0.33700135139771092</c:v>
                </c:pt>
                <c:pt idx="11">
                  <c:v>4.2410604982913434</c:v>
                </c:pt>
                <c:pt idx="12">
                  <c:v>0.84240750657649288</c:v>
                </c:pt>
                <c:pt idx="13">
                  <c:v>49.441272060153274</c:v>
                </c:pt>
                <c:pt idx="14">
                  <c:v>1.6450974991041651</c:v>
                </c:pt>
                <c:pt idx="15">
                  <c:v>0.59249449567206169</c:v>
                </c:pt>
                <c:pt idx="16">
                  <c:v>0.33185804930660512</c:v>
                </c:pt>
                <c:pt idx="17">
                  <c:v>0.87526515311627795</c:v>
                </c:pt>
                <c:pt idx="18">
                  <c:v>1.8771249732338189</c:v>
                </c:pt>
                <c:pt idx="19">
                  <c:v>0.51782492509911338</c:v>
                </c:pt>
                <c:pt idx="20">
                  <c:v>0.91904397276055039</c:v>
                </c:pt>
                <c:pt idx="21">
                  <c:v>0.33217387110052887</c:v>
                </c:pt>
                <c:pt idx="22">
                  <c:v>0.50352755411590255</c:v>
                </c:pt>
                <c:pt idx="23">
                  <c:v>0.61258008084126891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509456"/>
        <c:axId val="493513768"/>
      </c:barChart>
      <c:lineChart>
        <c:grouping val="standard"/>
        <c:varyColors val="0"/>
        <c:ser>
          <c:idx val="1"/>
          <c:order val="1"/>
          <c:tx>
            <c:strRef>
              <c:f>'GSRN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'GSRN Dpto'!$N$7:$N$30</c:f>
              <c:strCache>
                <c:ptCount val="24"/>
                <c:pt idx="0">
                  <c:v>Cusco</c:v>
                </c:pt>
                <c:pt idx="1">
                  <c:v>Madre de Dios</c:v>
                </c:pt>
                <c:pt idx="2">
                  <c:v>Huancavelica</c:v>
                </c:pt>
                <c:pt idx="3">
                  <c:v>Cajamarca</c:v>
                </c:pt>
                <c:pt idx="4">
                  <c:v>Ayacucho</c:v>
                </c:pt>
                <c:pt idx="5">
                  <c:v>Loreto</c:v>
                </c:pt>
                <c:pt idx="6">
                  <c:v>Ucayali</c:v>
                </c:pt>
                <c:pt idx="7">
                  <c:v>Puno</c:v>
                </c:pt>
                <c:pt idx="8">
                  <c:v>Junín</c:v>
                </c:pt>
                <c:pt idx="9">
                  <c:v>Tumbes</c:v>
                </c:pt>
                <c:pt idx="10">
                  <c:v>Apurímac</c:v>
                </c:pt>
                <c:pt idx="11">
                  <c:v>Lambayeque</c:v>
                </c:pt>
                <c:pt idx="12">
                  <c:v>Piura</c:v>
                </c:pt>
                <c:pt idx="13">
                  <c:v>Lima</c:v>
                </c:pt>
                <c:pt idx="14">
                  <c:v>Huánuco</c:v>
                </c:pt>
                <c:pt idx="15">
                  <c:v>Ica</c:v>
                </c:pt>
                <c:pt idx="16">
                  <c:v>La Libertad</c:v>
                </c:pt>
                <c:pt idx="17">
                  <c:v>Pasco</c:v>
                </c:pt>
                <c:pt idx="18">
                  <c:v>San Martín</c:v>
                </c:pt>
                <c:pt idx="19">
                  <c:v>Arequipa</c:v>
                </c:pt>
                <c:pt idx="20">
                  <c:v>Amazonas</c:v>
                </c:pt>
                <c:pt idx="21">
                  <c:v>Moquegua</c:v>
                </c:pt>
                <c:pt idx="22">
                  <c:v>Tacna</c:v>
                </c:pt>
                <c:pt idx="23">
                  <c:v>Ancash</c:v>
                </c:pt>
              </c:strCache>
            </c:strRef>
          </c:cat>
          <c:val>
            <c:numRef>
              <c:f>'GSRN Dpto'!$P$7:$P$30</c:f>
              <c:numCache>
                <c:formatCode>0%</c:formatCode>
                <c:ptCount val="24"/>
                <c:pt idx="0">
                  <c:v>0.54326914678472094</c:v>
                </c:pt>
                <c:pt idx="1">
                  <c:v>0.53639845645425732</c:v>
                </c:pt>
                <c:pt idx="2">
                  <c:v>0.5014926814885412</c:v>
                </c:pt>
                <c:pt idx="3">
                  <c:v>0.4899050029807715</c:v>
                </c:pt>
                <c:pt idx="4">
                  <c:v>0.42065564763931951</c:v>
                </c:pt>
                <c:pt idx="5">
                  <c:v>0.40396583029225508</c:v>
                </c:pt>
                <c:pt idx="6">
                  <c:v>0.38827294298501541</c:v>
                </c:pt>
                <c:pt idx="7">
                  <c:v>0.38097021716888718</c:v>
                </c:pt>
                <c:pt idx="8">
                  <c:v>0.35609310199177202</c:v>
                </c:pt>
                <c:pt idx="9">
                  <c:v>0.34128042702458566</c:v>
                </c:pt>
                <c:pt idx="10">
                  <c:v>0.33752282416103974</c:v>
                </c:pt>
                <c:pt idx="11">
                  <c:v>0.33677679571029379</c:v>
                </c:pt>
                <c:pt idx="12">
                  <c:v>0.33221288984641706</c:v>
                </c:pt>
                <c:pt idx="13">
                  <c:v>0.31988785618249072</c:v>
                </c:pt>
                <c:pt idx="14">
                  <c:v>0.30234354724158008</c:v>
                </c:pt>
                <c:pt idx="15">
                  <c:v>0.30215498204497421</c:v>
                </c:pt>
                <c:pt idx="16">
                  <c:v>0.3011041724455355</c:v>
                </c:pt>
                <c:pt idx="17">
                  <c:v>0.29069536951840824</c:v>
                </c:pt>
                <c:pt idx="18">
                  <c:v>0.24902647653566856</c:v>
                </c:pt>
                <c:pt idx="19">
                  <c:v>0.21733078146301871</c:v>
                </c:pt>
                <c:pt idx="20">
                  <c:v>0.19476494601317865</c:v>
                </c:pt>
                <c:pt idx="21">
                  <c:v>0.18043415759112255</c:v>
                </c:pt>
                <c:pt idx="22">
                  <c:v>0.17450899429953551</c:v>
                </c:pt>
                <c:pt idx="23">
                  <c:v>9.6806220205956015E-2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506712"/>
        <c:axId val="493507888"/>
      </c:lineChart>
      <c:catAx>
        <c:axId val="493509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93513768"/>
        <c:crosses val="autoZero"/>
        <c:auto val="1"/>
        <c:lblAlgn val="ctr"/>
        <c:lblOffset val="100"/>
        <c:noMultiLvlLbl val="0"/>
      </c:catAx>
      <c:valAx>
        <c:axId val="49351376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9350945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9350788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93506712"/>
        <c:crosses val="max"/>
        <c:crossBetween val="between"/>
      </c:valAx>
      <c:catAx>
        <c:axId val="4935067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350788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'GIRS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'GIRS Dpto'!$N$7:$N$31</c:f>
              <c:strCache>
                <c:ptCount val="25"/>
                <c:pt idx="0">
                  <c:v>Provincia Constitucional del Callao</c:v>
                </c:pt>
                <c:pt idx="1">
                  <c:v>Lima</c:v>
                </c:pt>
                <c:pt idx="2">
                  <c:v>Tumbes</c:v>
                </c:pt>
                <c:pt idx="3">
                  <c:v>Piura</c:v>
                </c:pt>
                <c:pt idx="4">
                  <c:v>Lambayeque</c:v>
                </c:pt>
                <c:pt idx="5">
                  <c:v>La Libertad</c:v>
                </c:pt>
                <c:pt idx="6">
                  <c:v>Cusco</c:v>
                </c:pt>
                <c:pt idx="7">
                  <c:v>Loreto</c:v>
                </c:pt>
                <c:pt idx="8">
                  <c:v>Arequipa</c:v>
                </c:pt>
                <c:pt idx="9">
                  <c:v>Cajamarca</c:v>
                </c:pt>
                <c:pt idx="10">
                  <c:v>Ica</c:v>
                </c:pt>
                <c:pt idx="11">
                  <c:v>Ucayali</c:v>
                </c:pt>
                <c:pt idx="12">
                  <c:v>Tacna</c:v>
                </c:pt>
                <c:pt idx="13">
                  <c:v>Huancavelica</c:v>
                </c:pt>
                <c:pt idx="14">
                  <c:v>Madre de Dios</c:v>
                </c:pt>
                <c:pt idx="15">
                  <c:v>Moquegua</c:v>
                </c:pt>
                <c:pt idx="16">
                  <c:v>Huánuco</c:v>
                </c:pt>
                <c:pt idx="17">
                  <c:v>San Martín</c:v>
                </c:pt>
                <c:pt idx="18">
                  <c:v>Ancash</c:v>
                </c:pt>
                <c:pt idx="19">
                  <c:v>Junín</c:v>
                </c:pt>
                <c:pt idx="20">
                  <c:v>Pasco</c:v>
                </c:pt>
                <c:pt idx="21">
                  <c:v>Puno</c:v>
                </c:pt>
                <c:pt idx="22">
                  <c:v>Ayacucho</c:v>
                </c:pt>
                <c:pt idx="23">
                  <c:v>Apurímac</c:v>
                </c:pt>
                <c:pt idx="24">
                  <c:v>Amazonas</c:v>
                </c:pt>
              </c:strCache>
            </c:strRef>
          </c:cat>
          <c:val>
            <c:numRef>
              <c:f>'GIRS Dpto'!$O$7:$O$31</c:f>
              <c:numCache>
                <c:formatCode>#,##0.0</c:formatCode>
                <c:ptCount val="25"/>
                <c:pt idx="0">
                  <c:v>68.045025500138436</c:v>
                </c:pt>
                <c:pt idx="1">
                  <c:v>297.68876543556411</c:v>
                </c:pt>
                <c:pt idx="2">
                  <c:v>6.2073189327585911</c:v>
                </c:pt>
                <c:pt idx="3">
                  <c:v>31.391743923878039</c:v>
                </c:pt>
                <c:pt idx="4">
                  <c:v>31.087430229600496</c:v>
                </c:pt>
                <c:pt idx="5">
                  <c:v>14.858601698616436</c:v>
                </c:pt>
                <c:pt idx="6">
                  <c:v>19.387559213042785</c:v>
                </c:pt>
                <c:pt idx="7">
                  <c:v>8.8486587351261257</c:v>
                </c:pt>
                <c:pt idx="8">
                  <c:v>19.343020176851642</c:v>
                </c:pt>
                <c:pt idx="9">
                  <c:v>5.5018091267063554</c:v>
                </c:pt>
                <c:pt idx="10">
                  <c:v>15.851633319556395</c:v>
                </c:pt>
                <c:pt idx="11">
                  <c:v>8.5604996746898205</c:v>
                </c:pt>
                <c:pt idx="12">
                  <c:v>4.9680941323899148</c:v>
                </c:pt>
                <c:pt idx="13">
                  <c:v>4.2192058642476367</c:v>
                </c:pt>
                <c:pt idx="14">
                  <c:v>2.6524878424347356</c:v>
                </c:pt>
                <c:pt idx="15">
                  <c:v>1.2285447518439827</c:v>
                </c:pt>
                <c:pt idx="16">
                  <c:v>6.7145205607979346</c:v>
                </c:pt>
                <c:pt idx="17">
                  <c:v>8.7024745974105606</c:v>
                </c:pt>
                <c:pt idx="18">
                  <c:v>8.2698805123720582</c:v>
                </c:pt>
                <c:pt idx="19">
                  <c:v>15.164475218638792</c:v>
                </c:pt>
                <c:pt idx="20">
                  <c:v>4.5973241096938082</c:v>
                </c:pt>
                <c:pt idx="21">
                  <c:v>8.0986725214808732</c:v>
                </c:pt>
                <c:pt idx="22">
                  <c:v>7.8410398703044866</c:v>
                </c:pt>
                <c:pt idx="23">
                  <c:v>2.5449982750462516</c:v>
                </c:pt>
                <c:pt idx="24">
                  <c:v>1.6444052879928053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509848"/>
        <c:axId val="493514552"/>
      </c:barChart>
      <c:lineChart>
        <c:grouping val="standard"/>
        <c:varyColors val="0"/>
        <c:ser>
          <c:idx val="1"/>
          <c:order val="1"/>
          <c:tx>
            <c:strRef>
              <c:f>'GIRS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'GIRS Dpto'!$N$7:$N$31</c:f>
              <c:strCache>
                <c:ptCount val="25"/>
                <c:pt idx="0">
                  <c:v>Provincia Constitucional del Callao</c:v>
                </c:pt>
                <c:pt idx="1">
                  <c:v>Lima</c:v>
                </c:pt>
                <c:pt idx="2">
                  <c:v>Tumbes</c:v>
                </c:pt>
                <c:pt idx="3">
                  <c:v>Piura</c:v>
                </c:pt>
                <c:pt idx="4">
                  <c:v>Lambayeque</c:v>
                </c:pt>
                <c:pt idx="5">
                  <c:v>La Libertad</c:v>
                </c:pt>
                <c:pt idx="6">
                  <c:v>Cusco</c:v>
                </c:pt>
                <c:pt idx="7">
                  <c:v>Loreto</c:v>
                </c:pt>
                <c:pt idx="8">
                  <c:v>Arequipa</c:v>
                </c:pt>
                <c:pt idx="9">
                  <c:v>Cajamarca</c:v>
                </c:pt>
                <c:pt idx="10">
                  <c:v>Ica</c:v>
                </c:pt>
                <c:pt idx="11">
                  <c:v>Ucayali</c:v>
                </c:pt>
                <c:pt idx="12">
                  <c:v>Tacna</c:v>
                </c:pt>
                <c:pt idx="13">
                  <c:v>Huancavelica</c:v>
                </c:pt>
                <c:pt idx="14">
                  <c:v>Madre de Dios</c:v>
                </c:pt>
                <c:pt idx="15">
                  <c:v>Moquegua</c:v>
                </c:pt>
                <c:pt idx="16">
                  <c:v>Huánuco</c:v>
                </c:pt>
                <c:pt idx="17">
                  <c:v>San Martín</c:v>
                </c:pt>
                <c:pt idx="18">
                  <c:v>Ancash</c:v>
                </c:pt>
                <c:pt idx="19">
                  <c:v>Junín</c:v>
                </c:pt>
                <c:pt idx="20">
                  <c:v>Pasco</c:v>
                </c:pt>
                <c:pt idx="21">
                  <c:v>Puno</c:v>
                </c:pt>
                <c:pt idx="22">
                  <c:v>Ayacucho</c:v>
                </c:pt>
                <c:pt idx="23">
                  <c:v>Apurímac</c:v>
                </c:pt>
                <c:pt idx="24">
                  <c:v>Amazonas</c:v>
                </c:pt>
              </c:strCache>
            </c:strRef>
          </c:cat>
          <c:val>
            <c:numRef>
              <c:f>'GIRS Dpto'!$P$7:$P$31</c:f>
              <c:numCache>
                <c:formatCode>0%</c:formatCode>
                <c:ptCount val="25"/>
                <c:pt idx="0">
                  <c:v>0.81931673116308745</c:v>
                </c:pt>
                <c:pt idx="1">
                  <c:v>0.56961074563516134</c:v>
                </c:pt>
                <c:pt idx="2">
                  <c:v>0.55948960195613839</c:v>
                </c:pt>
                <c:pt idx="3">
                  <c:v>0.52608890539094111</c:v>
                </c:pt>
                <c:pt idx="4">
                  <c:v>0.50906331614946509</c:v>
                </c:pt>
                <c:pt idx="5">
                  <c:v>0.49424804454666488</c:v>
                </c:pt>
                <c:pt idx="6">
                  <c:v>0.49025724861727699</c:v>
                </c:pt>
                <c:pt idx="7">
                  <c:v>0.48540211540827577</c:v>
                </c:pt>
                <c:pt idx="8">
                  <c:v>0.48137658820080442</c:v>
                </c:pt>
                <c:pt idx="9">
                  <c:v>0.47868570780438385</c:v>
                </c:pt>
                <c:pt idx="10">
                  <c:v>0.47713649473241093</c:v>
                </c:pt>
                <c:pt idx="11">
                  <c:v>0.47040310559421289</c:v>
                </c:pt>
                <c:pt idx="12">
                  <c:v>0.46163049227108005</c:v>
                </c:pt>
                <c:pt idx="13">
                  <c:v>0.44024329212120206</c:v>
                </c:pt>
                <c:pt idx="14">
                  <c:v>0.43066047829505649</c:v>
                </c:pt>
                <c:pt idx="15">
                  <c:v>0.42743870447612486</c:v>
                </c:pt>
                <c:pt idx="16">
                  <c:v>0.42160196330463195</c:v>
                </c:pt>
                <c:pt idx="17">
                  <c:v>0.4153447035776337</c:v>
                </c:pt>
                <c:pt idx="18">
                  <c:v>0.36523638322656871</c:v>
                </c:pt>
                <c:pt idx="19">
                  <c:v>0.34860215854475496</c:v>
                </c:pt>
                <c:pt idx="20">
                  <c:v>0.34213219955876528</c:v>
                </c:pt>
                <c:pt idx="21">
                  <c:v>0.33508467308066775</c:v>
                </c:pt>
                <c:pt idx="22">
                  <c:v>0.33174161645069961</c:v>
                </c:pt>
                <c:pt idx="23">
                  <c:v>0.25143734577679838</c:v>
                </c:pt>
                <c:pt idx="24">
                  <c:v>0.21430641757202784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507104"/>
        <c:axId val="493514160"/>
      </c:lineChart>
      <c:catAx>
        <c:axId val="493509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93514552"/>
        <c:crosses val="autoZero"/>
        <c:auto val="1"/>
        <c:lblAlgn val="ctr"/>
        <c:lblOffset val="100"/>
        <c:noMultiLvlLbl val="0"/>
      </c:catAx>
      <c:valAx>
        <c:axId val="49351455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9350984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9351416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93507104"/>
        <c:crosses val="max"/>
        <c:crossBetween val="between"/>
      </c:valAx>
      <c:catAx>
        <c:axId val="4935071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351416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'MSA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'MSA Dpto'!$N$7:$N$31</c:f>
              <c:strCache>
                <c:ptCount val="25"/>
                <c:pt idx="0">
                  <c:v>Loreto</c:v>
                </c:pt>
                <c:pt idx="1">
                  <c:v>Ica</c:v>
                </c:pt>
                <c:pt idx="2">
                  <c:v>Lambayeque</c:v>
                </c:pt>
                <c:pt idx="3">
                  <c:v>Provincia Constitucional del Callao</c:v>
                </c:pt>
                <c:pt idx="4">
                  <c:v>Junín</c:v>
                </c:pt>
                <c:pt idx="5">
                  <c:v>Tumbes</c:v>
                </c:pt>
                <c:pt idx="6">
                  <c:v>Moquegua</c:v>
                </c:pt>
                <c:pt idx="7">
                  <c:v>Huánuco</c:v>
                </c:pt>
                <c:pt idx="8">
                  <c:v>Cusco</c:v>
                </c:pt>
                <c:pt idx="9">
                  <c:v>Ucayali</c:v>
                </c:pt>
                <c:pt idx="10">
                  <c:v>Piura</c:v>
                </c:pt>
                <c:pt idx="11">
                  <c:v>Tacna</c:v>
                </c:pt>
                <c:pt idx="12">
                  <c:v>San Martín</c:v>
                </c:pt>
                <c:pt idx="13">
                  <c:v>Cajamarca</c:v>
                </c:pt>
                <c:pt idx="14">
                  <c:v>Pasco</c:v>
                </c:pt>
                <c:pt idx="15">
                  <c:v>Puno</c:v>
                </c:pt>
                <c:pt idx="16">
                  <c:v>Arequipa</c:v>
                </c:pt>
                <c:pt idx="17">
                  <c:v>Lima</c:v>
                </c:pt>
                <c:pt idx="18">
                  <c:v>Madre de Dios</c:v>
                </c:pt>
                <c:pt idx="19">
                  <c:v>Huancavelica</c:v>
                </c:pt>
                <c:pt idx="20">
                  <c:v>Apurímac</c:v>
                </c:pt>
                <c:pt idx="21">
                  <c:v>La Libertad</c:v>
                </c:pt>
                <c:pt idx="22">
                  <c:v>Amazonas</c:v>
                </c:pt>
                <c:pt idx="23">
                  <c:v>Ayacucho</c:v>
                </c:pt>
                <c:pt idx="24">
                  <c:v>Ancash</c:v>
                </c:pt>
              </c:strCache>
            </c:strRef>
          </c:cat>
          <c:val>
            <c:numRef>
              <c:f>'MSA Dpto'!$O$7:$O$31</c:f>
              <c:numCache>
                <c:formatCode>#,##0.0</c:formatCode>
                <c:ptCount val="25"/>
                <c:pt idx="0">
                  <c:v>0.51939893105984281</c:v>
                </c:pt>
                <c:pt idx="1">
                  <c:v>0.554204558261437</c:v>
                </c:pt>
                <c:pt idx="2">
                  <c:v>0.57603750673405874</c:v>
                </c:pt>
                <c:pt idx="3">
                  <c:v>2.1552104104018404</c:v>
                </c:pt>
                <c:pt idx="4">
                  <c:v>0.62225129615680486</c:v>
                </c:pt>
                <c:pt idx="5">
                  <c:v>0.50715668179241558</c:v>
                </c:pt>
                <c:pt idx="6">
                  <c:v>0.26811739077092511</c:v>
                </c:pt>
                <c:pt idx="7">
                  <c:v>0.47163381486864908</c:v>
                </c:pt>
                <c:pt idx="8">
                  <c:v>13.03380047694462</c:v>
                </c:pt>
                <c:pt idx="9">
                  <c:v>0.23524299936224735</c:v>
                </c:pt>
                <c:pt idx="10">
                  <c:v>1.6191308773496882</c:v>
                </c:pt>
                <c:pt idx="11">
                  <c:v>1.2365548492805523</c:v>
                </c:pt>
                <c:pt idx="12">
                  <c:v>0.27711564865274163</c:v>
                </c:pt>
                <c:pt idx="13">
                  <c:v>1.7777587539684629</c:v>
                </c:pt>
                <c:pt idx="14">
                  <c:v>0.34149857737516454</c:v>
                </c:pt>
                <c:pt idx="15">
                  <c:v>4.145530061033643</c:v>
                </c:pt>
                <c:pt idx="16">
                  <c:v>0.69007049303206636</c:v>
                </c:pt>
                <c:pt idx="17">
                  <c:v>5.8466124995800222</c:v>
                </c:pt>
                <c:pt idx="18">
                  <c:v>0.19842794073913519</c:v>
                </c:pt>
                <c:pt idx="19">
                  <c:v>0.7063171200839663</c:v>
                </c:pt>
                <c:pt idx="20">
                  <c:v>0.92034071079204816</c:v>
                </c:pt>
                <c:pt idx="21">
                  <c:v>0.8185302016279592</c:v>
                </c:pt>
                <c:pt idx="22">
                  <c:v>0.36550466174534918</c:v>
                </c:pt>
                <c:pt idx="23">
                  <c:v>0.57719283528664334</c:v>
                </c:pt>
                <c:pt idx="24">
                  <c:v>0.5162120500363413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514944"/>
        <c:axId val="493506320"/>
      </c:barChart>
      <c:lineChart>
        <c:grouping val="standard"/>
        <c:varyColors val="0"/>
        <c:ser>
          <c:idx val="1"/>
          <c:order val="1"/>
          <c:tx>
            <c:strRef>
              <c:f>'MSA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'MSA Dpto'!$N$7:$N$31</c:f>
              <c:strCache>
                <c:ptCount val="25"/>
                <c:pt idx="0">
                  <c:v>Loreto</c:v>
                </c:pt>
                <c:pt idx="1">
                  <c:v>Ica</c:v>
                </c:pt>
                <c:pt idx="2">
                  <c:v>Lambayeque</c:v>
                </c:pt>
                <c:pt idx="3">
                  <c:v>Provincia Constitucional del Callao</c:v>
                </c:pt>
                <c:pt idx="4">
                  <c:v>Junín</c:v>
                </c:pt>
                <c:pt idx="5">
                  <c:v>Tumbes</c:v>
                </c:pt>
                <c:pt idx="6">
                  <c:v>Moquegua</c:v>
                </c:pt>
                <c:pt idx="7">
                  <c:v>Huánuco</c:v>
                </c:pt>
                <c:pt idx="8">
                  <c:v>Cusco</c:v>
                </c:pt>
                <c:pt idx="9">
                  <c:v>Ucayali</c:v>
                </c:pt>
                <c:pt idx="10">
                  <c:v>Piura</c:v>
                </c:pt>
                <c:pt idx="11">
                  <c:v>Tacna</c:v>
                </c:pt>
                <c:pt idx="12">
                  <c:v>San Martín</c:v>
                </c:pt>
                <c:pt idx="13">
                  <c:v>Cajamarca</c:v>
                </c:pt>
                <c:pt idx="14">
                  <c:v>Pasco</c:v>
                </c:pt>
                <c:pt idx="15">
                  <c:v>Puno</c:v>
                </c:pt>
                <c:pt idx="16">
                  <c:v>Arequipa</c:v>
                </c:pt>
                <c:pt idx="17">
                  <c:v>Lima</c:v>
                </c:pt>
                <c:pt idx="18">
                  <c:v>Madre de Dios</c:v>
                </c:pt>
                <c:pt idx="19">
                  <c:v>Huancavelica</c:v>
                </c:pt>
                <c:pt idx="20">
                  <c:v>Apurímac</c:v>
                </c:pt>
                <c:pt idx="21">
                  <c:v>La Libertad</c:v>
                </c:pt>
                <c:pt idx="22">
                  <c:v>Amazonas</c:v>
                </c:pt>
                <c:pt idx="23">
                  <c:v>Ayacucho</c:v>
                </c:pt>
                <c:pt idx="24">
                  <c:v>Ancash</c:v>
                </c:pt>
              </c:strCache>
            </c:strRef>
          </c:cat>
          <c:val>
            <c:numRef>
              <c:f>'MSA Dpto'!$P$7:$P$31</c:f>
              <c:numCache>
                <c:formatCode>0%</c:formatCode>
                <c:ptCount val="25"/>
                <c:pt idx="0">
                  <c:v>0.56120354427654706</c:v>
                </c:pt>
                <c:pt idx="1">
                  <c:v>0.55283297963895273</c:v>
                </c:pt>
                <c:pt idx="2">
                  <c:v>0.54659878914811932</c:v>
                </c:pt>
                <c:pt idx="3">
                  <c:v>0.54337866603648632</c:v>
                </c:pt>
                <c:pt idx="4">
                  <c:v>0.52110440922233947</c:v>
                </c:pt>
                <c:pt idx="5">
                  <c:v>0.51346459433380642</c:v>
                </c:pt>
                <c:pt idx="6">
                  <c:v>0.51026145305827775</c:v>
                </c:pt>
                <c:pt idx="7">
                  <c:v>0.48362827983688361</c:v>
                </c:pt>
                <c:pt idx="8">
                  <c:v>0.47604495464773755</c:v>
                </c:pt>
                <c:pt idx="9">
                  <c:v>0.46979821413899514</c:v>
                </c:pt>
                <c:pt idx="10">
                  <c:v>0.45863754511639732</c:v>
                </c:pt>
                <c:pt idx="11">
                  <c:v>0.44965565478470287</c:v>
                </c:pt>
                <c:pt idx="12">
                  <c:v>0.42307668026879602</c:v>
                </c:pt>
                <c:pt idx="13">
                  <c:v>0.42020032754745862</c:v>
                </c:pt>
                <c:pt idx="14">
                  <c:v>0.39808008888957286</c:v>
                </c:pt>
                <c:pt idx="15">
                  <c:v>0.39269032564440504</c:v>
                </c:pt>
                <c:pt idx="16">
                  <c:v>0.35804814842229288</c:v>
                </c:pt>
                <c:pt idx="17">
                  <c:v>0.34267435348121028</c:v>
                </c:pt>
                <c:pt idx="18">
                  <c:v>0.33716373882858081</c:v>
                </c:pt>
                <c:pt idx="19">
                  <c:v>0.31680530921250311</c:v>
                </c:pt>
                <c:pt idx="20">
                  <c:v>0.30577850654324701</c:v>
                </c:pt>
                <c:pt idx="21">
                  <c:v>0.28092601660850181</c:v>
                </c:pt>
                <c:pt idx="22">
                  <c:v>0.2592375051565613</c:v>
                </c:pt>
                <c:pt idx="23">
                  <c:v>0.25482947373733489</c:v>
                </c:pt>
                <c:pt idx="24">
                  <c:v>0.24583703605954685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511416"/>
        <c:axId val="493503968"/>
      </c:lineChart>
      <c:catAx>
        <c:axId val="493514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93506320"/>
        <c:crosses val="autoZero"/>
        <c:auto val="1"/>
        <c:lblAlgn val="ctr"/>
        <c:lblOffset val="100"/>
        <c:noMultiLvlLbl val="0"/>
      </c:catAx>
      <c:valAx>
        <c:axId val="49350632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9351494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9350396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93511416"/>
        <c:crosses val="max"/>
        <c:crossBetween val="between"/>
      </c:valAx>
      <c:catAx>
        <c:axId val="493511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350396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'MSV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'MSV Dpto'!$N$7:$N$31</c:f>
              <c:strCache>
                <c:ptCount val="25"/>
                <c:pt idx="0">
                  <c:v>Ica</c:v>
                </c:pt>
                <c:pt idx="1">
                  <c:v>Tumbes</c:v>
                </c:pt>
                <c:pt idx="2">
                  <c:v>La Libertad</c:v>
                </c:pt>
                <c:pt idx="3">
                  <c:v>San Martín</c:v>
                </c:pt>
                <c:pt idx="4">
                  <c:v>Lambayeque</c:v>
                </c:pt>
                <c:pt idx="5">
                  <c:v>Madre de Dios</c:v>
                </c:pt>
                <c:pt idx="6">
                  <c:v>Cajamarca</c:v>
                </c:pt>
                <c:pt idx="7">
                  <c:v>Lima</c:v>
                </c:pt>
                <c:pt idx="8">
                  <c:v>Ancash</c:v>
                </c:pt>
                <c:pt idx="9">
                  <c:v>Huancavelica</c:v>
                </c:pt>
                <c:pt idx="10">
                  <c:v>Huánuco</c:v>
                </c:pt>
                <c:pt idx="11">
                  <c:v>Piura</c:v>
                </c:pt>
                <c:pt idx="12">
                  <c:v>Provincia Constitucional del Callao</c:v>
                </c:pt>
                <c:pt idx="13">
                  <c:v>Pasco</c:v>
                </c:pt>
                <c:pt idx="14">
                  <c:v>Cusco</c:v>
                </c:pt>
                <c:pt idx="15">
                  <c:v>Loreto</c:v>
                </c:pt>
                <c:pt idx="16">
                  <c:v>Amazonas</c:v>
                </c:pt>
                <c:pt idx="17">
                  <c:v>Ayacucho</c:v>
                </c:pt>
                <c:pt idx="18">
                  <c:v>Arequipa</c:v>
                </c:pt>
                <c:pt idx="19">
                  <c:v>Apurímac</c:v>
                </c:pt>
                <c:pt idx="20">
                  <c:v>Puno</c:v>
                </c:pt>
                <c:pt idx="21">
                  <c:v>Moquegua</c:v>
                </c:pt>
                <c:pt idx="22">
                  <c:v>Tacna</c:v>
                </c:pt>
                <c:pt idx="23">
                  <c:v>Junín</c:v>
                </c:pt>
                <c:pt idx="24">
                  <c:v>Ucayali</c:v>
                </c:pt>
              </c:strCache>
            </c:strRef>
          </c:cat>
          <c:val>
            <c:numRef>
              <c:f>'MSV Dpto'!$O$7:$O$31</c:f>
              <c:numCache>
                <c:formatCode>#,##0.0</c:formatCode>
                <c:ptCount val="25"/>
                <c:pt idx="0">
                  <c:v>5.3366411571298125</c:v>
                </c:pt>
                <c:pt idx="1">
                  <c:v>0.63787510293376393</c:v>
                </c:pt>
                <c:pt idx="2">
                  <c:v>3.0969235089219058</c:v>
                </c:pt>
                <c:pt idx="3">
                  <c:v>0.6229274615001853</c:v>
                </c:pt>
                <c:pt idx="4">
                  <c:v>1.3507627926026295</c:v>
                </c:pt>
                <c:pt idx="5">
                  <c:v>0.15614760005162007</c:v>
                </c:pt>
                <c:pt idx="6">
                  <c:v>2.2139484639827693</c:v>
                </c:pt>
                <c:pt idx="7">
                  <c:v>12.811577298856125</c:v>
                </c:pt>
                <c:pt idx="8">
                  <c:v>3.8180546805154023</c:v>
                </c:pt>
                <c:pt idx="9">
                  <c:v>0.70209215664432656</c:v>
                </c:pt>
                <c:pt idx="10">
                  <c:v>0.97346764250787565</c:v>
                </c:pt>
                <c:pt idx="11">
                  <c:v>2.9749272949329324</c:v>
                </c:pt>
                <c:pt idx="12">
                  <c:v>8.5768590884818074</c:v>
                </c:pt>
                <c:pt idx="13">
                  <c:v>0.47096307151840056</c:v>
                </c:pt>
                <c:pt idx="14">
                  <c:v>5.7168069579198875</c:v>
                </c:pt>
                <c:pt idx="15">
                  <c:v>0.37412138071411394</c:v>
                </c:pt>
                <c:pt idx="16">
                  <c:v>0.99391973545660628</c:v>
                </c:pt>
                <c:pt idx="17">
                  <c:v>1.7405810627444167</c:v>
                </c:pt>
                <c:pt idx="18">
                  <c:v>2.9371232613787135</c:v>
                </c:pt>
                <c:pt idx="19">
                  <c:v>0.54992998857655173</c:v>
                </c:pt>
                <c:pt idx="20">
                  <c:v>0.53657890289971255</c:v>
                </c:pt>
                <c:pt idx="21">
                  <c:v>1.8495001902259325</c:v>
                </c:pt>
                <c:pt idx="22">
                  <c:v>2.0207319140104194</c:v>
                </c:pt>
                <c:pt idx="23">
                  <c:v>1.286939214576567</c:v>
                </c:pt>
                <c:pt idx="24">
                  <c:v>0.39757199583462932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511808"/>
        <c:axId val="493512200"/>
      </c:barChart>
      <c:lineChart>
        <c:grouping val="standard"/>
        <c:varyColors val="0"/>
        <c:ser>
          <c:idx val="1"/>
          <c:order val="1"/>
          <c:tx>
            <c:strRef>
              <c:f>'MSV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'MSV Dpto'!$N$7:$N$31</c:f>
              <c:strCache>
                <c:ptCount val="25"/>
                <c:pt idx="0">
                  <c:v>Ica</c:v>
                </c:pt>
                <c:pt idx="1">
                  <c:v>Tumbes</c:v>
                </c:pt>
                <c:pt idx="2">
                  <c:v>La Libertad</c:v>
                </c:pt>
                <c:pt idx="3">
                  <c:v>San Martín</c:v>
                </c:pt>
                <c:pt idx="4">
                  <c:v>Lambayeque</c:v>
                </c:pt>
                <c:pt idx="5">
                  <c:v>Madre de Dios</c:v>
                </c:pt>
                <c:pt idx="6">
                  <c:v>Cajamarca</c:v>
                </c:pt>
                <c:pt idx="7">
                  <c:v>Lima</c:v>
                </c:pt>
                <c:pt idx="8">
                  <c:v>Ancash</c:v>
                </c:pt>
                <c:pt idx="9">
                  <c:v>Huancavelica</c:v>
                </c:pt>
                <c:pt idx="10">
                  <c:v>Huánuco</c:v>
                </c:pt>
                <c:pt idx="11">
                  <c:v>Piura</c:v>
                </c:pt>
                <c:pt idx="12">
                  <c:v>Provincia Constitucional del Callao</c:v>
                </c:pt>
                <c:pt idx="13">
                  <c:v>Pasco</c:v>
                </c:pt>
                <c:pt idx="14">
                  <c:v>Cusco</c:v>
                </c:pt>
                <c:pt idx="15">
                  <c:v>Loreto</c:v>
                </c:pt>
                <c:pt idx="16">
                  <c:v>Amazonas</c:v>
                </c:pt>
                <c:pt idx="17">
                  <c:v>Ayacucho</c:v>
                </c:pt>
                <c:pt idx="18">
                  <c:v>Arequipa</c:v>
                </c:pt>
                <c:pt idx="19">
                  <c:v>Apurímac</c:v>
                </c:pt>
                <c:pt idx="20">
                  <c:v>Puno</c:v>
                </c:pt>
                <c:pt idx="21">
                  <c:v>Moquegua</c:v>
                </c:pt>
                <c:pt idx="22">
                  <c:v>Tacna</c:v>
                </c:pt>
                <c:pt idx="23">
                  <c:v>Junín</c:v>
                </c:pt>
                <c:pt idx="24">
                  <c:v>Ucayali</c:v>
                </c:pt>
              </c:strCache>
            </c:strRef>
          </c:cat>
          <c:val>
            <c:numRef>
              <c:f>'MSV Dpto'!$P$7:$P$31</c:f>
              <c:numCache>
                <c:formatCode>0%</c:formatCode>
                <c:ptCount val="25"/>
                <c:pt idx="0">
                  <c:v>0.80303666034814936</c:v>
                </c:pt>
                <c:pt idx="1">
                  <c:v>0.75811250421472309</c:v>
                </c:pt>
                <c:pt idx="2">
                  <c:v>0.66929872508560007</c:v>
                </c:pt>
                <c:pt idx="3">
                  <c:v>0.6351962776020692</c:v>
                </c:pt>
                <c:pt idx="4">
                  <c:v>0.62261364468681779</c:v>
                </c:pt>
                <c:pt idx="5">
                  <c:v>0.61134140918658852</c:v>
                </c:pt>
                <c:pt idx="6">
                  <c:v>0.60678847776215628</c:v>
                </c:pt>
                <c:pt idx="7">
                  <c:v>0.60007677315052732</c:v>
                </c:pt>
                <c:pt idx="8">
                  <c:v>0.56226041952676886</c:v>
                </c:pt>
                <c:pt idx="9">
                  <c:v>0.55623155577377059</c:v>
                </c:pt>
                <c:pt idx="10">
                  <c:v>0.54110605114407329</c:v>
                </c:pt>
                <c:pt idx="11">
                  <c:v>0.51907780476071985</c:v>
                </c:pt>
                <c:pt idx="12">
                  <c:v>0.5174387374312599</c:v>
                </c:pt>
                <c:pt idx="13">
                  <c:v>0.51216522758166261</c:v>
                </c:pt>
                <c:pt idx="14">
                  <c:v>0.44326421563232443</c:v>
                </c:pt>
                <c:pt idx="15">
                  <c:v>0.39374317825949784</c:v>
                </c:pt>
                <c:pt idx="16">
                  <c:v>0.38409061539709677</c:v>
                </c:pt>
                <c:pt idx="17">
                  <c:v>0.38364056123844065</c:v>
                </c:pt>
                <c:pt idx="18">
                  <c:v>0.37501913786229596</c:v>
                </c:pt>
                <c:pt idx="19">
                  <c:v>0.35406713231985459</c:v>
                </c:pt>
                <c:pt idx="20">
                  <c:v>0.3519586441514338</c:v>
                </c:pt>
                <c:pt idx="21">
                  <c:v>0.30496198243668682</c:v>
                </c:pt>
                <c:pt idx="22">
                  <c:v>0.28392810144229869</c:v>
                </c:pt>
                <c:pt idx="23">
                  <c:v>0.26396733430992192</c:v>
                </c:pt>
                <c:pt idx="24">
                  <c:v>0.19965690132087632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508672"/>
        <c:axId val="493503576"/>
      </c:lineChart>
      <c:catAx>
        <c:axId val="493511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93512200"/>
        <c:crosses val="autoZero"/>
        <c:auto val="1"/>
        <c:lblAlgn val="ctr"/>
        <c:lblOffset val="100"/>
        <c:noMultiLvlLbl val="0"/>
      </c:catAx>
      <c:valAx>
        <c:axId val="49351220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9351180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9350357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93508672"/>
        <c:crosses val="max"/>
        <c:crossBetween val="between"/>
      </c:valAx>
      <c:catAx>
        <c:axId val="493508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350357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'MIA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'MIA Dpto'!$N$7:$N$31</c:f>
              <c:strCache>
                <c:ptCount val="25"/>
                <c:pt idx="0">
                  <c:v>Huancavelica</c:v>
                </c:pt>
                <c:pt idx="1">
                  <c:v>Amazonas</c:v>
                </c:pt>
                <c:pt idx="2">
                  <c:v>Tacna</c:v>
                </c:pt>
                <c:pt idx="3">
                  <c:v>San Martín</c:v>
                </c:pt>
                <c:pt idx="4">
                  <c:v>Lima</c:v>
                </c:pt>
                <c:pt idx="5">
                  <c:v>Ica</c:v>
                </c:pt>
                <c:pt idx="6">
                  <c:v>Piura</c:v>
                </c:pt>
                <c:pt idx="7">
                  <c:v>Loreto</c:v>
                </c:pt>
                <c:pt idx="8">
                  <c:v>Ucayali</c:v>
                </c:pt>
                <c:pt idx="9">
                  <c:v>Arequipa</c:v>
                </c:pt>
                <c:pt idx="10">
                  <c:v>Provincia Constitucional del Callao</c:v>
                </c:pt>
                <c:pt idx="11">
                  <c:v>La Libertad</c:v>
                </c:pt>
                <c:pt idx="12">
                  <c:v>Ancash</c:v>
                </c:pt>
                <c:pt idx="13">
                  <c:v>Lambayeque</c:v>
                </c:pt>
                <c:pt idx="14">
                  <c:v>Junín</c:v>
                </c:pt>
                <c:pt idx="15">
                  <c:v>Puno</c:v>
                </c:pt>
                <c:pt idx="16">
                  <c:v>Cajamarca</c:v>
                </c:pt>
                <c:pt idx="17">
                  <c:v>Tumbes</c:v>
                </c:pt>
                <c:pt idx="18">
                  <c:v>Huánuco</c:v>
                </c:pt>
                <c:pt idx="19">
                  <c:v>Cusco</c:v>
                </c:pt>
                <c:pt idx="20">
                  <c:v>Ayacucho</c:v>
                </c:pt>
                <c:pt idx="21">
                  <c:v>Apurímac</c:v>
                </c:pt>
                <c:pt idx="22">
                  <c:v>Pasco</c:v>
                </c:pt>
                <c:pt idx="23">
                  <c:v>Madre de Dios</c:v>
                </c:pt>
                <c:pt idx="24">
                  <c:v>Moquegua</c:v>
                </c:pt>
              </c:strCache>
            </c:strRef>
          </c:cat>
          <c:val>
            <c:numRef>
              <c:f>'MIA Dpto'!$O$7:$O$31</c:f>
              <c:numCache>
                <c:formatCode>#,##0.0</c:formatCode>
                <c:ptCount val="25"/>
                <c:pt idx="0">
                  <c:v>0.42320900759689445</c:v>
                </c:pt>
                <c:pt idx="1">
                  <c:v>0.44166721417176247</c:v>
                </c:pt>
                <c:pt idx="2">
                  <c:v>0.43904378452196297</c:v>
                </c:pt>
                <c:pt idx="3">
                  <c:v>1.2047489333217301</c:v>
                </c:pt>
                <c:pt idx="4">
                  <c:v>5.8983265075399558</c:v>
                </c:pt>
                <c:pt idx="5">
                  <c:v>0.20907946004248137</c:v>
                </c:pt>
                <c:pt idx="6">
                  <c:v>0.20855140988986359</c:v>
                </c:pt>
                <c:pt idx="7">
                  <c:v>0.4038795375056623</c:v>
                </c:pt>
                <c:pt idx="8">
                  <c:v>0.12929054004780083</c:v>
                </c:pt>
                <c:pt idx="9">
                  <c:v>0.1981976295784072</c:v>
                </c:pt>
                <c:pt idx="10">
                  <c:v>0.70243973341131682</c:v>
                </c:pt>
                <c:pt idx="11">
                  <c:v>0.59948824898435804</c:v>
                </c:pt>
                <c:pt idx="12">
                  <c:v>0.14278100065841229</c:v>
                </c:pt>
                <c:pt idx="13">
                  <c:v>0.14474689007630462</c:v>
                </c:pt>
                <c:pt idx="14">
                  <c:v>0.15502728987534492</c:v>
                </c:pt>
                <c:pt idx="15">
                  <c:v>0.80699617209644214</c:v>
                </c:pt>
                <c:pt idx="16">
                  <c:v>0.19081316166210105</c:v>
                </c:pt>
                <c:pt idx="17">
                  <c:v>3.8745090213511968E-2</c:v>
                </c:pt>
                <c:pt idx="18">
                  <c:v>5.4642500090937879E-2</c:v>
                </c:pt>
                <c:pt idx="19">
                  <c:v>2.9271129735953099</c:v>
                </c:pt>
                <c:pt idx="20">
                  <c:v>0.74234258830900002</c:v>
                </c:pt>
                <c:pt idx="21">
                  <c:v>0.50028906740036772</c:v>
                </c:pt>
                <c:pt idx="22">
                  <c:v>1.0276017343539556</c:v>
                </c:pt>
                <c:pt idx="23">
                  <c:v>4.5613679870771251E-2</c:v>
                </c:pt>
                <c:pt idx="24">
                  <c:v>8.7990820259979244E-2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503184"/>
        <c:axId val="493509064"/>
      </c:barChart>
      <c:lineChart>
        <c:grouping val="standard"/>
        <c:varyColors val="0"/>
        <c:ser>
          <c:idx val="1"/>
          <c:order val="1"/>
          <c:tx>
            <c:strRef>
              <c:f>'MIA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'MIA Dpto'!$N$7:$N$31</c:f>
              <c:strCache>
                <c:ptCount val="25"/>
                <c:pt idx="0">
                  <c:v>Huancavelica</c:v>
                </c:pt>
                <c:pt idx="1">
                  <c:v>Amazonas</c:v>
                </c:pt>
                <c:pt idx="2">
                  <c:v>Tacna</c:v>
                </c:pt>
                <c:pt idx="3">
                  <c:v>San Martín</c:v>
                </c:pt>
                <c:pt idx="4">
                  <c:v>Lima</c:v>
                </c:pt>
                <c:pt idx="5">
                  <c:v>Ica</c:v>
                </c:pt>
                <c:pt idx="6">
                  <c:v>Piura</c:v>
                </c:pt>
                <c:pt idx="7">
                  <c:v>Loreto</c:v>
                </c:pt>
                <c:pt idx="8">
                  <c:v>Ucayali</c:v>
                </c:pt>
                <c:pt idx="9">
                  <c:v>Arequipa</c:v>
                </c:pt>
                <c:pt idx="10">
                  <c:v>Provincia Constitucional del Callao</c:v>
                </c:pt>
                <c:pt idx="11">
                  <c:v>La Libertad</c:v>
                </c:pt>
                <c:pt idx="12">
                  <c:v>Ancash</c:v>
                </c:pt>
                <c:pt idx="13">
                  <c:v>Lambayeque</c:v>
                </c:pt>
                <c:pt idx="14">
                  <c:v>Junín</c:v>
                </c:pt>
                <c:pt idx="15">
                  <c:v>Puno</c:v>
                </c:pt>
                <c:pt idx="16">
                  <c:v>Cajamarca</c:v>
                </c:pt>
                <c:pt idx="17">
                  <c:v>Tumbes</c:v>
                </c:pt>
                <c:pt idx="18">
                  <c:v>Huánuco</c:v>
                </c:pt>
                <c:pt idx="19">
                  <c:v>Cusco</c:v>
                </c:pt>
                <c:pt idx="20">
                  <c:v>Ayacucho</c:v>
                </c:pt>
                <c:pt idx="21">
                  <c:v>Apurímac</c:v>
                </c:pt>
                <c:pt idx="22">
                  <c:v>Pasco</c:v>
                </c:pt>
                <c:pt idx="23">
                  <c:v>Madre de Dios</c:v>
                </c:pt>
                <c:pt idx="24">
                  <c:v>Moquegua</c:v>
                </c:pt>
              </c:strCache>
            </c:strRef>
          </c:cat>
          <c:val>
            <c:numRef>
              <c:f>'MIA Dpto'!$P$7:$P$31</c:f>
              <c:numCache>
                <c:formatCode>0%</c:formatCode>
                <c:ptCount val="25"/>
                <c:pt idx="0">
                  <c:v>0.69160726237029679</c:v>
                </c:pt>
                <c:pt idx="1">
                  <c:v>0.60314639119311186</c:v>
                </c:pt>
                <c:pt idx="2">
                  <c:v>0.5955356702797151</c:v>
                </c:pt>
                <c:pt idx="3">
                  <c:v>0.5459554322882022</c:v>
                </c:pt>
                <c:pt idx="4">
                  <c:v>0.53956603175633699</c:v>
                </c:pt>
                <c:pt idx="5">
                  <c:v>0.53277882548436761</c:v>
                </c:pt>
                <c:pt idx="6">
                  <c:v>0.51467996498043855</c:v>
                </c:pt>
                <c:pt idx="7">
                  <c:v>0.51014859036448912</c:v>
                </c:pt>
                <c:pt idx="8">
                  <c:v>0.50561393785069353</c:v>
                </c:pt>
                <c:pt idx="9">
                  <c:v>0.49999149746572197</c:v>
                </c:pt>
                <c:pt idx="10">
                  <c:v>0.49221893352849783</c:v>
                </c:pt>
                <c:pt idx="11">
                  <c:v>0.47362781445462843</c:v>
                </c:pt>
                <c:pt idx="12">
                  <c:v>0.44644035463091003</c:v>
                </c:pt>
                <c:pt idx="13">
                  <c:v>0.44406880093112139</c:v>
                </c:pt>
                <c:pt idx="14">
                  <c:v>0.43734336659946377</c:v>
                </c:pt>
                <c:pt idx="15">
                  <c:v>0.42303578212790743</c:v>
                </c:pt>
                <c:pt idx="16">
                  <c:v>0.40849202695283626</c:v>
                </c:pt>
                <c:pt idx="17">
                  <c:v>0.36423801353268181</c:v>
                </c:pt>
                <c:pt idx="18">
                  <c:v>0.35908144080052229</c:v>
                </c:pt>
                <c:pt idx="19">
                  <c:v>0.35903003244457637</c:v>
                </c:pt>
                <c:pt idx="20">
                  <c:v>0.35608230641995448</c:v>
                </c:pt>
                <c:pt idx="21">
                  <c:v>0.29483608181828064</c:v>
                </c:pt>
                <c:pt idx="22">
                  <c:v>0.26820388637997289</c:v>
                </c:pt>
                <c:pt idx="23">
                  <c:v>0.2173746532854772</c:v>
                </c:pt>
                <c:pt idx="24">
                  <c:v>3.184353503732569E-2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504360"/>
        <c:axId val="493512592"/>
      </c:lineChart>
      <c:catAx>
        <c:axId val="49350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93509064"/>
        <c:crosses val="autoZero"/>
        <c:auto val="1"/>
        <c:lblAlgn val="ctr"/>
        <c:lblOffset val="100"/>
        <c:noMultiLvlLbl val="0"/>
      </c:catAx>
      <c:valAx>
        <c:axId val="49350906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9350318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9351259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93504360"/>
        <c:crosses val="max"/>
        <c:crossBetween val="between"/>
      </c:valAx>
      <c:catAx>
        <c:axId val="493504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351259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'RRHH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'RRHH Dpto'!$N$7:$N$30</c:f>
              <c:strCache>
                <c:ptCount val="24"/>
                <c:pt idx="0">
                  <c:v>Lambayeque</c:v>
                </c:pt>
                <c:pt idx="1">
                  <c:v>Puno</c:v>
                </c:pt>
                <c:pt idx="2">
                  <c:v>Huánuco</c:v>
                </c:pt>
                <c:pt idx="3">
                  <c:v>Moquegua</c:v>
                </c:pt>
                <c:pt idx="4">
                  <c:v>Ucayali</c:v>
                </c:pt>
                <c:pt idx="5">
                  <c:v>Ancash</c:v>
                </c:pt>
                <c:pt idx="6">
                  <c:v>Tacna</c:v>
                </c:pt>
                <c:pt idx="7">
                  <c:v>Cusco</c:v>
                </c:pt>
                <c:pt idx="8">
                  <c:v>Ayacucho</c:v>
                </c:pt>
                <c:pt idx="9">
                  <c:v>La Libertad</c:v>
                </c:pt>
                <c:pt idx="10">
                  <c:v>San Martín</c:v>
                </c:pt>
                <c:pt idx="11">
                  <c:v>Junín</c:v>
                </c:pt>
                <c:pt idx="12">
                  <c:v>Huancavelica</c:v>
                </c:pt>
                <c:pt idx="13">
                  <c:v>Ica</c:v>
                </c:pt>
                <c:pt idx="14">
                  <c:v>Amazonas</c:v>
                </c:pt>
                <c:pt idx="15">
                  <c:v>Arequipa</c:v>
                </c:pt>
                <c:pt idx="16">
                  <c:v>Apurímac</c:v>
                </c:pt>
                <c:pt idx="17">
                  <c:v>Cajamarca</c:v>
                </c:pt>
                <c:pt idx="18">
                  <c:v>Lima</c:v>
                </c:pt>
                <c:pt idx="19">
                  <c:v>Madre de Dios</c:v>
                </c:pt>
                <c:pt idx="20">
                  <c:v>Tumbes</c:v>
                </c:pt>
                <c:pt idx="21">
                  <c:v>Piura</c:v>
                </c:pt>
                <c:pt idx="22">
                  <c:v>Pasco</c:v>
                </c:pt>
                <c:pt idx="23">
                  <c:v>Loreto</c:v>
                </c:pt>
              </c:strCache>
            </c:strRef>
          </c:cat>
          <c:val>
            <c:numRef>
              <c:f>'RRHH Dpto'!$O$7:$O$30</c:f>
              <c:numCache>
                <c:formatCode>#,##0.0</c:formatCode>
                <c:ptCount val="24"/>
                <c:pt idx="0">
                  <c:v>120.83817212695371</c:v>
                </c:pt>
                <c:pt idx="1">
                  <c:v>39.976429551699304</c:v>
                </c:pt>
                <c:pt idx="2">
                  <c:v>14.279225552808862</c:v>
                </c:pt>
                <c:pt idx="3">
                  <c:v>17.003053510282061</c:v>
                </c:pt>
                <c:pt idx="4">
                  <c:v>0.73856526965998159</c:v>
                </c:pt>
                <c:pt idx="5">
                  <c:v>45.373012683449069</c:v>
                </c:pt>
                <c:pt idx="6">
                  <c:v>13.546481449086802</c:v>
                </c:pt>
                <c:pt idx="7">
                  <c:v>58.397729840402079</c:v>
                </c:pt>
                <c:pt idx="8">
                  <c:v>58.829932191041209</c:v>
                </c:pt>
                <c:pt idx="9">
                  <c:v>148.88812166410011</c:v>
                </c:pt>
                <c:pt idx="10">
                  <c:v>12.15671270666429</c:v>
                </c:pt>
                <c:pt idx="11">
                  <c:v>19.079635357807724</c:v>
                </c:pt>
                <c:pt idx="12">
                  <c:v>30.504915791556286</c:v>
                </c:pt>
                <c:pt idx="13">
                  <c:v>9.7638841427854484</c:v>
                </c:pt>
                <c:pt idx="14">
                  <c:v>10.459481838752186</c:v>
                </c:pt>
                <c:pt idx="15">
                  <c:v>66.042362826075902</c:v>
                </c:pt>
                <c:pt idx="16">
                  <c:v>41.197400949885377</c:v>
                </c:pt>
                <c:pt idx="17">
                  <c:v>21.523700605947962</c:v>
                </c:pt>
                <c:pt idx="18">
                  <c:v>27.51851698493547</c:v>
                </c:pt>
                <c:pt idx="19">
                  <c:v>0.93039825026696332</c:v>
                </c:pt>
                <c:pt idx="20">
                  <c:v>0.4732612091520268</c:v>
                </c:pt>
                <c:pt idx="21">
                  <c:v>9.8842240726175969</c:v>
                </c:pt>
                <c:pt idx="22">
                  <c:v>2.1884220240426806E-2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516120"/>
        <c:axId val="493525136"/>
      </c:barChart>
      <c:lineChart>
        <c:grouping val="standard"/>
        <c:varyColors val="0"/>
        <c:ser>
          <c:idx val="1"/>
          <c:order val="1"/>
          <c:tx>
            <c:strRef>
              <c:f>'RRHH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'RRHH Dpto'!$N$7:$N$30</c:f>
              <c:strCache>
                <c:ptCount val="24"/>
                <c:pt idx="0">
                  <c:v>Lambayeque</c:v>
                </c:pt>
                <c:pt idx="1">
                  <c:v>Puno</c:v>
                </c:pt>
                <c:pt idx="2">
                  <c:v>Huánuco</c:v>
                </c:pt>
                <c:pt idx="3">
                  <c:v>Moquegua</c:v>
                </c:pt>
                <c:pt idx="4">
                  <c:v>Ucayali</c:v>
                </c:pt>
                <c:pt idx="5">
                  <c:v>Ancash</c:v>
                </c:pt>
                <c:pt idx="6">
                  <c:v>Tacna</c:v>
                </c:pt>
                <c:pt idx="7">
                  <c:v>Cusco</c:v>
                </c:pt>
                <c:pt idx="8">
                  <c:v>Ayacucho</c:v>
                </c:pt>
                <c:pt idx="9">
                  <c:v>La Libertad</c:v>
                </c:pt>
                <c:pt idx="10">
                  <c:v>San Martín</c:v>
                </c:pt>
                <c:pt idx="11">
                  <c:v>Junín</c:v>
                </c:pt>
                <c:pt idx="12">
                  <c:v>Huancavelica</c:v>
                </c:pt>
                <c:pt idx="13">
                  <c:v>Ica</c:v>
                </c:pt>
                <c:pt idx="14">
                  <c:v>Amazonas</c:v>
                </c:pt>
                <c:pt idx="15">
                  <c:v>Arequipa</c:v>
                </c:pt>
                <c:pt idx="16">
                  <c:v>Apurímac</c:v>
                </c:pt>
                <c:pt idx="17">
                  <c:v>Cajamarca</c:v>
                </c:pt>
                <c:pt idx="18">
                  <c:v>Lima</c:v>
                </c:pt>
                <c:pt idx="19">
                  <c:v>Madre de Dios</c:v>
                </c:pt>
                <c:pt idx="20">
                  <c:v>Tumbes</c:v>
                </c:pt>
                <c:pt idx="21">
                  <c:v>Piura</c:v>
                </c:pt>
                <c:pt idx="22">
                  <c:v>Pasco</c:v>
                </c:pt>
                <c:pt idx="23">
                  <c:v>Loreto</c:v>
                </c:pt>
              </c:strCache>
            </c:strRef>
          </c:cat>
          <c:val>
            <c:numRef>
              <c:f>'RRHH Dpto'!$P$7:$P$30</c:f>
              <c:numCache>
                <c:formatCode>0%</c:formatCode>
                <c:ptCount val="24"/>
                <c:pt idx="0">
                  <c:v>0.87259501353765823</c:v>
                </c:pt>
                <c:pt idx="1">
                  <c:v>0.6307904839155174</c:v>
                </c:pt>
                <c:pt idx="2">
                  <c:v>0.53199707716610889</c:v>
                </c:pt>
                <c:pt idx="3">
                  <c:v>0.52237143998769087</c:v>
                </c:pt>
                <c:pt idx="4">
                  <c:v>0.51551523211838957</c:v>
                </c:pt>
                <c:pt idx="5">
                  <c:v>0.48779906209950358</c:v>
                </c:pt>
                <c:pt idx="6">
                  <c:v>0.4874415731967327</c:v>
                </c:pt>
                <c:pt idx="7">
                  <c:v>0.43900456596330911</c:v>
                </c:pt>
                <c:pt idx="8">
                  <c:v>0.43283478765431377</c:v>
                </c:pt>
                <c:pt idx="9">
                  <c:v>0.43073397351091836</c:v>
                </c:pt>
                <c:pt idx="10">
                  <c:v>0.42878009186855409</c:v>
                </c:pt>
                <c:pt idx="11">
                  <c:v>0.40242378822688246</c:v>
                </c:pt>
                <c:pt idx="12">
                  <c:v>0.39847897772409901</c:v>
                </c:pt>
                <c:pt idx="13">
                  <c:v>0.39229013545682984</c:v>
                </c:pt>
                <c:pt idx="14">
                  <c:v>0.38420105505338253</c:v>
                </c:pt>
                <c:pt idx="15">
                  <c:v>0.36846302979632201</c:v>
                </c:pt>
                <c:pt idx="16">
                  <c:v>0.3358980381908151</c:v>
                </c:pt>
                <c:pt idx="17">
                  <c:v>0.31832106530409582</c:v>
                </c:pt>
                <c:pt idx="18">
                  <c:v>0.29591901370872981</c:v>
                </c:pt>
                <c:pt idx="19">
                  <c:v>0.29376699101930243</c:v>
                </c:pt>
                <c:pt idx="20">
                  <c:v>0.2268998893704183</c:v>
                </c:pt>
                <c:pt idx="21">
                  <c:v>8.7841526606133077E-2</c:v>
                </c:pt>
                <c:pt idx="22">
                  <c:v>1.4802327765331493E-2</c:v>
                </c:pt>
                <c:pt idx="2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526704"/>
        <c:axId val="493525528"/>
      </c:lineChart>
      <c:catAx>
        <c:axId val="493516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93525136"/>
        <c:crosses val="autoZero"/>
        <c:auto val="1"/>
        <c:lblAlgn val="ctr"/>
        <c:lblOffset val="100"/>
        <c:noMultiLvlLbl val="0"/>
      </c:catAx>
      <c:valAx>
        <c:axId val="49352513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9351612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9352552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93526704"/>
        <c:crosses val="max"/>
        <c:crossBetween val="between"/>
      </c:valAx>
      <c:catAx>
        <c:axId val="493526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352552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'ER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'ER Dpto'!$N$7:$N$30</c:f>
              <c:strCache>
                <c:ptCount val="24"/>
                <c:pt idx="0">
                  <c:v>Pasco</c:v>
                </c:pt>
                <c:pt idx="1">
                  <c:v>La Libertad</c:v>
                </c:pt>
                <c:pt idx="2">
                  <c:v>Ucayali</c:v>
                </c:pt>
                <c:pt idx="3">
                  <c:v>Lambayeque</c:v>
                </c:pt>
                <c:pt idx="4">
                  <c:v>Tumbes</c:v>
                </c:pt>
                <c:pt idx="5">
                  <c:v>Huánuco</c:v>
                </c:pt>
                <c:pt idx="6">
                  <c:v>Piura</c:v>
                </c:pt>
                <c:pt idx="7">
                  <c:v>San Martín</c:v>
                </c:pt>
                <c:pt idx="8">
                  <c:v>Madre de Dios</c:v>
                </c:pt>
                <c:pt idx="9">
                  <c:v>Ica</c:v>
                </c:pt>
                <c:pt idx="10">
                  <c:v>Cusco</c:v>
                </c:pt>
                <c:pt idx="11">
                  <c:v>Amazonas</c:v>
                </c:pt>
                <c:pt idx="12">
                  <c:v>Cajamarca</c:v>
                </c:pt>
                <c:pt idx="13">
                  <c:v>Loreto</c:v>
                </c:pt>
                <c:pt idx="14">
                  <c:v>Ancash</c:v>
                </c:pt>
                <c:pt idx="15">
                  <c:v>Junín</c:v>
                </c:pt>
                <c:pt idx="16">
                  <c:v>Arequipa</c:v>
                </c:pt>
                <c:pt idx="17">
                  <c:v>Moquegua</c:v>
                </c:pt>
                <c:pt idx="18">
                  <c:v>Lima</c:v>
                </c:pt>
                <c:pt idx="19">
                  <c:v>Huancavelica</c:v>
                </c:pt>
                <c:pt idx="20">
                  <c:v>Apurímac</c:v>
                </c:pt>
                <c:pt idx="21">
                  <c:v>Puno</c:v>
                </c:pt>
                <c:pt idx="22">
                  <c:v>Ayacucho</c:v>
                </c:pt>
                <c:pt idx="23">
                  <c:v>Tacna</c:v>
                </c:pt>
              </c:strCache>
            </c:strRef>
          </c:cat>
          <c:val>
            <c:numRef>
              <c:f>'ER Dpto'!$O$7:$O$30</c:f>
              <c:numCache>
                <c:formatCode>#,##0.0</c:formatCode>
                <c:ptCount val="24"/>
                <c:pt idx="0">
                  <c:v>8.188194566274948</c:v>
                </c:pt>
                <c:pt idx="1">
                  <c:v>16.331511100802178</c:v>
                </c:pt>
                <c:pt idx="2">
                  <c:v>3.3157650767379141</c:v>
                </c:pt>
                <c:pt idx="3">
                  <c:v>6.9563491202496159</c:v>
                </c:pt>
                <c:pt idx="4">
                  <c:v>0.38832412189617754</c:v>
                </c:pt>
                <c:pt idx="5">
                  <c:v>14.799437446829417</c:v>
                </c:pt>
                <c:pt idx="6">
                  <c:v>4.2568046194005351</c:v>
                </c:pt>
                <c:pt idx="7">
                  <c:v>4.7728192073833773</c:v>
                </c:pt>
                <c:pt idx="8">
                  <c:v>1.0948524291276305</c:v>
                </c:pt>
                <c:pt idx="9">
                  <c:v>2.9193697367952325</c:v>
                </c:pt>
                <c:pt idx="10">
                  <c:v>15.397456063535412</c:v>
                </c:pt>
                <c:pt idx="11">
                  <c:v>4.7668998572080401</c:v>
                </c:pt>
                <c:pt idx="12">
                  <c:v>16.164760366334146</c:v>
                </c:pt>
                <c:pt idx="13">
                  <c:v>6.2284330054324881</c:v>
                </c:pt>
                <c:pt idx="14">
                  <c:v>5.9037339385928647</c:v>
                </c:pt>
                <c:pt idx="15">
                  <c:v>2.1917608483219002</c:v>
                </c:pt>
                <c:pt idx="16">
                  <c:v>1.9397900971500306</c:v>
                </c:pt>
                <c:pt idx="17">
                  <c:v>0.68388592479915045</c:v>
                </c:pt>
                <c:pt idx="18">
                  <c:v>8.1921617764468682</c:v>
                </c:pt>
                <c:pt idx="19">
                  <c:v>3.9679729053577115</c:v>
                </c:pt>
                <c:pt idx="20">
                  <c:v>1.7292929055683919</c:v>
                </c:pt>
                <c:pt idx="21">
                  <c:v>4.0840460616457488</c:v>
                </c:pt>
                <c:pt idx="22">
                  <c:v>3.6321349186061545</c:v>
                </c:pt>
                <c:pt idx="23">
                  <c:v>0.10146229035038709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516512"/>
        <c:axId val="493521608"/>
      </c:barChart>
      <c:lineChart>
        <c:grouping val="standard"/>
        <c:varyColors val="0"/>
        <c:ser>
          <c:idx val="1"/>
          <c:order val="1"/>
          <c:tx>
            <c:strRef>
              <c:f>'ER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'ER Dpto'!$N$7:$N$30</c:f>
              <c:strCache>
                <c:ptCount val="24"/>
                <c:pt idx="0">
                  <c:v>Pasco</c:v>
                </c:pt>
                <c:pt idx="1">
                  <c:v>La Libertad</c:v>
                </c:pt>
                <c:pt idx="2">
                  <c:v>Ucayali</c:v>
                </c:pt>
                <c:pt idx="3">
                  <c:v>Lambayeque</c:v>
                </c:pt>
                <c:pt idx="4">
                  <c:v>Tumbes</c:v>
                </c:pt>
                <c:pt idx="5">
                  <c:v>Huánuco</c:v>
                </c:pt>
                <c:pt idx="6">
                  <c:v>Piura</c:v>
                </c:pt>
                <c:pt idx="7">
                  <c:v>San Martín</c:v>
                </c:pt>
                <c:pt idx="8">
                  <c:v>Madre de Dios</c:v>
                </c:pt>
                <c:pt idx="9">
                  <c:v>Ica</c:v>
                </c:pt>
                <c:pt idx="10">
                  <c:v>Cusco</c:v>
                </c:pt>
                <c:pt idx="11">
                  <c:v>Amazonas</c:v>
                </c:pt>
                <c:pt idx="12">
                  <c:v>Cajamarca</c:v>
                </c:pt>
                <c:pt idx="13">
                  <c:v>Loreto</c:v>
                </c:pt>
                <c:pt idx="14">
                  <c:v>Ancash</c:v>
                </c:pt>
                <c:pt idx="15">
                  <c:v>Junín</c:v>
                </c:pt>
                <c:pt idx="16">
                  <c:v>Arequipa</c:v>
                </c:pt>
                <c:pt idx="17">
                  <c:v>Moquegua</c:v>
                </c:pt>
                <c:pt idx="18">
                  <c:v>Lima</c:v>
                </c:pt>
                <c:pt idx="19">
                  <c:v>Huancavelica</c:v>
                </c:pt>
                <c:pt idx="20">
                  <c:v>Apurímac</c:v>
                </c:pt>
                <c:pt idx="21">
                  <c:v>Puno</c:v>
                </c:pt>
                <c:pt idx="22">
                  <c:v>Ayacucho</c:v>
                </c:pt>
                <c:pt idx="23">
                  <c:v>Tacna</c:v>
                </c:pt>
              </c:strCache>
            </c:strRef>
          </c:cat>
          <c:val>
            <c:numRef>
              <c:f>'ER Dpto'!$P$7:$P$30</c:f>
              <c:numCache>
                <c:formatCode>0%</c:formatCode>
                <c:ptCount val="24"/>
                <c:pt idx="0">
                  <c:v>0.5856342473655809</c:v>
                </c:pt>
                <c:pt idx="1">
                  <c:v>0.56594680484155369</c:v>
                </c:pt>
                <c:pt idx="2">
                  <c:v>0.55292415659966798</c:v>
                </c:pt>
                <c:pt idx="3">
                  <c:v>0.47803612058176287</c:v>
                </c:pt>
                <c:pt idx="4">
                  <c:v>0.41029370882914284</c:v>
                </c:pt>
                <c:pt idx="5">
                  <c:v>0.40731345474990877</c:v>
                </c:pt>
                <c:pt idx="6">
                  <c:v>0.40604404987488885</c:v>
                </c:pt>
                <c:pt idx="7">
                  <c:v>0.34018983835084554</c:v>
                </c:pt>
                <c:pt idx="8">
                  <c:v>0.33439471259180459</c:v>
                </c:pt>
                <c:pt idx="9">
                  <c:v>0.30246480567778894</c:v>
                </c:pt>
                <c:pt idx="10">
                  <c:v>0.29464919296193748</c:v>
                </c:pt>
                <c:pt idx="11">
                  <c:v>0.26876745275654734</c:v>
                </c:pt>
                <c:pt idx="12">
                  <c:v>0.26579899369350934</c:v>
                </c:pt>
                <c:pt idx="13">
                  <c:v>0.26285094810651971</c:v>
                </c:pt>
                <c:pt idx="14">
                  <c:v>0.25415520682802822</c:v>
                </c:pt>
                <c:pt idx="15">
                  <c:v>0.19910288986155025</c:v>
                </c:pt>
                <c:pt idx="16">
                  <c:v>0.1689086724440291</c:v>
                </c:pt>
                <c:pt idx="17">
                  <c:v>0.1673334839257577</c:v>
                </c:pt>
                <c:pt idx="18">
                  <c:v>0.16235399158782074</c:v>
                </c:pt>
                <c:pt idx="19">
                  <c:v>0.15833461277556415</c:v>
                </c:pt>
                <c:pt idx="20">
                  <c:v>0.15651767653867896</c:v>
                </c:pt>
                <c:pt idx="21">
                  <c:v>0.14502052268108351</c:v>
                </c:pt>
                <c:pt idx="22">
                  <c:v>0.13196563057412924</c:v>
                </c:pt>
                <c:pt idx="23">
                  <c:v>0.10359669301660827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516904"/>
        <c:axId val="493523176"/>
      </c:lineChart>
      <c:catAx>
        <c:axId val="493516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93521608"/>
        <c:crosses val="autoZero"/>
        <c:auto val="1"/>
        <c:lblAlgn val="ctr"/>
        <c:lblOffset val="100"/>
        <c:noMultiLvlLbl val="0"/>
      </c:catAx>
      <c:valAx>
        <c:axId val="49352160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9351651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9352317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93516904"/>
        <c:crosses val="max"/>
        <c:crossBetween val="between"/>
      </c:valAx>
      <c:catAx>
        <c:axId val="4935169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352317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'TEL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'TEL Dpto'!$N$7:$N$31</c:f>
              <c:strCache>
                <c:ptCount val="25"/>
                <c:pt idx="0">
                  <c:v>Lambayeque</c:v>
                </c:pt>
                <c:pt idx="1">
                  <c:v>Apurímac</c:v>
                </c:pt>
                <c:pt idx="2">
                  <c:v>Ayacucho</c:v>
                </c:pt>
                <c:pt idx="3">
                  <c:v>Huancavelica</c:v>
                </c:pt>
                <c:pt idx="4">
                  <c:v>Cusco</c:v>
                </c:pt>
                <c:pt idx="5">
                  <c:v>Tumbes</c:v>
                </c:pt>
                <c:pt idx="6">
                  <c:v>Loreto</c:v>
                </c:pt>
                <c:pt idx="7">
                  <c:v>Moquegua</c:v>
                </c:pt>
                <c:pt idx="8">
                  <c:v>Huánuco</c:v>
                </c:pt>
                <c:pt idx="9">
                  <c:v>Amazonas</c:v>
                </c:pt>
                <c:pt idx="10">
                  <c:v>Madre de Dios</c:v>
                </c:pt>
                <c:pt idx="11">
                  <c:v>Ucayali</c:v>
                </c:pt>
                <c:pt idx="12">
                  <c:v>Puno</c:v>
                </c:pt>
                <c:pt idx="13">
                  <c:v>Ancash</c:v>
                </c:pt>
                <c:pt idx="14">
                  <c:v>Lima</c:v>
                </c:pt>
                <c:pt idx="15">
                  <c:v>San Martín</c:v>
                </c:pt>
                <c:pt idx="16">
                  <c:v>Cajamarca</c:v>
                </c:pt>
                <c:pt idx="17">
                  <c:v>Junín</c:v>
                </c:pt>
                <c:pt idx="18">
                  <c:v>Pasco</c:v>
                </c:pt>
                <c:pt idx="19">
                  <c:v>Arequipa</c:v>
                </c:pt>
                <c:pt idx="20">
                  <c:v>La Libertad</c:v>
                </c:pt>
                <c:pt idx="21">
                  <c:v>Ica</c:v>
                </c:pt>
                <c:pt idx="22">
                  <c:v>Piura</c:v>
                </c:pt>
                <c:pt idx="23">
                  <c:v>Tacna</c:v>
                </c:pt>
                <c:pt idx="24">
                  <c:v>Provincia Constitucional del Callao</c:v>
                </c:pt>
              </c:strCache>
            </c:strRef>
          </c:cat>
          <c:val>
            <c:numRef>
              <c:f>'TEL Dpto'!$O$7:$O$31</c:f>
              <c:numCache>
                <c:formatCode>#,##0.0</c:formatCode>
                <c:ptCount val="25"/>
                <c:pt idx="0">
                  <c:v>37.921051452064859</c:v>
                </c:pt>
                <c:pt idx="1">
                  <c:v>53.174808351574328</c:v>
                </c:pt>
                <c:pt idx="2">
                  <c:v>71.424521154843603</c:v>
                </c:pt>
                <c:pt idx="3">
                  <c:v>64.870467811532976</c:v>
                </c:pt>
                <c:pt idx="4">
                  <c:v>7.0629816085401043</c:v>
                </c:pt>
                <c:pt idx="5">
                  <c:v>7.209000114664435E-2</c:v>
                </c:pt>
                <c:pt idx="6">
                  <c:v>8.1643835918755059</c:v>
                </c:pt>
                <c:pt idx="7">
                  <c:v>3.6832859739661217E-2</c:v>
                </c:pt>
                <c:pt idx="8">
                  <c:v>0.19592900429181753</c:v>
                </c:pt>
                <c:pt idx="9">
                  <c:v>0.47446537999999999</c:v>
                </c:pt>
                <c:pt idx="10">
                  <c:v>0.13893143999999999</c:v>
                </c:pt>
                <c:pt idx="11">
                  <c:v>5.7468180047422948E-2</c:v>
                </c:pt>
                <c:pt idx="12">
                  <c:v>0.93195412877802608</c:v>
                </c:pt>
                <c:pt idx="13">
                  <c:v>0.43109052433598583</c:v>
                </c:pt>
                <c:pt idx="14">
                  <c:v>16.954451601937635</c:v>
                </c:pt>
                <c:pt idx="15">
                  <c:v>0.22371079018768009</c:v>
                </c:pt>
                <c:pt idx="16">
                  <c:v>0.58149529985791715</c:v>
                </c:pt>
                <c:pt idx="17">
                  <c:v>1.0935793684354411</c:v>
                </c:pt>
                <c:pt idx="18">
                  <c:v>0.12624726192526087</c:v>
                </c:pt>
                <c:pt idx="19">
                  <c:v>0.37687415968487659</c:v>
                </c:pt>
                <c:pt idx="20">
                  <c:v>0.24750875307753775</c:v>
                </c:pt>
                <c:pt idx="21">
                  <c:v>9.8558399292667215E-2</c:v>
                </c:pt>
                <c:pt idx="22">
                  <c:v>0.17682522628474234</c:v>
                </c:pt>
                <c:pt idx="23">
                  <c:v>1.8826580140739679E-2</c:v>
                </c:pt>
                <c:pt idx="2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519648"/>
        <c:axId val="493527488"/>
      </c:barChart>
      <c:lineChart>
        <c:grouping val="standard"/>
        <c:varyColors val="0"/>
        <c:ser>
          <c:idx val="1"/>
          <c:order val="1"/>
          <c:tx>
            <c:strRef>
              <c:f>'TEL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'TEL Dpto'!$N$7:$N$31</c:f>
              <c:strCache>
                <c:ptCount val="25"/>
                <c:pt idx="0">
                  <c:v>Lambayeque</c:v>
                </c:pt>
                <c:pt idx="1">
                  <c:v>Apurímac</c:v>
                </c:pt>
                <c:pt idx="2">
                  <c:v>Ayacucho</c:v>
                </c:pt>
                <c:pt idx="3">
                  <c:v>Huancavelica</c:v>
                </c:pt>
                <c:pt idx="4">
                  <c:v>Cusco</c:v>
                </c:pt>
                <c:pt idx="5">
                  <c:v>Tumbes</c:v>
                </c:pt>
                <c:pt idx="6">
                  <c:v>Loreto</c:v>
                </c:pt>
                <c:pt idx="7">
                  <c:v>Moquegua</c:v>
                </c:pt>
                <c:pt idx="8">
                  <c:v>Huánuco</c:v>
                </c:pt>
                <c:pt idx="9">
                  <c:v>Amazonas</c:v>
                </c:pt>
                <c:pt idx="10">
                  <c:v>Madre de Dios</c:v>
                </c:pt>
                <c:pt idx="11">
                  <c:v>Ucayali</c:v>
                </c:pt>
                <c:pt idx="12">
                  <c:v>Puno</c:v>
                </c:pt>
                <c:pt idx="13">
                  <c:v>Ancash</c:v>
                </c:pt>
                <c:pt idx="14">
                  <c:v>Lima</c:v>
                </c:pt>
                <c:pt idx="15">
                  <c:v>San Martín</c:v>
                </c:pt>
                <c:pt idx="16">
                  <c:v>Cajamarca</c:v>
                </c:pt>
                <c:pt idx="17">
                  <c:v>Junín</c:v>
                </c:pt>
                <c:pt idx="18">
                  <c:v>Pasco</c:v>
                </c:pt>
                <c:pt idx="19">
                  <c:v>Arequipa</c:v>
                </c:pt>
                <c:pt idx="20">
                  <c:v>La Libertad</c:v>
                </c:pt>
                <c:pt idx="21">
                  <c:v>Ica</c:v>
                </c:pt>
                <c:pt idx="22">
                  <c:v>Piura</c:v>
                </c:pt>
                <c:pt idx="23">
                  <c:v>Tacna</c:v>
                </c:pt>
                <c:pt idx="24">
                  <c:v>Provincia Constitucional del Callao</c:v>
                </c:pt>
              </c:strCache>
            </c:strRef>
          </c:cat>
          <c:val>
            <c:numRef>
              <c:f>'TEL Dpto'!$P$7:$P$31</c:f>
              <c:numCache>
                <c:formatCode>0%</c:formatCode>
                <c:ptCount val="25"/>
                <c:pt idx="0">
                  <c:v>0.99905407198788199</c:v>
                </c:pt>
                <c:pt idx="1">
                  <c:v>0.98511861309128124</c:v>
                </c:pt>
                <c:pt idx="2">
                  <c:v>0.97883131232048337</c:v>
                </c:pt>
                <c:pt idx="3">
                  <c:v>0.97562161908876754</c:v>
                </c:pt>
                <c:pt idx="4">
                  <c:v>0.8861619125464073</c:v>
                </c:pt>
                <c:pt idx="5">
                  <c:v>0.85733655003977305</c:v>
                </c:pt>
                <c:pt idx="6">
                  <c:v>0.53306239173906411</c:v>
                </c:pt>
                <c:pt idx="7">
                  <c:v>0.51896271507398795</c:v>
                </c:pt>
                <c:pt idx="8">
                  <c:v>0.50943049030123855</c:v>
                </c:pt>
                <c:pt idx="9">
                  <c:v>0.50576624113112301</c:v>
                </c:pt>
                <c:pt idx="10">
                  <c:v>0.50064481721050069</c:v>
                </c:pt>
                <c:pt idx="11">
                  <c:v>0.49130280195452669</c:v>
                </c:pt>
                <c:pt idx="12">
                  <c:v>0.39966863985382484</c:v>
                </c:pt>
                <c:pt idx="13">
                  <c:v>0.39963931025799215</c:v>
                </c:pt>
                <c:pt idx="14">
                  <c:v>0.37349100462125256</c:v>
                </c:pt>
                <c:pt idx="15">
                  <c:v>0.35060265672167079</c:v>
                </c:pt>
                <c:pt idx="16">
                  <c:v>0.34550316413221394</c:v>
                </c:pt>
                <c:pt idx="17">
                  <c:v>0.3380950840602106</c:v>
                </c:pt>
                <c:pt idx="18">
                  <c:v>0.31122597819586306</c:v>
                </c:pt>
                <c:pt idx="19">
                  <c:v>0.22248758033029867</c:v>
                </c:pt>
                <c:pt idx="20">
                  <c:v>0.188594047250882</c:v>
                </c:pt>
                <c:pt idx="21">
                  <c:v>0.1489591871385606</c:v>
                </c:pt>
                <c:pt idx="22">
                  <c:v>0.10268906278513774</c:v>
                </c:pt>
                <c:pt idx="23">
                  <c:v>3.0705991187328637E-2</c:v>
                </c:pt>
                <c:pt idx="2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515336"/>
        <c:axId val="493523568"/>
      </c:lineChart>
      <c:catAx>
        <c:axId val="493519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93527488"/>
        <c:crosses val="autoZero"/>
        <c:auto val="1"/>
        <c:lblAlgn val="ctr"/>
        <c:lblOffset val="100"/>
        <c:noMultiLvlLbl val="0"/>
      </c:catAx>
      <c:valAx>
        <c:axId val="49352748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9351964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9352356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93515336"/>
        <c:crosses val="max"/>
        <c:crossBetween val="between"/>
      </c:valAx>
      <c:catAx>
        <c:axId val="4935153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352356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'CGB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'CGB Dpto'!$N$7:$N$12</c:f>
              <c:strCache>
                <c:ptCount val="6"/>
                <c:pt idx="0">
                  <c:v>La Libertad</c:v>
                </c:pt>
                <c:pt idx="1">
                  <c:v>Madre de Dios</c:v>
                </c:pt>
                <c:pt idx="2">
                  <c:v>Lima</c:v>
                </c:pt>
                <c:pt idx="3">
                  <c:v>Lambayeque</c:v>
                </c:pt>
                <c:pt idx="4">
                  <c:v>Puno</c:v>
                </c:pt>
                <c:pt idx="5">
                  <c:v>Ica</c:v>
                </c:pt>
              </c:strCache>
            </c:strRef>
          </c:cat>
          <c:val>
            <c:numRef>
              <c:f>'CGB Dpto'!$O$7:$O$12</c:f>
              <c:numCache>
                <c:formatCode>#,##0.0</c:formatCode>
                <c:ptCount val="6"/>
                <c:pt idx="0">
                  <c:v>3.5474998950958252</c:v>
                </c:pt>
                <c:pt idx="1">
                  <c:v>4.1589599335566163E-2</c:v>
                </c:pt>
                <c:pt idx="2">
                  <c:v>14.345814148514945</c:v>
                </c:pt>
                <c:pt idx="3">
                  <c:v>0.11682921071090699</c:v>
                </c:pt>
                <c:pt idx="4">
                  <c:v>0.87732301107328381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505144"/>
        <c:axId val="493527096"/>
      </c:barChart>
      <c:lineChart>
        <c:grouping val="standard"/>
        <c:varyColors val="0"/>
        <c:ser>
          <c:idx val="1"/>
          <c:order val="1"/>
          <c:tx>
            <c:strRef>
              <c:f>'CGB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'CGB Dpto'!$N$7:$N$12</c:f>
              <c:strCache>
                <c:ptCount val="6"/>
                <c:pt idx="0">
                  <c:v>La Libertad</c:v>
                </c:pt>
                <c:pt idx="1">
                  <c:v>Madre de Dios</c:v>
                </c:pt>
                <c:pt idx="2">
                  <c:v>Lima</c:v>
                </c:pt>
                <c:pt idx="3">
                  <c:v>Lambayeque</c:v>
                </c:pt>
                <c:pt idx="4">
                  <c:v>Puno</c:v>
                </c:pt>
                <c:pt idx="5">
                  <c:v>Ica</c:v>
                </c:pt>
              </c:strCache>
            </c:strRef>
          </c:cat>
          <c:val>
            <c:numRef>
              <c:f>'CGB Dpto'!$P$7:$P$12</c:f>
              <c:numCache>
                <c:formatCode>0%</c:formatCode>
                <c:ptCount val="6"/>
                <c:pt idx="0">
                  <c:v>0.99999997042870337</c:v>
                </c:pt>
                <c:pt idx="1">
                  <c:v>0.97112967205823941</c:v>
                </c:pt>
                <c:pt idx="2">
                  <c:v>0.27890640343871098</c:v>
                </c:pt>
                <c:pt idx="3">
                  <c:v>0.26348550788546432</c:v>
                </c:pt>
                <c:pt idx="4">
                  <c:v>0.238775234944609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524352"/>
        <c:axId val="493515728"/>
      </c:lineChart>
      <c:catAx>
        <c:axId val="493505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93527096"/>
        <c:crosses val="autoZero"/>
        <c:auto val="1"/>
        <c:lblAlgn val="ctr"/>
        <c:lblOffset val="100"/>
        <c:noMultiLvlLbl val="0"/>
      </c:catAx>
      <c:valAx>
        <c:axId val="49352709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9350514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9351572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93524352"/>
        <c:crosses val="max"/>
        <c:crossBetween val="between"/>
      </c:valAx>
      <c:catAx>
        <c:axId val="49352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351572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'SMN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'SMN Dpto'!$N$7:$N$31</c:f>
              <c:strCache>
                <c:ptCount val="25"/>
                <c:pt idx="0">
                  <c:v>Provincia Constitucional del Callao</c:v>
                </c:pt>
                <c:pt idx="1">
                  <c:v>Tumbes</c:v>
                </c:pt>
                <c:pt idx="2">
                  <c:v>Tacna</c:v>
                </c:pt>
                <c:pt idx="3">
                  <c:v>San Martín</c:v>
                </c:pt>
                <c:pt idx="4">
                  <c:v>Huancavelica</c:v>
                </c:pt>
                <c:pt idx="5">
                  <c:v>Ucayali</c:v>
                </c:pt>
                <c:pt idx="6">
                  <c:v>Piura</c:v>
                </c:pt>
                <c:pt idx="7">
                  <c:v>Ancash</c:v>
                </c:pt>
                <c:pt idx="8">
                  <c:v>Arequipa</c:v>
                </c:pt>
                <c:pt idx="9">
                  <c:v>Loreto</c:v>
                </c:pt>
                <c:pt idx="10">
                  <c:v>Madre de Dios</c:v>
                </c:pt>
                <c:pt idx="11">
                  <c:v>Apurímac</c:v>
                </c:pt>
                <c:pt idx="12">
                  <c:v>Lima</c:v>
                </c:pt>
                <c:pt idx="13">
                  <c:v>Ayacucho</c:v>
                </c:pt>
                <c:pt idx="14">
                  <c:v>Ica</c:v>
                </c:pt>
                <c:pt idx="15">
                  <c:v>Lambayeque</c:v>
                </c:pt>
                <c:pt idx="16">
                  <c:v>Junín</c:v>
                </c:pt>
                <c:pt idx="17">
                  <c:v>Cusco</c:v>
                </c:pt>
                <c:pt idx="18">
                  <c:v>Pasco</c:v>
                </c:pt>
                <c:pt idx="19">
                  <c:v>La Libertad</c:v>
                </c:pt>
                <c:pt idx="20">
                  <c:v>Amazonas</c:v>
                </c:pt>
                <c:pt idx="21">
                  <c:v>Moquegua</c:v>
                </c:pt>
                <c:pt idx="22">
                  <c:v>Huánuco</c:v>
                </c:pt>
                <c:pt idx="23">
                  <c:v>Puno</c:v>
                </c:pt>
                <c:pt idx="24">
                  <c:v>Cajamarca</c:v>
                </c:pt>
              </c:strCache>
            </c:strRef>
          </c:cat>
          <c:val>
            <c:numRef>
              <c:f>'SMN Dpto'!$O$7:$O$31</c:f>
              <c:numCache>
                <c:formatCode>#,##0.0</c:formatCode>
                <c:ptCount val="25"/>
                <c:pt idx="0">
                  <c:v>50.527349290468102</c:v>
                </c:pt>
                <c:pt idx="1">
                  <c:v>17.032116294518836</c:v>
                </c:pt>
                <c:pt idx="2">
                  <c:v>9.6287574546146164</c:v>
                </c:pt>
                <c:pt idx="3">
                  <c:v>37.018228251720778</c:v>
                </c:pt>
                <c:pt idx="4">
                  <c:v>33.866601970634584</c:v>
                </c:pt>
                <c:pt idx="5">
                  <c:v>23.040998673884513</c:v>
                </c:pt>
                <c:pt idx="6">
                  <c:v>50.473384357508621</c:v>
                </c:pt>
                <c:pt idx="7">
                  <c:v>35.214833886484321</c:v>
                </c:pt>
                <c:pt idx="8">
                  <c:v>36.573009319717421</c:v>
                </c:pt>
                <c:pt idx="9">
                  <c:v>42.999466649643061</c:v>
                </c:pt>
                <c:pt idx="10">
                  <c:v>5.9150929983757834</c:v>
                </c:pt>
                <c:pt idx="11">
                  <c:v>37.797341194174649</c:v>
                </c:pt>
                <c:pt idx="12">
                  <c:v>289.94731727783596</c:v>
                </c:pt>
                <c:pt idx="13">
                  <c:v>49.254861031126708</c:v>
                </c:pt>
                <c:pt idx="14">
                  <c:v>17.971521324652869</c:v>
                </c:pt>
                <c:pt idx="15">
                  <c:v>29.764783388869397</c:v>
                </c:pt>
                <c:pt idx="16">
                  <c:v>40.114190614551248</c:v>
                </c:pt>
                <c:pt idx="17">
                  <c:v>42.015154241655026</c:v>
                </c:pt>
                <c:pt idx="18">
                  <c:v>8.9540410925064933</c:v>
                </c:pt>
                <c:pt idx="19">
                  <c:v>42.226569293156039</c:v>
                </c:pt>
                <c:pt idx="20">
                  <c:v>29.073374566422753</c:v>
                </c:pt>
                <c:pt idx="21">
                  <c:v>5.8721190718631293</c:v>
                </c:pt>
                <c:pt idx="22">
                  <c:v>32.20452804712108</c:v>
                </c:pt>
                <c:pt idx="23">
                  <c:v>44.342740747000541</c:v>
                </c:pt>
                <c:pt idx="24">
                  <c:v>71.43793468371581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544736"/>
        <c:axId val="493540816"/>
      </c:barChart>
      <c:lineChart>
        <c:grouping val="standard"/>
        <c:varyColors val="0"/>
        <c:ser>
          <c:idx val="1"/>
          <c:order val="1"/>
          <c:tx>
            <c:strRef>
              <c:f>'SMN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'SMN Dpto'!$N$7:$N$31</c:f>
              <c:strCache>
                <c:ptCount val="25"/>
                <c:pt idx="0">
                  <c:v>Provincia Constitucional del Callao</c:v>
                </c:pt>
                <c:pt idx="1">
                  <c:v>Tumbes</c:v>
                </c:pt>
                <c:pt idx="2">
                  <c:v>Tacna</c:v>
                </c:pt>
                <c:pt idx="3">
                  <c:v>San Martín</c:v>
                </c:pt>
                <c:pt idx="4">
                  <c:v>Huancavelica</c:v>
                </c:pt>
                <c:pt idx="5">
                  <c:v>Ucayali</c:v>
                </c:pt>
                <c:pt idx="6">
                  <c:v>Piura</c:v>
                </c:pt>
                <c:pt idx="7">
                  <c:v>Ancash</c:v>
                </c:pt>
                <c:pt idx="8">
                  <c:v>Arequipa</c:v>
                </c:pt>
                <c:pt idx="9">
                  <c:v>Loreto</c:v>
                </c:pt>
                <c:pt idx="10">
                  <c:v>Madre de Dios</c:v>
                </c:pt>
                <c:pt idx="11">
                  <c:v>Apurímac</c:v>
                </c:pt>
                <c:pt idx="12">
                  <c:v>Lima</c:v>
                </c:pt>
                <c:pt idx="13">
                  <c:v>Ayacucho</c:v>
                </c:pt>
                <c:pt idx="14">
                  <c:v>Ica</c:v>
                </c:pt>
                <c:pt idx="15">
                  <c:v>Lambayeque</c:v>
                </c:pt>
                <c:pt idx="16">
                  <c:v>Junín</c:v>
                </c:pt>
                <c:pt idx="17">
                  <c:v>Cusco</c:v>
                </c:pt>
                <c:pt idx="18">
                  <c:v>Pasco</c:v>
                </c:pt>
                <c:pt idx="19">
                  <c:v>La Libertad</c:v>
                </c:pt>
                <c:pt idx="20">
                  <c:v>Amazonas</c:v>
                </c:pt>
                <c:pt idx="21">
                  <c:v>Moquegua</c:v>
                </c:pt>
                <c:pt idx="22">
                  <c:v>Huánuco</c:v>
                </c:pt>
                <c:pt idx="23">
                  <c:v>Puno</c:v>
                </c:pt>
                <c:pt idx="24">
                  <c:v>Cajamarca</c:v>
                </c:pt>
              </c:strCache>
            </c:strRef>
          </c:cat>
          <c:val>
            <c:numRef>
              <c:f>'SMN Dpto'!$P$7:$P$31</c:f>
              <c:numCache>
                <c:formatCode>0%</c:formatCode>
                <c:ptCount val="25"/>
                <c:pt idx="0">
                  <c:v>0.68248031097649486</c:v>
                </c:pt>
                <c:pt idx="1">
                  <c:v>0.66086303243572286</c:v>
                </c:pt>
                <c:pt idx="2">
                  <c:v>0.61997656499185194</c:v>
                </c:pt>
                <c:pt idx="3">
                  <c:v>0.61809262833029077</c:v>
                </c:pt>
                <c:pt idx="4">
                  <c:v>0.59704459839353308</c:v>
                </c:pt>
                <c:pt idx="5">
                  <c:v>0.58236809097561471</c:v>
                </c:pt>
                <c:pt idx="6">
                  <c:v>0.57929248187893989</c:v>
                </c:pt>
                <c:pt idx="7">
                  <c:v>0.57919625283806797</c:v>
                </c:pt>
                <c:pt idx="8">
                  <c:v>0.57638777136150521</c:v>
                </c:pt>
                <c:pt idx="9">
                  <c:v>0.57363033785515827</c:v>
                </c:pt>
                <c:pt idx="10">
                  <c:v>0.5690314206587177</c:v>
                </c:pt>
                <c:pt idx="11">
                  <c:v>0.56674229901112927</c:v>
                </c:pt>
                <c:pt idx="12">
                  <c:v>0.56361023501754592</c:v>
                </c:pt>
                <c:pt idx="13">
                  <c:v>0.5566729409604011</c:v>
                </c:pt>
                <c:pt idx="14">
                  <c:v>0.54223176266140871</c:v>
                </c:pt>
                <c:pt idx="15">
                  <c:v>0.53963079754693444</c:v>
                </c:pt>
                <c:pt idx="16">
                  <c:v>0.52037497713366976</c:v>
                </c:pt>
                <c:pt idx="17">
                  <c:v>0.51706018198648707</c:v>
                </c:pt>
                <c:pt idx="18">
                  <c:v>0.51538151741842197</c:v>
                </c:pt>
                <c:pt idx="19">
                  <c:v>0.51517427143591354</c:v>
                </c:pt>
                <c:pt idx="20">
                  <c:v>0.49828240322112488</c:v>
                </c:pt>
                <c:pt idx="21">
                  <c:v>0.48811682179742638</c:v>
                </c:pt>
                <c:pt idx="22">
                  <c:v>0.48581599474995868</c:v>
                </c:pt>
                <c:pt idx="23">
                  <c:v>0.45683488078902801</c:v>
                </c:pt>
                <c:pt idx="24">
                  <c:v>0.44749591537745281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550616"/>
        <c:axId val="493550224"/>
      </c:lineChart>
      <c:catAx>
        <c:axId val="493544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93540816"/>
        <c:crosses val="autoZero"/>
        <c:auto val="1"/>
        <c:lblAlgn val="ctr"/>
        <c:lblOffset val="100"/>
        <c:noMultiLvlLbl val="0"/>
      </c:catAx>
      <c:valAx>
        <c:axId val="49354081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9354473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9355022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93550616"/>
        <c:crosses val="max"/>
        <c:crossBetween val="between"/>
      </c:valAx>
      <c:catAx>
        <c:axId val="493550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355022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'JUNTOS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'JUNTOS Dpto'!$N$7:$N$27</c:f>
              <c:strCache>
                <c:ptCount val="21"/>
                <c:pt idx="0">
                  <c:v>Lambayeque</c:v>
                </c:pt>
                <c:pt idx="1">
                  <c:v>Ancash</c:v>
                </c:pt>
                <c:pt idx="2">
                  <c:v>Piura</c:v>
                </c:pt>
                <c:pt idx="3">
                  <c:v>Lima</c:v>
                </c:pt>
                <c:pt idx="4">
                  <c:v>Junín</c:v>
                </c:pt>
                <c:pt idx="5">
                  <c:v>Ayacucho</c:v>
                </c:pt>
                <c:pt idx="6">
                  <c:v>Loreto</c:v>
                </c:pt>
                <c:pt idx="7">
                  <c:v>Amazonas</c:v>
                </c:pt>
                <c:pt idx="8">
                  <c:v>La Libertad</c:v>
                </c:pt>
                <c:pt idx="9">
                  <c:v>Cajamarca</c:v>
                </c:pt>
                <c:pt idx="10">
                  <c:v>Huánuco</c:v>
                </c:pt>
                <c:pt idx="11">
                  <c:v>Apurímac</c:v>
                </c:pt>
                <c:pt idx="12">
                  <c:v>Puno</c:v>
                </c:pt>
                <c:pt idx="13">
                  <c:v>Cusco</c:v>
                </c:pt>
                <c:pt idx="14">
                  <c:v>San Martín</c:v>
                </c:pt>
                <c:pt idx="15">
                  <c:v>Huancavelica</c:v>
                </c:pt>
                <c:pt idx="16">
                  <c:v>Ica</c:v>
                </c:pt>
                <c:pt idx="17">
                  <c:v>Pasco</c:v>
                </c:pt>
                <c:pt idx="18">
                  <c:v>Arequipa</c:v>
                </c:pt>
                <c:pt idx="19">
                  <c:v>Ucayali</c:v>
                </c:pt>
                <c:pt idx="20">
                  <c:v>Madre de Dios</c:v>
                </c:pt>
              </c:strCache>
            </c:strRef>
          </c:cat>
          <c:val>
            <c:numRef>
              <c:f>'JUNTOS Dpto'!$O$7:$O$27</c:f>
              <c:numCache>
                <c:formatCode>#,##0.0</c:formatCode>
                <c:ptCount val="21"/>
                <c:pt idx="0">
                  <c:v>0.5164858340564048</c:v>
                </c:pt>
                <c:pt idx="1">
                  <c:v>29.166587549513231</c:v>
                </c:pt>
                <c:pt idx="2">
                  <c:v>53.348674086017567</c:v>
                </c:pt>
                <c:pt idx="3">
                  <c:v>16.839961514709241</c:v>
                </c:pt>
                <c:pt idx="4">
                  <c:v>20.799132375995057</c:v>
                </c:pt>
                <c:pt idx="5">
                  <c:v>33.137581071491674</c:v>
                </c:pt>
                <c:pt idx="6">
                  <c:v>42.130494376796577</c:v>
                </c:pt>
                <c:pt idx="7">
                  <c:v>24.041274219794676</c:v>
                </c:pt>
                <c:pt idx="8">
                  <c:v>44.820651197615049</c:v>
                </c:pt>
                <c:pt idx="9">
                  <c:v>74.560864353555786</c:v>
                </c:pt>
                <c:pt idx="10">
                  <c:v>38.623538794756563</c:v>
                </c:pt>
                <c:pt idx="11">
                  <c:v>29.091945252435238</c:v>
                </c:pt>
                <c:pt idx="12">
                  <c:v>38.990875070882808</c:v>
                </c:pt>
                <c:pt idx="13">
                  <c:v>42.023284296276422</c:v>
                </c:pt>
                <c:pt idx="14">
                  <c:v>17.466255941205006</c:v>
                </c:pt>
                <c:pt idx="15">
                  <c:v>30.59503984926577</c:v>
                </c:pt>
                <c:pt idx="16">
                  <c:v>3.2411009813905357E-2</c:v>
                </c:pt>
                <c:pt idx="17">
                  <c:v>7.9435688756861147</c:v>
                </c:pt>
                <c:pt idx="18">
                  <c:v>0.15282303983630896</c:v>
                </c:pt>
                <c:pt idx="19">
                  <c:v>1.0451620480555712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523960"/>
        <c:axId val="493520432"/>
      </c:barChart>
      <c:lineChart>
        <c:grouping val="standard"/>
        <c:varyColors val="0"/>
        <c:ser>
          <c:idx val="1"/>
          <c:order val="1"/>
          <c:tx>
            <c:strRef>
              <c:f>'JUNTOS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'JUNTOS Dpto'!$N$7:$N$27</c:f>
              <c:strCache>
                <c:ptCount val="21"/>
                <c:pt idx="0">
                  <c:v>Lambayeque</c:v>
                </c:pt>
                <c:pt idx="1">
                  <c:v>Ancash</c:v>
                </c:pt>
                <c:pt idx="2">
                  <c:v>Piura</c:v>
                </c:pt>
                <c:pt idx="3">
                  <c:v>Lima</c:v>
                </c:pt>
                <c:pt idx="4">
                  <c:v>Junín</c:v>
                </c:pt>
                <c:pt idx="5">
                  <c:v>Ayacucho</c:v>
                </c:pt>
                <c:pt idx="6">
                  <c:v>Loreto</c:v>
                </c:pt>
                <c:pt idx="7">
                  <c:v>Amazonas</c:v>
                </c:pt>
                <c:pt idx="8">
                  <c:v>La Libertad</c:v>
                </c:pt>
                <c:pt idx="9">
                  <c:v>Cajamarca</c:v>
                </c:pt>
                <c:pt idx="10">
                  <c:v>Huánuco</c:v>
                </c:pt>
                <c:pt idx="11">
                  <c:v>Apurímac</c:v>
                </c:pt>
                <c:pt idx="12">
                  <c:v>Puno</c:v>
                </c:pt>
                <c:pt idx="13">
                  <c:v>Cusco</c:v>
                </c:pt>
                <c:pt idx="14">
                  <c:v>San Martín</c:v>
                </c:pt>
                <c:pt idx="15">
                  <c:v>Huancavelica</c:v>
                </c:pt>
                <c:pt idx="16">
                  <c:v>Ica</c:v>
                </c:pt>
                <c:pt idx="17">
                  <c:v>Pasco</c:v>
                </c:pt>
                <c:pt idx="18">
                  <c:v>Arequipa</c:v>
                </c:pt>
                <c:pt idx="19">
                  <c:v>Ucayali</c:v>
                </c:pt>
                <c:pt idx="20">
                  <c:v>Madre de Dios</c:v>
                </c:pt>
              </c:strCache>
            </c:strRef>
          </c:cat>
          <c:val>
            <c:numRef>
              <c:f>'JUNTOS Dpto'!$P$7:$P$27</c:f>
              <c:numCache>
                <c:formatCode>0%</c:formatCode>
                <c:ptCount val="21"/>
                <c:pt idx="0">
                  <c:v>0.62704366487197116</c:v>
                </c:pt>
                <c:pt idx="1">
                  <c:v>0.51416936893395104</c:v>
                </c:pt>
                <c:pt idx="2">
                  <c:v>0.51345689520420756</c:v>
                </c:pt>
                <c:pt idx="3">
                  <c:v>0.5118846890990788</c:v>
                </c:pt>
                <c:pt idx="4">
                  <c:v>0.5106407078834837</c:v>
                </c:pt>
                <c:pt idx="5">
                  <c:v>0.50778315040095845</c:v>
                </c:pt>
                <c:pt idx="6">
                  <c:v>0.49973517047407778</c:v>
                </c:pt>
                <c:pt idx="7">
                  <c:v>0.49389233462601384</c:v>
                </c:pt>
                <c:pt idx="8">
                  <c:v>0.48600833241280128</c:v>
                </c:pt>
                <c:pt idx="9">
                  <c:v>0.48475162620748968</c:v>
                </c:pt>
                <c:pt idx="10">
                  <c:v>0.47855475425809119</c:v>
                </c:pt>
                <c:pt idx="11">
                  <c:v>0.47667087617120624</c:v>
                </c:pt>
                <c:pt idx="12">
                  <c:v>0.47362141085727766</c:v>
                </c:pt>
                <c:pt idx="13">
                  <c:v>0.47222953668369722</c:v>
                </c:pt>
                <c:pt idx="14">
                  <c:v>0.47183078172335452</c:v>
                </c:pt>
                <c:pt idx="15">
                  <c:v>0.45894656471279544</c:v>
                </c:pt>
                <c:pt idx="16">
                  <c:v>0.45694360374884196</c:v>
                </c:pt>
                <c:pt idx="17">
                  <c:v>0.44196127486298481</c:v>
                </c:pt>
                <c:pt idx="18">
                  <c:v>0.38047577157046819</c:v>
                </c:pt>
                <c:pt idx="19">
                  <c:v>0.34233901770013692</c:v>
                </c:pt>
                <c:pt idx="2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522392"/>
        <c:axId val="493524744"/>
      </c:lineChart>
      <c:catAx>
        <c:axId val="493523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93520432"/>
        <c:crosses val="autoZero"/>
        <c:auto val="1"/>
        <c:lblAlgn val="ctr"/>
        <c:lblOffset val="100"/>
        <c:noMultiLvlLbl val="0"/>
      </c:catAx>
      <c:valAx>
        <c:axId val="49352043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9352396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9352474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93522392"/>
        <c:crosses val="max"/>
        <c:crossBetween val="between"/>
      </c:valAx>
      <c:catAx>
        <c:axId val="493522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352474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'PTCD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'PTCD Dpto'!$N$7:$N$28</c:f>
              <c:strCache>
                <c:ptCount val="22"/>
                <c:pt idx="0">
                  <c:v>Moquegua</c:v>
                </c:pt>
                <c:pt idx="1">
                  <c:v>Amazonas</c:v>
                </c:pt>
                <c:pt idx="2">
                  <c:v>Ucayali</c:v>
                </c:pt>
                <c:pt idx="3">
                  <c:v>Huánuco</c:v>
                </c:pt>
                <c:pt idx="4">
                  <c:v>Apurímac</c:v>
                </c:pt>
                <c:pt idx="5">
                  <c:v>Huancavelica</c:v>
                </c:pt>
                <c:pt idx="6">
                  <c:v>Piura</c:v>
                </c:pt>
                <c:pt idx="7">
                  <c:v>Provincia Constitucional del Callao</c:v>
                </c:pt>
                <c:pt idx="8">
                  <c:v>San Martín</c:v>
                </c:pt>
                <c:pt idx="9">
                  <c:v>La Libertad</c:v>
                </c:pt>
                <c:pt idx="10">
                  <c:v>Ayacucho</c:v>
                </c:pt>
                <c:pt idx="11">
                  <c:v>Junín</c:v>
                </c:pt>
                <c:pt idx="12">
                  <c:v>Madre de Dios</c:v>
                </c:pt>
                <c:pt idx="13">
                  <c:v>Arequipa</c:v>
                </c:pt>
                <c:pt idx="14">
                  <c:v>Tacna</c:v>
                </c:pt>
                <c:pt idx="15">
                  <c:v>Ancash</c:v>
                </c:pt>
                <c:pt idx="16">
                  <c:v>Lambayeque</c:v>
                </c:pt>
                <c:pt idx="17">
                  <c:v>Lima</c:v>
                </c:pt>
                <c:pt idx="18">
                  <c:v>Cusco</c:v>
                </c:pt>
                <c:pt idx="19">
                  <c:v>Loreto</c:v>
                </c:pt>
                <c:pt idx="20">
                  <c:v>Puno</c:v>
                </c:pt>
                <c:pt idx="21">
                  <c:v>Tumbes</c:v>
                </c:pt>
              </c:strCache>
            </c:strRef>
          </c:cat>
          <c:val>
            <c:numRef>
              <c:f>'PTCD Dpto'!$O$7:$O$28</c:f>
              <c:numCache>
                <c:formatCode>#,##0.0</c:formatCode>
                <c:ptCount val="22"/>
                <c:pt idx="0">
                  <c:v>1.7439885265518233</c:v>
                </c:pt>
                <c:pt idx="1">
                  <c:v>0.30685381471893031</c:v>
                </c:pt>
                <c:pt idx="2">
                  <c:v>0.48675174245606306</c:v>
                </c:pt>
                <c:pt idx="3">
                  <c:v>0.32254317108713643</c:v>
                </c:pt>
                <c:pt idx="4">
                  <c:v>0.23263930175576575</c:v>
                </c:pt>
                <c:pt idx="5">
                  <c:v>1.4511841499125544</c:v>
                </c:pt>
                <c:pt idx="6">
                  <c:v>0.25105138886912715</c:v>
                </c:pt>
                <c:pt idx="7">
                  <c:v>0.73178396630159082</c:v>
                </c:pt>
                <c:pt idx="8">
                  <c:v>0.62666774710565631</c:v>
                </c:pt>
                <c:pt idx="9">
                  <c:v>0.45130773131131569</c:v>
                </c:pt>
                <c:pt idx="10">
                  <c:v>0.42188659200598372</c:v>
                </c:pt>
                <c:pt idx="11">
                  <c:v>0.23093421858419494</c:v>
                </c:pt>
                <c:pt idx="12">
                  <c:v>3.4177849886158851E-2</c:v>
                </c:pt>
                <c:pt idx="13">
                  <c:v>0.42617837346854304</c:v>
                </c:pt>
                <c:pt idx="14">
                  <c:v>0.26530462784129411</c:v>
                </c:pt>
                <c:pt idx="15">
                  <c:v>0.20135049769242258</c:v>
                </c:pt>
                <c:pt idx="16">
                  <c:v>0.12732169030678475</c:v>
                </c:pt>
                <c:pt idx="17">
                  <c:v>4.3975609086884218</c:v>
                </c:pt>
                <c:pt idx="18">
                  <c:v>0.1538377921885383</c:v>
                </c:pt>
                <c:pt idx="19">
                  <c:v>0.1158197900447035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518080"/>
        <c:axId val="493522784"/>
      </c:barChart>
      <c:lineChart>
        <c:grouping val="standard"/>
        <c:varyColors val="0"/>
        <c:ser>
          <c:idx val="1"/>
          <c:order val="1"/>
          <c:tx>
            <c:strRef>
              <c:f>'PTCD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'PTCD Dpto'!$N$7:$N$28</c:f>
              <c:strCache>
                <c:ptCount val="22"/>
                <c:pt idx="0">
                  <c:v>Moquegua</c:v>
                </c:pt>
                <c:pt idx="1">
                  <c:v>Amazonas</c:v>
                </c:pt>
                <c:pt idx="2">
                  <c:v>Ucayali</c:v>
                </c:pt>
                <c:pt idx="3">
                  <c:v>Huánuco</c:v>
                </c:pt>
                <c:pt idx="4">
                  <c:v>Apurímac</c:v>
                </c:pt>
                <c:pt idx="5">
                  <c:v>Huancavelica</c:v>
                </c:pt>
                <c:pt idx="6">
                  <c:v>Piura</c:v>
                </c:pt>
                <c:pt idx="7">
                  <c:v>Provincia Constitucional del Callao</c:v>
                </c:pt>
                <c:pt idx="8">
                  <c:v>San Martín</c:v>
                </c:pt>
                <c:pt idx="9">
                  <c:v>La Libertad</c:v>
                </c:pt>
                <c:pt idx="10">
                  <c:v>Ayacucho</c:v>
                </c:pt>
                <c:pt idx="11">
                  <c:v>Junín</c:v>
                </c:pt>
                <c:pt idx="12">
                  <c:v>Madre de Dios</c:v>
                </c:pt>
                <c:pt idx="13">
                  <c:v>Arequipa</c:v>
                </c:pt>
                <c:pt idx="14">
                  <c:v>Tacna</c:v>
                </c:pt>
                <c:pt idx="15">
                  <c:v>Ancash</c:v>
                </c:pt>
                <c:pt idx="16">
                  <c:v>Lambayeque</c:v>
                </c:pt>
                <c:pt idx="17">
                  <c:v>Lima</c:v>
                </c:pt>
                <c:pt idx="18">
                  <c:v>Cusco</c:v>
                </c:pt>
                <c:pt idx="19">
                  <c:v>Loreto</c:v>
                </c:pt>
                <c:pt idx="20">
                  <c:v>Puno</c:v>
                </c:pt>
                <c:pt idx="21">
                  <c:v>Tumbes</c:v>
                </c:pt>
              </c:strCache>
            </c:strRef>
          </c:cat>
          <c:val>
            <c:numRef>
              <c:f>'PTCD Dpto'!$P$7:$P$28</c:f>
              <c:numCache>
                <c:formatCode>0%</c:formatCode>
                <c:ptCount val="22"/>
                <c:pt idx="0">
                  <c:v>0.56998155605721279</c:v>
                </c:pt>
                <c:pt idx="1">
                  <c:v>0.53322666277231023</c:v>
                </c:pt>
                <c:pt idx="2">
                  <c:v>0.49229199658563783</c:v>
                </c:pt>
                <c:pt idx="3">
                  <c:v>0.41436048145087229</c:v>
                </c:pt>
                <c:pt idx="4">
                  <c:v>0.37996505068192005</c:v>
                </c:pt>
                <c:pt idx="5">
                  <c:v>0.3627960374781386</c:v>
                </c:pt>
                <c:pt idx="6">
                  <c:v>0.35692497276569779</c:v>
                </c:pt>
                <c:pt idx="7">
                  <c:v>0.35374884649708982</c:v>
                </c:pt>
                <c:pt idx="8">
                  <c:v>0.35023967927731692</c:v>
                </c:pt>
                <c:pt idx="9">
                  <c:v>0.34296610926039423</c:v>
                </c:pt>
                <c:pt idx="10">
                  <c:v>0.33628090670876121</c:v>
                </c:pt>
                <c:pt idx="11">
                  <c:v>0.31414193545359503</c:v>
                </c:pt>
                <c:pt idx="12">
                  <c:v>0.31171371139731729</c:v>
                </c:pt>
                <c:pt idx="13">
                  <c:v>0.30631137928228297</c:v>
                </c:pt>
                <c:pt idx="14">
                  <c:v>0.27832961902269937</c:v>
                </c:pt>
                <c:pt idx="15">
                  <c:v>0.25140340775624431</c:v>
                </c:pt>
                <c:pt idx="16">
                  <c:v>0.24691637943551453</c:v>
                </c:pt>
                <c:pt idx="17">
                  <c:v>0.24108521484676329</c:v>
                </c:pt>
                <c:pt idx="18">
                  <c:v>0.16641943425725531</c:v>
                </c:pt>
                <c:pt idx="19">
                  <c:v>0.16126802126021467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518864"/>
        <c:axId val="493518472"/>
      </c:lineChart>
      <c:catAx>
        <c:axId val="493518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93522784"/>
        <c:crosses val="autoZero"/>
        <c:auto val="1"/>
        <c:lblAlgn val="ctr"/>
        <c:lblOffset val="100"/>
        <c:noMultiLvlLbl val="0"/>
      </c:catAx>
      <c:valAx>
        <c:axId val="49352278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9351808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9351847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93518864"/>
        <c:crosses val="max"/>
        <c:crossBetween val="between"/>
      </c:valAx>
      <c:catAx>
        <c:axId val="493518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351847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'CDB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'CDB Dpto'!$N$7:$N$28</c:f>
              <c:strCache>
                <c:ptCount val="22"/>
                <c:pt idx="0">
                  <c:v>San Martín</c:v>
                </c:pt>
                <c:pt idx="1">
                  <c:v>La Libertad</c:v>
                </c:pt>
                <c:pt idx="2">
                  <c:v>Puno</c:v>
                </c:pt>
                <c:pt idx="3">
                  <c:v>Ancash</c:v>
                </c:pt>
                <c:pt idx="4">
                  <c:v>Lambayeque</c:v>
                </c:pt>
                <c:pt idx="5">
                  <c:v>Apurímac</c:v>
                </c:pt>
                <c:pt idx="6">
                  <c:v>Tumbes</c:v>
                </c:pt>
                <c:pt idx="7">
                  <c:v>Loreto</c:v>
                </c:pt>
                <c:pt idx="8">
                  <c:v>Huánuco</c:v>
                </c:pt>
                <c:pt idx="9">
                  <c:v>Amazonas</c:v>
                </c:pt>
                <c:pt idx="10">
                  <c:v>Madre de Dios</c:v>
                </c:pt>
                <c:pt idx="11">
                  <c:v>Junín</c:v>
                </c:pt>
                <c:pt idx="12">
                  <c:v>Arequipa</c:v>
                </c:pt>
                <c:pt idx="13">
                  <c:v>Ayacucho</c:v>
                </c:pt>
                <c:pt idx="14">
                  <c:v>Huancavelica</c:v>
                </c:pt>
                <c:pt idx="15">
                  <c:v>Pasco</c:v>
                </c:pt>
                <c:pt idx="16">
                  <c:v>Piura</c:v>
                </c:pt>
                <c:pt idx="17">
                  <c:v>Ucayali</c:v>
                </c:pt>
                <c:pt idx="18">
                  <c:v>Lima</c:v>
                </c:pt>
                <c:pt idx="19">
                  <c:v>Cusco</c:v>
                </c:pt>
                <c:pt idx="20">
                  <c:v>Ica</c:v>
                </c:pt>
                <c:pt idx="21">
                  <c:v>Cajamarca</c:v>
                </c:pt>
              </c:strCache>
            </c:strRef>
          </c:cat>
          <c:val>
            <c:numRef>
              <c:f>'CDB Dpto'!$O$7:$O$28</c:f>
              <c:numCache>
                <c:formatCode>#,##0.0</c:formatCode>
                <c:ptCount val="22"/>
                <c:pt idx="0">
                  <c:v>1.2761023966364642</c:v>
                </c:pt>
                <c:pt idx="1">
                  <c:v>0.31939795328663639</c:v>
                </c:pt>
                <c:pt idx="2">
                  <c:v>0.65537165156042065</c:v>
                </c:pt>
                <c:pt idx="3">
                  <c:v>1.0358216526829169</c:v>
                </c:pt>
                <c:pt idx="4">
                  <c:v>0.50937916695323782</c:v>
                </c:pt>
                <c:pt idx="5">
                  <c:v>0.23481472906401607</c:v>
                </c:pt>
                <c:pt idx="6">
                  <c:v>0.84904471536462411</c:v>
                </c:pt>
                <c:pt idx="7">
                  <c:v>3.0474019576221707</c:v>
                </c:pt>
                <c:pt idx="8">
                  <c:v>0.68192888356375081</c:v>
                </c:pt>
                <c:pt idx="9">
                  <c:v>0.84011053537186453</c:v>
                </c:pt>
                <c:pt idx="10">
                  <c:v>2.2825947096783503</c:v>
                </c:pt>
                <c:pt idx="11">
                  <c:v>1.0895972114703749</c:v>
                </c:pt>
                <c:pt idx="12">
                  <c:v>0.44479030030279754</c:v>
                </c:pt>
                <c:pt idx="13">
                  <c:v>0.17314765071194937</c:v>
                </c:pt>
                <c:pt idx="14">
                  <c:v>0.73417083267936745</c:v>
                </c:pt>
                <c:pt idx="15">
                  <c:v>1.0017710951671233</c:v>
                </c:pt>
                <c:pt idx="16">
                  <c:v>0.67934273678538881</c:v>
                </c:pt>
                <c:pt idx="17">
                  <c:v>1.2695040638459272</c:v>
                </c:pt>
                <c:pt idx="18">
                  <c:v>5.5418950064536929</c:v>
                </c:pt>
                <c:pt idx="19">
                  <c:v>2.3019293399089653</c:v>
                </c:pt>
                <c:pt idx="20">
                  <c:v>0.81212536518848799</c:v>
                </c:pt>
                <c:pt idx="21">
                  <c:v>0.76318048542701278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520040"/>
        <c:axId val="493534936"/>
      </c:barChart>
      <c:lineChart>
        <c:grouping val="standard"/>
        <c:varyColors val="0"/>
        <c:ser>
          <c:idx val="1"/>
          <c:order val="1"/>
          <c:tx>
            <c:strRef>
              <c:f>'CDB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'CDB Dpto'!$N$7:$N$28</c:f>
              <c:strCache>
                <c:ptCount val="22"/>
                <c:pt idx="0">
                  <c:v>San Martín</c:v>
                </c:pt>
                <c:pt idx="1">
                  <c:v>La Libertad</c:v>
                </c:pt>
                <c:pt idx="2">
                  <c:v>Puno</c:v>
                </c:pt>
                <c:pt idx="3">
                  <c:v>Ancash</c:v>
                </c:pt>
                <c:pt idx="4">
                  <c:v>Lambayeque</c:v>
                </c:pt>
                <c:pt idx="5">
                  <c:v>Apurímac</c:v>
                </c:pt>
                <c:pt idx="6">
                  <c:v>Tumbes</c:v>
                </c:pt>
                <c:pt idx="7">
                  <c:v>Loreto</c:v>
                </c:pt>
                <c:pt idx="8">
                  <c:v>Huánuco</c:v>
                </c:pt>
                <c:pt idx="9">
                  <c:v>Amazonas</c:v>
                </c:pt>
                <c:pt idx="10">
                  <c:v>Madre de Dios</c:v>
                </c:pt>
                <c:pt idx="11">
                  <c:v>Junín</c:v>
                </c:pt>
                <c:pt idx="12">
                  <c:v>Arequipa</c:v>
                </c:pt>
                <c:pt idx="13">
                  <c:v>Ayacucho</c:v>
                </c:pt>
                <c:pt idx="14">
                  <c:v>Huancavelica</c:v>
                </c:pt>
                <c:pt idx="15">
                  <c:v>Pasco</c:v>
                </c:pt>
                <c:pt idx="16">
                  <c:v>Piura</c:v>
                </c:pt>
                <c:pt idx="17">
                  <c:v>Ucayali</c:v>
                </c:pt>
                <c:pt idx="18">
                  <c:v>Lima</c:v>
                </c:pt>
                <c:pt idx="19">
                  <c:v>Cusco</c:v>
                </c:pt>
                <c:pt idx="20">
                  <c:v>Ica</c:v>
                </c:pt>
                <c:pt idx="21">
                  <c:v>Cajamarca</c:v>
                </c:pt>
              </c:strCache>
            </c:strRef>
          </c:cat>
          <c:val>
            <c:numRef>
              <c:f>'CDB Dpto'!$P$7:$P$28</c:f>
              <c:numCache>
                <c:formatCode>0%</c:formatCode>
                <c:ptCount val="22"/>
                <c:pt idx="0">
                  <c:v>0.65795669107156574</c:v>
                </c:pt>
                <c:pt idx="1">
                  <c:v>0.61800019984837495</c:v>
                </c:pt>
                <c:pt idx="2">
                  <c:v>0.57139688042555881</c:v>
                </c:pt>
                <c:pt idx="3">
                  <c:v>0.5691221442472596</c:v>
                </c:pt>
                <c:pt idx="4">
                  <c:v>0.56266276846401131</c:v>
                </c:pt>
                <c:pt idx="5">
                  <c:v>0.55684206185590368</c:v>
                </c:pt>
                <c:pt idx="6">
                  <c:v>0.55654991010758359</c:v>
                </c:pt>
                <c:pt idx="7">
                  <c:v>0.53770514311836493</c:v>
                </c:pt>
                <c:pt idx="8">
                  <c:v>0.53424405870697167</c:v>
                </c:pt>
                <c:pt idx="9">
                  <c:v>0.53109334278125075</c:v>
                </c:pt>
                <c:pt idx="10">
                  <c:v>0.52968151964563526</c:v>
                </c:pt>
                <c:pt idx="11">
                  <c:v>0.52332601597376771</c:v>
                </c:pt>
                <c:pt idx="12">
                  <c:v>0.51584004469953226</c:v>
                </c:pt>
                <c:pt idx="13">
                  <c:v>0.51082934767534627</c:v>
                </c:pt>
                <c:pt idx="14">
                  <c:v>0.51020047650209521</c:v>
                </c:pt>
                <c:pt idx="15">
                  <c:v>0.43830885046583073</c:v>
                </c:pt>
                <c:pt idx="16">
                  <c:v>0.39415845344191819</c:v>
                </c:pt>
                <c:pt idx="17">
                  <c:v>0.37066515535212413</c:v>
                </c:pt>
                <c:pt idx="18">
                  <c:v>0.36249732595620254</c:v>
                </c:pt>
                <c:pt idx="19">
                  <c:v>0.31689917986521121</c:v>
                </c:pt>
                <c:pt idx="20">
                  <c:v>0.2843431846732179</c:v>
                </c:pt>
                <c:pt idx="21">
                  <c:v>0.28357454460524378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535720"/>
        <c:axId val="493538072"/>
      </c:lineChart>
      <c:catAx>
        <c:axId val="493520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93534936"/>
        <c:crosses val="autoZero"/>
        <c:auto val="1"/>
        <c:lblAlgn val="ctr"/>
        <c:lblOffset val="100"/>
        <c:noMultiLvlLbl val="0"/>
      </c:catAx>
      <c:valAx>
        <c:axId val="49353493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9352004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9353807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93535720"/>
        <c:crosses val="max"/>
        <c:crossBetween val="between"/>
      </c:valAx>
      <c:catAx>
        <c:axId val="4935357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353807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'PPF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'PPF Dpto'!$N$7:$N$30</c:f>
              <c:strCache>
                <c:ptCount val="24"/>
                <c:pt idx="0">
                  <c:v>Ancash</c:v>
                </c:pt>
                <c:pt idx="1">
                  <c:v>Loreto</c:v>
                </c:pt>
                <c:pt idx="2">
                  <c:v>Junín</c:v>
                </c:pt>
                <c:pt idx="3">
                  <c:v>Arequipa</c:v>
                </c:pt>
                <c:pt idx="4">
                  <c:v>Cajamarca</c:v>
                </c:pt>
                <c:pt idx="5">
                  <c:v>Cusco</c:v>
                </c:pt>
                <c:pt idx="6">
                  <c:v>Tacna</c:v>
                </c:pt>
                <c:pt idx="7">
                  <c:v>Tumbes</c:v>
                </c:pt>
                <c:pt idx="8">
                  <c:v>Apurímac</c:v>
                </c:pt>
                <c:pt idx="9">
                  <c:v>Moquegua</c:v>
                </c:pt>
                <c:pt idx="10">
                  <c:v>Madre de Dios</c:v>
                </c:pt>
                <c:pt idx="11">
                  <c:v>Ica</c:v>
                </c:pt>
                <c:pt idx="12">
                  <c:v>Puno</c:v>
                </c:pt>
                <c:pt idx="13">
                  <c:v>La Libertad</c:v>
                </c:pt>
                <c:pt idx="14">
                  <c:v>Lima</c:v>
                </c:pt>
                <c:pt idx="15">
                  <c:v>Ayacucho</c:v>
                </c:pt>
                <c:pt idx="16">
                  <c:v>Huánuco</c:v>
                </c:pt>
                <c:pt idx="17">
                  <c:v>Pasco</c:v>
                </c:pt>
                <c:pt idx="18">
                  <c:v>Huancavelica</c:v>
                </c:pt>
                <c:pt idx="19">
                  <c:v>San Martín</c:v>
                </c:pt>
                <c:pt idx="20">
                  <c:v>Ucayali</c:v>
                </c:pt>
                <c:pt idx="21">
                  <c:v>Piura</c:v>
                </c:pt>
                <c:pt idx="22">
                  <c:v>Amazonas</c:v>
                </c:pt>
                <c:pt idx="23">
                  <c:v>Lambayeque</c:v>
                </c:pt>
              </c:strCache>
            </c:strRef>
          </c:cat>
          <c:val>
            <c:numRef>
              <c:f>'PPF Dpto'!$O$7:$O$30</c:f>
              <c:numCache>
                <c:formatCode>#,##0.0</c:formatCode>
                <c:ptCount val="24"/>
                <c:pt idx="0">
                  <c:v>0.74176160547908132</c:v>
                </c:pt>
                <c:pt idx="1">
                  <c:v>0.47217497769868844</c:v>
                </c:pt>
                <c:pt idx="2">
                  <c:v>0.70680147964214013</c:v>
                </c:pt>
                <c:pt idx="3">
                  <c:v>1.2137405448564498</c:v>
                </c:pt>
                <c:pt idx="4">
                  <c:v>0.73521515006365901</c:v>
                </c:pt>
                <c:pt idx="5">
                  <c:v>0.91973548544497097</c:v>
                </c:pt>
                <c:pt idx="6">
                  <c:v>0.40744990508043616</c:v>
                </c:pt>
                <c:pt idx="7">
                  <c:v>0.35282497439415983</c:v>
                </c:pt>
                <c:pt idx="8">
                  <c:v>0.66387660796979264</c:v>
                </c:pt>
                <c:pt idx="9">
                  <c:v>0.27071155754210363</c:v>
                </c:pt>
                <c:pt idx="10">
                  <c:v>0.3373151065433424</c:v>
                </c:pt>
                <c:pt idx="11">
                  <c:v>0.81486405303255616</c:v>
                </c:pt>
                <c:pt idx="12">
                  <c:v>0.93166832307339398</c:v>
                </c:pt>
                <c:pt idx="13">
                  <c:v>1.0735250413716877</c:v>
                </c:pt>
                <c:pt idx="14">
                  <c:v>9.4486231925639412</c:v>
                </c:pt>
                <c:pt idx="15">
                  <c:v>0.97750298256494794</c:v>
                </c:pt>
                <c:pt idx="16">
                  <c:v>0.72318432473397454</c:v>
                </c:pt>
                <c:pt idx="17">
                  <c:v>0.41547542682180205</c:v>
                </c:pt>
                <c:pt idx="18">
                  <c:v>0.36451059769738514</c:v>
                </c:pt>
                <c:pt idx="19">
                  <c:v>0.73212362938687559</c:v>
                </c:pt>
                <c:pt idx="20">
                  <c:v>0.53935322207377789</c:v>
                </c:pt>
                <c:pt idx="21">
                  <c:v>0.99805197751877073</c:v>
                </c:pt>
                <c:pt idx="22">
                  <c:v>0.47572062678762927</c:v>
                </c:pt>
                <c:pt idx="23">
                  <c:v>1.0876246496810582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538464"/>
        <c:axId val="493538856"/>
      </c:barChart>
      <c:lineChart>
        <c:grouping val="standard"/>
        <c:varyColors val="0"/>
        <c:ser>
          <c:idx val="1"/>
          <c:order val="1"/>
          <c:tx>
            <c:strRef>
              <c:f>'PPF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'PPF Dpto'!$N$7:$N$30</c:f>
              <c:strCache>
                <c:ptCount val="24"/>
                <c:pt idx="0">
                  <c:v>Ancash</c:v>
                </c:pt>
                <c:pt idx="1">
                  <c:v>Loreto</c:v>
                </c:pt>
                <c:pt idx="2">
                  <c:v>Junín</c:v>
                </c:pt>
                <c:pt idx="3">
                  <c:v>Arequipa</c:v>
                </c:pt>
                <c:pt idx="4">
                  <c:v>Cajamarca</c:v>
                </c:pt>
                <c:pt idx="5">
                  <c:v>Cusco</c:v>
                </c:pt>
                <c:pt idx="6">
                  <c:v>Tacna</c:v>
                </c:pt>
                <c:pt idx="7">
                  <c:v>Tumbes</c:v>
                </c:pt>
                <c:pt idx="8">
                  <c:v>Apurímac</c:v>
                </c:pt>
                <c:pt idx="9">
                  <c:v>Moquegua</c:v>
                </c:pt>
                <c:pt idx="10">
                  <c:v>Madre de Dios</c:v>
                </c:pt>
                <c:pt idx="11">
                  <c:v>Ica</c:v>
                </c:pt>
                <c:pt idx="12">
                  <c:v>Puno</c:v>
                </c:pt>
                <c:pt idx="13">
                  <c:v>La Libertad</c:v>
                </c:pt>
                <c:pt idx="14">
                  <c:v>Lima</c:v>
                </c:pt>
                <c:pt idx="15">
                  <c:v>Ayacucho</c:v>
                </c:pt>
                <c:pt idx="16">
                  <c:v>Huánuco</c:v>
                </c:pt>
                <c:pt idx="17">
                  <c:v>Pasco</c:v>
                </c:pt>
                <c:pt idx="18">
                  <c:v>Huancavelica</c:v>
                </c:pt>
                <c:pt idx="19">
                  <c:v>San Martín</c:v>
                </c:pt>
                <c:pt idx="20">
                  <c:v>Ucayali</c:v>
                </c:pt>
                <c:pt idx="21">
                  <c:v>Piura</c:v>
                </c:pt>
                <c:pt idx="22">
                  <c:v>Amazonas</c:v>
                </c:pt>
                <c:pt idx="23">
                  <c:v>Lambayeque</c:v>
                </c:pt>
              </c:strCache>
            </c:strRef>
          </c:cat>
          <c:val>
            <c:numRef>
              <c:f>'PPF Dpto'!$P$7:$P$30</c:f>
              <c:numCache>
                <c:formatCode>0%</c:formatCode>
                <c:ptCount val="24"/>
                <c:pt idx="0">
                  <c:v>0.55621496705060425</c:v>
                </c:pt>
                <c:pt idx="1">
                  <c:v>0.52598069931590863</c:v>
                </c:pt>
                <c:pt idx="2">
                  <c:v>0.52511644190680473</c:v>
                </c:pt>
                <c:pt idx="3">
                  <c:v>0.52510760511273835</c:v>
                </c:pt>
                <c:pt idx="4">
                  <c:v>0.51990670586888399</c:v>
                </c:pt>
                <c:pt idx="5">
                  <c:v>0.51583189220329795</c:v>
                </c:pt>
                <c:pt idx="6">
                  <c:v>0.51520503898392367</c:v>
                </c:pt>
                <c:pt idx="7">
                  <c:v>0.51081344235247061</c:v>
                </c:pt>
                <c:pt idx="8">
                  <c:v>0.51043990411310569</c:v>
                </c:pt>
                <c:pt idx="9">
                  <c:v>0.5100201541527164</c:v>
                </c:pt>
                <c:pt idx="10">
                  <c:v>0.50963874613533822</c:v>
                </c:pt>
                <c:pt idx="11">
                  <c:v>0.50772781811498513</c:v>
                </c:pt>
                <c:pt idx="12">
                  <c:v>0.50381937111200059</c:v>
                </c:pt>
                <c:pt idx="13">
                  <c:v>0.50266264110709991</c:v>
                </c:pt>
                <c:pt idx="14">
                  <c:v>0.50004139530734792</c:v>
                </c:pt>
                <c:pt idx="15">
                  <c:v>0.49881304929990239</c:v>
                </c:pt>
                <c:pt idx="16">
                  <c:v>0.49362264538462697</c:v>
                </c:pt>
                <c:pt idx="17">
                  <c:v>0.49345633077402046</c:v>
                </c:pt>
                <c:pt idx="18">
                  <c:v>0.47872537682588051</c:v>
                </c:pt>
                <c:pt idx="19">
                  <c:v>0.47761532063443979</c:v>
                </c:pt>
                <c:pt idx="20">
                  <c:v>0.46984361759895321</c:v>
                </c:pt>
                <c:pt idx="21">
                  <c:v>0.4687254654106468</c:v>
                </c:pt>
                <c:pt idx="22">
                  <c:v>0.46867826714550098</c:v>
                </c:pt>
                <c:pt idx="23">
                  <c:v>0.42697356941227627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529840"/>
        <c:axId val="493529056"/>
      </c:lineChart>
      <c:catAx>
        <c:axId val="493538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93538856"/>
        <c:crosses val="autoZero"/>
        <c:auto val="1"/>
        <c:lblAlgn val="ctr"/>
        <c:lblOffset val="100"/>
        <c:noMultiLvlLbl val="0"/>
      </c:catAx>
      <c:valAx>
        <c:axId val="49353885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9353846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9352905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93529840"/>
        <c:crosses val="max"/>
        <c:crossBetween val="between"/>
      </c:valAx>
      <c:catAx>
        <c:axId val="4935298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352905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'BFH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'BFH Dpto'!$N$7:$N$8</c:f>
              <c:strCache>
                <c:ptCount val="2"/>
                <c:pt idx="0">
                  <c:v>Lima</c:v>
                </c:pt>
                <c:pt idx="1">
                  <c:v>Piura</c:v>
                </c:pt>
              </c:strCache>
            </c:strRef>
          </c:cat>
          <c:val>
            <c:numRef>
              <c:f>'BFH Dpto'!$O$7:$O$8</c:f>
              <c:numCache>
                <c:formatCode>#,##0.0</c:formatCode>
                <c:ptCount val="2"/>
                <c:pt idx="0">
                  <c:v>1166.0141095575616</c:v>
                </c:pt>
                <c:pt idx="1">
                  <c:v>3.4948500187965109E-2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537288"/>
        <c:axId val="451901816"/>
      </c:barChart>
      <c:lineChart>
        <c:grouping val="standard"/>
        <c:varyColors val="0"/>
        <c:ser>
          <c:idx val="1"/>
          <c:order val="1"/>
          <c:tx>
            <c:strRef>
              <c:f>'BFH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'BFH Dpto'!$N$7:$N$8</c:f>
              <c:strCache>
                <c:ptCount val="2"/>
                <c:pt idx="0">
                  <c:v>Lima</c:v>
                </c:pt>
                <c:pt idx="1">
                  <c:v>Piura</c:v>
                </c:pt>
              </c:strCache>
            </c:strRef>
          </c:cat>
          <c:val>
            <c:numRef>
              <c:f>'BFH Dpto'!$P$7:$P$8</c:f>
              <c:numCache>
                <c:formatCode>0%</c:formatCode>
                <c:ptCount val="2"/>
                <c:pt idx="0">
                  <c:v>0.99776439606301925</c:v>
                </c:pt>
                <c:pt idx="1">
                  <c:v>0.45922027998482479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890448"/>
        <c:axId val="451895152"/>
      </c:lineChart>
      <c:catAx>
        <c:axId val="493537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51901816"/>
        <c:crosses val="autoZero"/>
        <c:auto val="1"/>
        <c:lblAlgn val="ctr"/>
        <c:lblOffset val="100"/>
        <c:noMultiLvlLbl val="0"/>
      </c:catAx>
      <c:valAx>
        <c:axId val="45190181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9353728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5189515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51890448"/>
        <c:crosses val="max"/>
        <c:crossBetween val="between"/>
      </c:valAx>
      <c:catAx>
        <c:axId val="451890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189515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'HU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'HU Dpto'!$N$7:$N$14</c:f>
              <c:strCache>
                <c:ptCount val="8"/>
                <c:pt idx="0">
                  <c:v>Loreto</c:v>
                </c:pt>
                <c:pt idx="1">
                  <c:v>Cusco</c:v>
                </c:pt>
                <c:pt idx="2">
                  <c:v>Junín</c:v>
                </c:pt>
                <c:pt idx="3">
                  <c:v>Huancavelica</c:v>
                </c:pt>
                <c:pt idx="4">
                  <c:v>San Martín</c:v>
                </c:pt>
                <c:pt idx="5">
                  <c:v>Piura</c:v>
                </c:pt>
                <c:pt idx="6">
                  <c:v>Lima</c:v>
                </c:pt>
                <c:pt idx="7">
                  <c:v>Arequipa</c:v>
                </c:pt>
              </c:strCache>
            </c:strRef>
          </c:cat>
          <c:val>
            <c:numRef>
              <c:f>'HU Dpto'!$O$7:$O$14</c:f>
              <c:numCache>
                <c:formatCode>#,##0.0</c:formatCode>
                <c:ptCount val="8"/>
                <c:pt idx="0">
                  <c:v>1.0999999940395355E-2</c:v>
                </c:pt>
                <c:pt idx="1">
                  <c:v>3.7293017215698625</c:v>
                </c:pt>
                <c:pt idx="2">
                  <c:v>4.3031130101382736E-2</c:v>
                </c:pt>
                <c:pt idx="3">
                  <c:v>0.21792273650569915</c:v>
                </c:pt>
                <c:pt idx="4">
                  <c:v>8.6360720000000002E-2</c:v>
                </c:pt>
                <c:pt idx="5">
                  <c:v>5.1048990036412847E-2</c:v>
                </c:pt>
                <c:pt idx="6">
                  <c:v>2.2786364713826051</c:v>
                </c:pt>
                <c:pt idx="7">
                  <c:v>8.7261030721277E-2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1893976"/>
        <c:axId val="451898680"/>
      </c:barChart>
      <c:lineChart>
        <c:grouping val="standard"/>
        <c:varyColors val="0"/>
        <c:ser>
          <c:idx val="1"/>
          <c:order val="1"/>
          <c:tx>
            <c:strRef>
              <c:f>'HU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'HU Dpto'!$N$7:$N$14</c:f>
              <c:strCache>
                <c:ptCount val="8"/>
                <c:pt idx="0">
                  <c:v>Loreto</c:v>
                </c:pt>
                <c:pt idx="1">
                  <c:v>Cusco</c:v>
                </c:pt>
                <c:pt idx="2">
                  <c:v>Junín</c:v>
                </c:pt>
                <c:pt idx="3">
                  <c:v>Huancavelica</c:v>
                </c:pt>
                <c:pt idx="4">
                  <c:v>San Martín</c:v>
                </c:pt>
                <c:pt idx="5">
                  <c:v>Piura</c:v>
                </c:pt>
                <c:pt idx="6">
                  <c:v>Lima</c:v>
                </c:pt>
                <c:pt idx="7">
                  <c:v>Arequipa</c:v>
                </c:pt>
              </c:strCache>
            </c:strRef>
          </c:cat>
          <c:val>
            <c:numRef>
              <c:f>'HU Dpto'!$P$7:$P$14</c:f>
              <c:numCache>
                <c:formatCode>0%</c:formatCode>
                <c:ptCount val="8"/>
                <c:pt idx="0">
                  <c:v>0.99999999458139599</c:v>
                </c:pt>
                <c:pt idx="1">
                  <c:v>0.9504483417610804</c:v>
                </c:pt>
                <c:pt idx="2">
                  <c:v>0.92023545478887836</c:v>
                </c:pt>
                <c:pt idx="3">
                  <c:v>0.89130682666401839</c:v>
                </c:pt>
                <c:pt idx="4">
                  <c:v>0.68343900856270079</c:v>
                </c:pt>
                <c:pt idx="5">
                  <c:v>0.65023105677581994</c:v>
                </c:pt>
                <c:pt idx="6">
                  <c:v>0.2899352092316923</c:v>
                </c:pt>
                <c:pt idx="7">
                  <c:v>2.7051711597711452E-2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899856"/>
        <c:axId val="451898288"/>
      </c:lineChart>
      <c:catAx>
        <c:axId val="451893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51898680"/>
        <c:crosses val="autoZero"/>
        <c:auto val="1"/>
        <c:lblAlgn val="ctr"/>
        <c:lblOffset val="100"/>
        <c:noMultiLvlLbl val="0"/>
      </c:catAx>
      <c:valAx>
        <c:axId val="45189868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5189397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5189828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51899856"/>
        <c:crosses val="max"/>
        <c:crossBetween val="between"/>
      </c:valAx>
      <c:catAx>
        <c:axId val="451899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189828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'TT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'TT Dpto'!$N$7:$N$31</c:f>
              <c:strCache>
                <c:ptCount val="25"/>
                <c:pt idx="0">
                  <c:v>La Libertad</c:v>
                </c:pt>
                <c:pt idx="1">
                  <c:v>Ayacucho</c:v>
                </c:pt>
                <c:pt idx="2">
                  <c:v>Cusco</c:v>
                </c:pt>
                <c:pt idx="3">
                  <c:v>Amazonas</c:v>
                </c:pt>
                <c:pt idx="4">
                  <c:v>Madre de Dios</c:v>
                </c:pt>
                <c:pt idx="5">
                  <c:v>Huancavelica</c:v>
                </c:pt>
                <c:pt idx="6">
                  <c:v>Ancash</c:v>
                </c:pt>
                <c:pt idx="7">
                  <c:v>Provincia Constitucional del Callao</c:v>
                </c:pt>
                <c:pt idx="8">
                  <c:v>Cajamarca</c:v>
                </c:pt>
                <c:pt idx="9">
                  <c:v>Arequipa</c:v>
                </c:pt>
                <c:pt idx="10">
                  <c:v>Lima</c:v>
                </c:pt>
                <c:pt idx="11">
                  <c:v>Huánuco</c:v>
                </c:pt>
                <c:pt idx="12">
                  <c:v>Puno</c:v>
                </c:pt>
                <c:pt idx="13">
                  <c:v>Junín</c:v>
                </c:pt>
                <c:pt idx="14">
                  <c:v>Ucayali</c:v>
                </c:pt>
                <c:pt idx="15">
                  <c:v>Piura</c:v>
                </c:pt>
                <c:pt idx="16">
                  <c:v>Tumbes</c:v>
                </c:pt>
                <c:pt idx="17">
                  <c:v>Apurímac</c:v>
                </c:pt>
                <c:pt idx="18">
                  <c:v>Loreto</c:v>
                </c:pt>
                <c:pt idx="19">
                  <c:v>Ica</c:v>
                </c:pt>
                <c:pt idx="20">
                  <c:v>San Martín</c:v>
                </c:pt>
                <c:pt idx="21">
                  <c:v>Tacna</c:v>
                </c:pt>
                <c:pt idx="22">
                  <c:v>Pasco</c:v>
                </c:pt>
                <c:pt idx="23">
                  <c:v>Lambayeque</c:v>
                </c:pt>
                <c:pt idx="24">
                  <c:v>Moquegua</c:v>
                </c:pt>
              </c:strCache>
            </c:strRef>
          </c:cat>
          <c:val>
            <c:numRef>
              <c:f>'TT Dpto'!$O$7:$O$31</c:f>
              <c:numCache>
                <c:formatCode>#,##0.0</c:formatCode>
                <c:ptCount val="25"/>
                <c:pt idx="0">
                  <c:v>195.93175188178017</c:v>
                </c:pt>
                <c:pt idx="1">
                  <c:v>297.91850084468939</c:v>
                </c:pt>
                <c:pt idx="2">
                  <c:v>578.73943169667973</c:v>
                </c:pt>
                <c:pt idx="3">
                  <c:v>170.08940473180357</c:v>
                </c:pt>
                <c:pt idx="4">
                  <c:v>146.58249878248111</c:v>
                </c:pt>
                <c:pt idx="5">
                  <c:v>221.07073931791086</c:v>
                </c:pt>
                <c:pt idx="6">
                  <c:v>105.18359768531946</c:v>
                </c:pt>
                <c:pt idx="7">
                  <c:v>16.973292973808881</c:v>
                </c:pt>
                <c:pt idx="8">
                  <c:v>278.85941010368049</c:v>
                </c:pt>
                <c:pt idx="9">
                  <c:v>236.07676450040955</c:v>
                </c:pt>
                <c:pt idx="10">
                  <c:v>622.03940494710196</c:v>
                </c:pt>
                <c:pt idx="11">
                  <c:v>148.36158334582666</c:v>
                </c:pt>
                <c:pt idx="12">
                  <c:v>305.31926930459093</c:v>
                </c:pt>
                <c:pt idx="13">
                  <c:v>138.73887892128027</c:v>
                </c:pt>
                <c:pt idx="14">
                  <c:v>60.250726397430306</c:v>
                </c:pt>
                <c:pt idx="15">
                  <c:v>175.61409414504476</c:v>
                </c:pt>
                <c:pt idx="16">
                  <c:v>23.640192898406678</c:v>
                </c:pt>
                <c:pt idx="17">
                  <c:v>98.94414048355425</c:v>
                </c:pt>
                <c:pt idx="18">
                  <c:v>51.425876462133388</c:v>
                </c:pt>
                <c:pt idx="19">
                  <c:v>28.448119150537373</c:v>
                </c:pt>
                <c:pt idx="20">
                  <c:v>183.84188786057388</c:v>
                </c:pt>
                <c:pt idx="21">
                  <c:v>35.158395286055573</c:v>
                </c:pt>
                <c:pt idx="22">
                  <c:v>36.19310863222303</c:v>
                </c:pt>
                <c:pt idx="23">
                  <c:v>32.242237067150263</c:v>
                </c:pt>
                <c:pt idx="24">
                  <c:v>10.977038115057358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1890840"/>
        <c:axId val="451899464"/>
      </c:barChart>
      <c:lineChart>
        <c:grouping val="standard"/>
        <c:varyColors val="0"/>
        <c:ser>
          <c:idx val="1"/>
          <c:order val="1"/>
          <c:tx>
            <c:strRef>
              <c:f>'TT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'TT Dpto'!$N$7:$N$31</c:f>
              <c:strCache>
                <c:ptCount val="25"/>
                <c:pt idx="0">
                  <c:v>La Libertad</c:v>
                </c:pt>
                <c:pt idx="1">
                  <c:v>Ayacucho</c:v>
                </c:pt>
                <c:pt idx="2">
                  <c:v>Cusco</c:v>
                </c:pt>
                <c:pt idx="3">
                  <c:v>Amazonas</c:v>
                </c:pt>
                <c:pt idx="4">
                  <c:v>Madre de Dios</c:v>
                </c:pt>
                <c:pt idx="5">
                  <c:v>Huancavelica</c:v>
                </c:pt>
                <c:pt idx="6">
                  <c:v>Ancash</c:v>
                </c:pt>
                <c:pt idx="7">
                  <c:v>Provincia Constitucional del Callao</c:v>
                </c:pt>
                <c:pt idx="8">
                  <c:v>Cajamarca</c:v>
                </c:pt>
                <c:pt idx="9">
                  <c:v>Arequipa</c:v>
                </c:pt>
                <c:pt idx="10">
                  <c:v>Lima</c:v>
                </c:pt>
                <c:pt idx="11">
                  <c:v>Huánuco</c:v>
                </c:pt>
                <c:pt idx="12">
                  <c:v>Puno</c:v>
                </c:pt>
                <c:pt idx="13">
                  <c:v>Junín</c:v>
                </c:pt>
                <c:pt idx="14">
                  <c:v>Ucayali</c:v>
                </c:pt>
                <c:pt idx="15">
                  <c:v>Piura</c:v>
                </c:pt>
                <c:pt idx="16">
                  <c:v>Tumbes</c:v>
                </c:pt>
                <c:pt idx="17">
                  <c:v>Apurímac</c:v>
                </c:pt>
                <c:pt idx="18">
                  <c:v>Loreto</c:v>
                </c:pt>
                <c:pt idx="19">
                  <c:v>Ica</c:v>
                </c:pt>
                <c:pt idx="20">
                  <c:v>San Martín</c:v>
                </c:pt>
                <c:pt idx="21">
                  <c:v>Tacna</c:v>
                </c:pt>
                <c:pt idx="22">
                  <c:v>Pasco</c:v>
                </c:pt>
                <c:pt idx="23">
                  <c:v>Lambayeque</c:v>
                </c:pt>
                <c:pt idx="24">
                  <c:v>Moquegua</c:v>
                </c:pt>
              </c:strCache>
            </c:strRef>
          </c:cat>
          <c:val>
            <c:numRef>
              <c:f>'TT Dpto'!$P$7:$P$31</c:f>
              <c:numCache>
                <c:formatCode>0%</c:formatCode>
                <c:ptCount val="25"/>
                <c:pt idx="0">
                  <c:v>0.57306466231143993</c:v>
                </c:pt>
                <c:pt idx="1">
                  <c:v>0.52928665975684452</c:v>
                </c:pt>
                <c:pt idx="2">
                  <c:v>0.50653665273697435</c:v>
                </c:pt>
                <c:pt idx="3">
                  <c:v>0.49386313524051478</c:v>
                </c:pt>
                <c:pt idx="4">
                  <c:v>0.48488410899204853</c:v>
                </c:pt>
                <c:pt idx="5">
                  <c:v>0.46858353803880348</c:v>
                </c:pt>
                <c:pt idx="6">
                  <c:v>0.46293270887639421</c:v>
                </c:pt>
                <c:pt idx="7">
                  <c:v>0.43535466644179527</c:v>
                </c:pt>
                <c:pt idx="8">
                  <c:v>0.43060313235470082</c:v>
                </c:pt>
                <c:pt idx="9">
                  <c:v>0.42188102202473121</c:v>
                </c:pt>
                <c:pt idx="10">
                  <c:v>0.41547150585905279</c:v>
                </c:pt>
                <c:pt idx="11">
                  <c:v>0.41202253526437355</c:v>
                </c:pt>
                <c:pt idx="12">
                  <c:v>0.37439293733303747</c:v>
                </c:pt>
                <c:pt idx="13">
                  <c:v>0.36958963098955699</c:v>
                </c:pt>
                <c:pt idx="14">
                  <c:v>0.34971298224711322</c:v>
                </c:pt>
                <c:pt idx="15">
                  <c:v>0.34229663667264387</c:v>
                </c:pt>
                <c:pt idx="16">
                  <c:v>0.33990225357103188</c:v>
                </c:pt>
                <c:pt idx="17">
                  <c:v>0.33571206679336824</c:v>
                </c:pt>
                <c:pt idx="18">
                  <c:v>0.31822773410642863</c:v>
                </c:pt>
                <c:pt idx="19">
                  <c:v>0.31728659830917966</c:v>
                </c:pt>
                <c:pt idx="20">
                  <c:v>0.29602279959611189</c:v>
                </c:pt>
                <c:pt idx="21">
                  <c:v>0.26447227768148279</c:v>
                </c:pt>
                <c:pt idx="22">
                  <c:v>0.22261351549757685</c:v>
                </c:pt>
                <c:pt idx="23">
                  <c:v>0.20402623318877983</c:v>
                </c:pt>
                <c:pt idx="24">
                  <c:v>0.203826580837177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899072"/>
        <c:axId val="451901032"/>
      </c:lineChart>
      <c:catAx>
        <c:axId val="4518908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51899464"/>
        <c:crosses val="autoZero"/>
        <c:auto val="1"/>
        <c:lblAlgn val="ctr"/>
        <c:lblOffset val="100"/>
        <c:noMultiLvlLbl val="0"/>
      </c:catAx>
      <c:valAx>
        <c:axId val="45189946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5189084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5190103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51899072"/>
        <c:crosses val="max"/>
        <c:crossBetween val="between"/>
      </c:valAx>
      <c:catAx>
        <c:axId val="4518990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190103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'CPE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'CPE Dpto'!$N$7:$N$8</c:f>
              <c:strCache>
                <c:ptCount val="2"/>
                <c:pt idx="0">
                  <c:v>Embajadas en el Exterior</c:v>
                </c:pt>
                <c:pt idx="1">
                  <c:v>Lima</c:v>
                </c:pt>
              </c:strCache>
            </c:strRef>
          </c:cat>
          <c:val>
            <c:numRef>
              <c:f>'CPE Dpto'!$O$7:$O$8</c:f>
              <c:numCache>
                <c:formatCode>#,##0.0</c:formatCode>
                <c:ptCount val="2"/>
                <c:pt idx="0">
                  <c:v>86.837289576176403</c:v>
                </c:pt>
                <c:pt idx="1">
                  <c:v>0.62847586797516053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1893584"/>
        <c:axId val="451894368"/>
      </c:barChart>
      <c:lineChart>
        <c:grouping val="standard"/>
        <c:varyColors val="0"/>
        <c:ser>
          <c:idx val="1"/>
          <c:order val="1"/>
          <c:tx>
            <c:strRef>
              <c:f>'CPE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'CPE Dpto'!$N$7:$N$8</c:f>
              <c:strCache>
                <c:ptCount val="2"/>
                <c:pt idx="0">
                  <c:v>Embajadas en el Exterior</c:v>
                </c:pt>
                <c:pt idx="1">
                  <c:v>Lima</c:v>
                </c:pt>
              </c:strCache>
            </c:strRef>
          </c:cat>
          <c:val>
            <c:numRef>
              <c:f>'CPE Dpto'!$P$7:$P$8</c:f>
              <c:numCache>
                <c:formatCode>0%</c:formatCode>
                <c:ptCount val="2"/>
                <c:pt idx="0">
                  <c:v>0.59328357960182299</c:v>
                </c:pt>
                <c:pt idx="1">
                  <c:v>0.36138742908550836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897896"/>
        <c:axId val="451891232"/>
      </c:lineChart>
      <c:catAx>
        <c:axId val="451893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51894368"/>
        <c:crosses val="autoZero"/>
        <c:auto val="1"/>
        <c:lblAlgn val="ctr"/>
        <c:lblOffset val="100"/>
        <c:noMultiLvlLbl val="0"/>
      </c:catAx>
      <c:valAx>
        <c:axId val="45189436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5189358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5189123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51897896"/>
        <c:crosses val="max"/>
        <c:crossBetween val="between"/>
      </c:valAx>
      <c:catAx>
        <c:axId val="451897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189123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'OC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'OC Dpto'!$N$7:$N$10</c:f>
              <c:strCache>
                <c:ptCount val="4"/>
                <c:pt idx="0">
                  <c:v>Lima</c:v>
                </c:pt>
                <c:pt idx="1">
                  <c:v>Embajadas en el Exterior</c:v>
                </c:pt>
                <c:pt idx="2">
                  <c:v>Piura</c:v>
                </c:pt>
                <c:pt idx="3">
                  <c:v>Tumbes</c:v>
                </c:pt>
              </c:strCache>
            </c:strRef>
          </c:cat>
          <c:val>
            <c:numRef>
              <c:f>'OC Dpto'!$O$7:$O$10</c:f>
              <c:numCache>
                <c:formatCode>#,##0.0</c:formatCode>
                <c:ptCount val="4"/>
                <c:pt idx="0">
                  <c:v>69.288583050897628</c:v>
                </c:pt>
                <c:pt idx="1">
                  <c:v>17.515362223329966</c:v>
                </c:pt>
                <c:pt idx="2">
                  <c:v>5.4375860299155115E-2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1894760"/>
        <c:axId val="451891624"/>
      </c:barChart>
      <c:lineChart>
        <c:grouping val="standard"/>
        <c:varyColors val="0"/>
        <c:ser>
          <c:idx val="1"/>
          <c:order val="1"/>
          <c:tx>
            <c:strRef>
              <c:f>'OC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'OC Dpto'!$N$7:$N$10</c:f>
              <c:strCache>
                <c:ptCount val="4"/>
                <c:pt idx="0">
                  <c:v>Lima</c:v>
                </c:pt>
                <c:pt idx="1">
                  <c:v>Embajadas en el Exterior</c:v>
                </c:pt>
                <c:pt idx="2">
                  <c:v>Piura</c:v>
                </c:pt>
                <c:pt idx="3">
                  <c:v>Tumbes</c:v>
                </c:pt>
              </c:strCache>
            </c:strRef>
          </c:cat>
          <c:val>
            <c:numRef>
              <c:f>'OC Dpto'!$P$7:$P$10</c:f>
              <c:numCache>
                <c:formatCode>0%</c:formatCode>
                <c:ptCount val="4"/>
                <c:pt idx="0">
                  <c:v>0.63146082021172389</c:v>
                </c:pt>
                <c:pt idx="1">
                  <c:v>0.54775553012366263</c:v>
                </c:pt>
                <c:pt idx="2">
                  <c:v>0.48397767996257401</c:v>
                </c:pt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895544"/>
        <c:axId val="451901424"/>
      </c:lineChart>
      <c:catAx>
        <c:axId val="451894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51891624"/>
        <c:crosses val="autoZero"/>
        <c:auto val="1"/>
        <c:lblAlgn val="ctr"/>
        <c:lblOffset val="100"/>
        <c:noMultiLvlLbl val="0"/>
      </c:catAx>
      <c:valAx>
        <c:axId val="45189162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5189476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5190142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51895544"/>
        <c:crosses val="max"/>
        <c:crossBetween val="between"/>
      </c:valAx>
      <c:catAx>
        <c:axId val="4518955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190142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'UNI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'UNI Dpto'!$N$7:$N$31</c:f>
              <c:strCache>
                <c:ptCount val="25"/>
                <c:pt idx="0">
                  <c:v>Piura</c:v>
                </c:pt>
                <c:pt idx="1">
                  <c:v>La Libertad</c:v>
                </c:pt>
                <c:pt idx="2">
                  <c:v>Loreto</c:v>
                </c:pt>
                <c:pt idx="3">
                  <c:v>Tumbes</c:v>
                </c:pt>
                <c:pt idx="4">
                  <c:v>Tacna</c:v>
                </c:pt>
                <c:pt idx="5">
                  <c:v>Ica</c:v>
                </c:pt>
                <c:pt idx="6">
                  <c:v>Arequipa</c:v>
                </c:pt>
                <c:pt idx="7">
                  <c:v>Huánuco</c:v>
                </c:pt>
                <c:pt idx="8">
                  <c:v>Provincia Constitucional del Callao</c:v>
                </c:pt>
                <c:pt idx="9">
                  <c:v>Lima</c:v>
                </c:pt>
                <c:pt idx="10">
                  <c:v>Cusco</c:v>
                </c:pt>
                <c:pt idx="11">
                  <c:v>Amazonas</c:v>
                </c:pt>
                <c:pt idx="12">
                  <c:v>Junín</c:v>
                </c:pt>
                <c:pt idx="13">
                  <c:v>Puno</c:v>
                </c:pt>
                <c:pt idx="14">
                  <c:v>Lambayeque</c:v>
                </c:pt>
                <c:pt idx="15">
                  <c:v>Huancavelica</c:v>
                </c:pt>
                <c:pt idx="16">
                  <c:v>Ucayali</c:v>
                </c:pt>
                <c:pt idx="17">
                  <c:v>Ancash</c:v>
                </c:pt>
                <c:pt idx="18">
                  <c:v>Pasco</c:v>
                </c:pt>
                <c:pt idx="19">
                  <c:v>San Martín</c:v>
                </c:pt>
                <c:pt idx="20">
                  <c:v>Ayacucho</c:v>
                </c:pt>
                <c:pt idx="21">
                  <c:v>Cajamarca</c:v>
                </c:pt>
                <c:pt idx="22">
                  <c:v>Apurímac</c:v>
                </c:pt>
                <c:pt idx="23">
                  <c:v>Madre de Dios</c:v>
                </c:pt>
                <c:pt idx="24">
                  <c:v>Moquegua</c:v>
                </c:pt>
              </c:strCache>
            </c:strRef>
          </c:cat>
          <c:val>
            <c:numRef>
              <c:f>'UNI Dpto'!$O$7:$O$31</c:f>
              <c:numCache>
                <c:formatCode>#,##0.0</c:formatCode>
                <c:ptCount val="25"/>
                <c:pt idx="0">
                  <c:v>45.732919638733065</c:v>
                </c:pt>
                <c:pt idx="1">
                  <c:v>47.16740876367632</c:v>
                </c:pt>
                <c:pt idx="2">
                  <c:v>29.265447260818931</c:v>
                </c:pt>
                <c:pt idx="3">
                  <c:v>23.943743947523366</c:v>
                </c:pt>
                <c:pt idx="4">
                  <c:v>21.681922346615369</c:v>
                </c:pt>
                <c:pt idx="5">
                  <c:v>53.745823992973037</c:v>
                </c:pt>
                <c:pt idx="6">
                  <c:v>50.201347526283271</c:v>
                </c:pt>
                <c:pt idx="7">
                  <c:v>41.25321643904374</c:v>
                </c:pt>
                <c:pt idx="8">
                  <c:v>32.054462014377414</c:v>
                </c:pt>
                <c:pt idx="9">
                  <c:v>310.04194183512004</c:v>
                </c:pt>
                <c:pt idx="10">
                  <c:v>47.867318204463636</c:v>
                </c:pt>
                <c:pt idx="11">
                  <c:v>13.157708629381187</c:v>
                </c:pt>
                <c:pt idx="12">
                  <c:v>30.112270339531317</c:v>
                </c:pt>
                <c:pt idx="13">
                  <c:v>54.77956326733301</c:v>
                </c:pt>
                <c:pt idx="14">
                  <c:v>35.835926701029173</c:v>
                </c:pt>
                <c:pt idx="15">
                  <c:v>17.481652873561924</c:v>
                </c:pt>
                <c:pt idx="16">
                  <c:v>18.465546006430827</c:v>
                </c:pt>
                <c:pt idx="17">
                  <c:v>24.477489135160827</c:v>
                </c:pt>
                <c:pt idx="18">
                  <c:v>19.508280544833283</c:v>
                </c:pt>
                <c:pt idx="19">
                  <c:v>13.215748834754111</c:v>
                </c:pt>
                <c:pt idx="20">
                  <c:v>28.994898813349629</c:v>
                </c:pt>
                <c:pt idx="21">
                  <c:v>25.730257701064854</c:v>
                </c:pt>
                <c:pt idx="22">
                  <c:v>11.128113903760683</c:v>
                </c:pt>
                <c:pt idx="23">
                  <c:v>8.6064586235610729</c:v>
                </c:pt>
                <c:pt idx="24">
                  <c:v>5.1186360340888619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1892016"/>
        <c:axId val="451892800"/>
      </c:barChart>
      <c:lineChart>
        <c:grouping val="standard"/>
        <c:varyColors val="0"/>
        <c:ser>
          <c:idx val="1"/>
          <c:order val="1"/>
          <c:tx>
            <c:strRef>
              <c:f>'UNI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'UNI Dpto'!$N$7:$N$31</c:f>
              <c:strCache>
                <c:ptCount val="25"/>
                <c:pt idx="0">
                  <c:v>Piura</c:v>
                </c:pt>
                <c:pt idx="1">
                  <c:v>La Libertad</c:v>
                </c:pt>
                <c:pt idx="2">
                  <c:v>Loreto</c:v>
                </c:pt>
                <c:pt idx="3">
                  <c:v>Tumbes</c:v>
                </c:pt>
                <c:pt idx="4">
                  <c:v>Tacna</c:v>
                </c:pt>
                <c:pt idx="5">
                  <c:v>Ica</c:v>
                </c:pt>
                <c:pt idx="6">
                  <c:v>Arequipa</c:v>
                </c:pt>
                <c:pt idx="7">
                  <c:v>Huánuco</c:v>
                </c:pt>
                <c:pt idx="8">
                  <c:v>Provincia Constitucional del Callao</c:v>
                </c:pt>
                <c:pt idx="9">
                  <c:v>Lima</c:v>
                </c:pt>
                <c:pt idx="10">
                  <c:v>Cusco</c:v>
                </c:pt>
                <c:pt idx="11">
                  <c:v>Amazonas</c:v>
                </c:pt>
                <c:pt idx="12">
                  <c:v>Junín</c:v>
                </c:pt>
                <c:pt idx="13">
                  <c:v>Puno</c:v>
                </c:pt>
                <c:pt idx="14">
                  <c:v>Lambayeque</c:v>
                </c:pt>
                <c:pt idx="15">
                  <c:v>Huancavelica</c:v>
                </c:pt>
                <c:pt idx="16">
                  <c:v>Ucayali</c:v>
                </c:pt>
                <c:pt idx="17">
                  <c:v>Ancash</c:v>
                </c:pt>
                <c:pt idx="18">
                  <c:v>Pasco</c:v>
                </c:pt>
                <c:pt idx="19">
                  <c:v>San Martín</c:v>
                </c:pt>
                <c:pt idx="20">
                  <c:v>Ayacucho</c:v>
                </c:pt>
                <c:pt idx="21">
                  <c:v>Cajamarca</c:v>
                </c:pt>
                <c:pt idx="22">
                  <c:v>Apurímac</c:v>
                </c:pt>
                <c:pt idx="23">
                  <c:v>Madre de Dios</c:v>
                </c:pt>
                <c:pt idx="24">
                  <c:v>Moquegua</c:v>
                </c:pt>
              </c:strCache>
            </c:strRef>
          </c:cat>
          <c:val>
            <c:numRef>
              <c:f>'UNI Dpto'!$P$7:$P$31</c:f>
              <c:numCache>
                <c:formatCode>0%</c:formatCode>
                <c:ptCount val="25"/>
                <c:pt idx="0">
                  <c:v>0.52613288245101153</c:v>
                </c:pt>
                <c:pt idx="1">
                  <c:v>0.51468507932490437</c:v>
                </c:pt>
                <c:pt idx="2">
                  <c:v>0.48015470081936512</c:v>
                </c:pt>
                <c:pt idx="3">
                  <c:v>0.44905748022577513</c:v>
                </c:pt>
                <c:pt idx="4">
                  <c:v>0.44890188306785328</c:v>
                </c:pt>
                <c:pt idx="5">
                  <c:v>0.44357336824984794</c:v>
                </c:pt>
                <c:pt idx="6">
                  <c:v>0.44129266382315929</c:v>
                </c:pt>
                <c:pt idx="7">
                  <c:v>0.43794001181192682</c:v>
                </c:pt>
                <c:pt idx="8">
                  <c:v>0.42520958540736098</c:v>
                </c:pt>
                <c:pt idx="9">
                  <c:v>0.41851706807800942</c:v>
                </c:pt>
                <c:pt idx="10">
                  <c:v>0.40077888757427449</c:v>
                </c:pt>
                <c:pt idx="11">
                  <c:v>0.39621407022856248</c:v>
                </c:pt>
                <c:pt idx="12">
                  <c:v>0.35067260175413117</c:v>
                </c:pt>
                <c:pt idx="13">
                  <c:v>0.34475622741249246</c:v>
                </c:pt>
                <c:pt idx="14">
                  <c:v>0.34164550430195428</c:v>
                </c:pt>
                <c:pt idx="15">
                  <c:v>0.32404426080883253</c:v>
                </c:pt>
                <c:pt idx="16">
                  <c:v>0.3148738586190965</c:v>
                </c:pt>
                <c:pt idx="17">
                  <c:v>0.3002284525831812</c:v>
                </c:pt>
                <c:pt idx="18">
                  <c:v>0.2938577613444936</c:v>
                </c:pt>
                <c:pt idx="19">
                  <c:v>0.27474156754381657</c:v>
                </c:pt>
                <c:pt idx="20">
                  <c:v>0.2634436965326421</c:v>
                </c:pt>
                <c:pt idx="21">
                  <c:v>0.26279888695996151</c:v>
                </c:pt>
                <c:pt idx="22">
                  <c:v>0.25798695736641514</c:v>
                </c:pt>
                <c:pt idx="23">
                  <c:v>0.25750518726104438</c:v>
                </c:pt>
                <c:pt idx="24">
                  <c:v>0.10966649916834494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900248"/>
        <c:axId val="451893192"/>
      </c:lineChart>
      <c:catAx>
        <c:axId val="451892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51892800"/>
        <c:crosses val="autoZero"/>
        <c:auto val="1"/>
        <c:lblAlgn val="ctr"/>
        <c:lblOffset val="100"/>
        <c:noMultiLvlLbl val="0"/>
      </c:catAx>
      <c:valAx>
        <c:axId val="45189280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5189201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5189319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51900248"/>
        <c:crosses val="max"/>
        <c:crossBetween val="between"/>
      </c:valAx>
      <c:catAx>
        <c:axId val="451900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189319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'TBC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'TBC Dpto'!$N$7:$N$31</c:f>
              <c:strCache>
                <c:ptCount val="25"/>
                <c:pt idx="0">
                  <c:v>Piura</c:v>
                </c:pt>
                <c:pt idx="1">
                  <c:v>Cusco</c:v>
                </c:pt>
                <c:pt idx="2">
                  <c:v>Provincia Constitucional del Callao</c:v>
                </c:pt>
                <c:pt idx="3">
                  <c:v>Ica</c:v>
                </c:pt>
                <c:pt idx="4">
                  <c:v>San Martín</c:v>
                </c:pt>
                <c:pt idx="5">
                  <c:v>Lambayeque</c:v>
                </c:pt>
                <c:pt idx="6">
                  <c:v>Apurímac</c:v>
                </c:pt>
                <c:pt idx="7">
                  <c:v>Tacna</c:v>
                </c:pt>
                <c:pt idx="8">
                  <c:v>La Libertad</c:v>
                </c:pt>
                <c:pt idx="9">
                  <c:v>Huancavelica</c:v>
                </c:pt>
                <c:pt idx="10">
                  <c:v>Loreto</c:v>
                </c:pt>
                <c:pt idx="11">
                  <c:v>Ancash</c:v>
                </c:pt>
                <c:pt idx="12">
                  <c:v>Cajamarca</c:v>
                </c:pt>
                <c:pt idx="13">
                  <c:v>Ayacucho</c:v>
                </c:pt>
                <c:pt idx="14">
                  <c:v>Huánuco</c:v>
                </c:pt>
                <c:pt idx="15">
                  <c:v>Junín</c:v>
                </c:pt>
                <c:pt idx="16">
                  <c:v>Lima</c:v>
                </c:pt>
                <c:pt idx="17">
                  <c:v>Madre de Dios</c:v>
                </c:pt>
                <c:pt idx="18">
                  <c:v>Ucayali</c:v>
                </c:pt>
                <c:pt idx="19">
                  <c:v>Tumbes</c:v>
                </c:pt>
                <c:pt idx="20">
                  <c:v>Puno</c:v>
                </c:pt>
                <c:pt idx="21">
                  <c:v>Arequipa</c:v>
                </c:pt>
                <c:pt idx="22">
                  <c:v>Amazonas</c:v>
                </c:pt>
                <c:pt idx="23">
                  <c:v>Pasco</c:v>
                </c:pt>
                <c:pt idx="24">
                  <c:v>Moquegua</c:v>
                </c:pt>
              </c:strCache>
            </c:strRef>
          </c:cat>
          <c:val>
            <c:numRef>
              <c:f>'TBC Dpto'!$O$7:$O$31</c:f>
              <c:numCache>
                <c:formatCode>#,##0.0</c:formatCode>
                <c:ptCount val="25"/>
                <c:pt idx="0">
                  <c:v>14.278129785118303</c:v>
                </c:pt>
                <c:pt idx="1">
                  <c:v>11.51522293084186</c:v>
                </c:pt>
                <c:pt idx="2">
                  <c:v>15.856388409659756</c:v>
                </c:pt>
                <c:pt idx="3">
                  <c:v>11.921620985902161</c:v>
                </c:pt>
                <c:pt idx="4">
                  <c:v>9.0362403445038026</c:v>
                </c:pt>
                <c:pt idx="5">
                  <c:v>14.85836062339545</c:v>
                </c:pt>
                <c:pt idx="6">
                  <c:v>3.7442433147968592</c:v>
                </c:pt>
                <c:pt idx="7">
                  <c:v>6.3914182489512577</c:v>
                </c:pt>
                <c:pt idx="8">
                  <c:v>14.764669831847794</c:v>
                </c:pt>
                <c:pt idx="9">
                  <c:v>4.9645177965265166</c:v>
                </c:pt>
                <c:pt idx="10">
                  <c:v>9.0448542871723117</c:v>
                </c:pt>
                <c:pt idx="11">
                  <c:v>6.1633251936767071</c:v>
                </c:pt>
                <c:pt idx="12">
                  <c:v>10.790368064451755</c:v>
                </c:pt>
                <c:pt idx="13">
                  <c:v>10.208231834659077</c:v>
                </c:pt>
                <c:pt idx="14">
                  <c:v>6.8313378496986417</c:v>
                </c:pt>
                <c:pt idx="15">
                  <c:v>7.1394023479526689</c:v>
                </c:pt>
                <c:pt idx="16">
                  <c:v>122.99561175719985</c:v>
                </c:pt>
                <c:pt idx="17">
                  <c:v>3.9696337444667331</c:v>
                </c:pt>
                <c:pt idx="18">
                  <c:v>4.7131451200612808</c:v>
                </c:pt>
                <c:pt idx="19">
                  <c:v>3.0625573333388831</c:v>
                </c:pt>
                <c:pt idx="20">
                  <c:v>5.9438899712134843</c:v>
                </c:pt>
                <c:pt idx="21">
                  <c:v>8.6952740031823765</c:v>
                </c:pt>
                <c:pt idx="22">
                  <c:v>2.0584179012302464</c:v>
                </c:pt>
                <c:pt idx="23">
                  <c:v>0.90751235903803829</c:v>
                </c:pt>
                <c:pt idx="24">
                  <c:v>0.96101049569553521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554536"/>
        <c:axId val="493552968"/>
      </c:barChart>
      <c:lineChart>
        <c:grouping val="standard"/>
        <c:varyColors val="0"/>
        <c:ser>
          <c:idx val="1"/>
          <c:order val="1"/>
          <c:tx>
            <c:strRef>
              <c:f>'TBC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'TBC Dpto'!$N$7:$N$31</c:f>
              <c:strCache>
                <c:ptCount val="25"/>
                <c:pt idx="0">
                  <c:v>Piura</c:v>
                </c:pt>
                <c:pt idx="1">
                  <c:v>Cusco</c:v>
                </c:pt>
                <c:pt idx="2">
                  <c:v>Provincia Constitucional del Callao</c:v>
                </c:pt>
                <c:pt idx="3">
                  <c:v>Ica</c:v>
                </c:pt>
                <c:pt idx="4">
                  <c:v>San Martín</c:v>
                </c:pt>
                <c:pt idx="5">
                  <c:v>Lambayeque</c:v>
                </c:pt>
                <c:pt idx="6">
                  <c:v>Apurímac</c:v>
                </c:pt>
                <c:pt idx="7">
                  <c:v>Tacna</c:v>
                </c:pt>
                <c:pt idx="8">
                  <c:v>La Libertad</c:v>
                </c:pt>
                <c:pt idx="9">
                  <c:v>Huancavelica</c:v>
                </c:pt>
                <c:pt idx="10">
                  <c:v>Loreto</c:v>
                </c:pt>
                <c:pt idx="11">
                  <c:v>Ancash</c:v>
                </c:pt>
                <c:pt idx="12">
                  <c:v>Cajamarca</c:v>
                </c:pt>
                <c:pt idx="13">
                  <c:v>Ayacucho</c:v>
                </c:pt>
                <c:pt idx="14">
                  <c:v>Huánuco</c:v>
                </c:pt>
                <c:pt idx="15">
                  <c:v>Junín</c:v>
                </c:pt>
                <c:pt idx="16">
                  <c:v>Lima</c:v>
                </c:pt>
                <c:pt idx="17">
                  <c:v>Madre de Dios</c:v>
                </c:pt>
                <c:pt idx="18">
                  <c:v>Ucayali</c:v>
                </c:pt>
                <c:pt idx="19">
                  <c:v>Tumbes</c:v>
                </c:pt>
                <c:pt idx="20">
                  <c:v>Puno</c:v>
                </c:pt>
                <c:pt idx="21">
                  <c:v>Arequipa</c:v>
                </c:pt>
                <c:pt idx="22">
                  <c:v>Amazonas</c:v>
                </c:pt>
                <c:pt idx="23">
                  <c:v>Pasco</c:v>
                </c:pt>
                <c:pt idx="24">
                  <c:v>Moquegua</c:v>
                </c:pt>
              </c:strCache>
            </c:strRef>
          </c:cat>
          <c:val>
            <c:numRef>
              <c:f>'TBC Dpto'!$P$7:$P$31</c:f>
              <c:numCache>
                <c:formatCode>0%</c:formatCode>
                <c:ptCount val="25"/>
                <c:pt idx="0">
                  <c:v>0.6966812542489853</c:v>
                </c:pt>
                <c:pt idx="1">
                  <c:v>0.58995272481627459</c:v>
                </c:pt>
                <c:pt idx="2">
                  <c:v>0.58318006632480068</c:v>
                </c:pt>
                <c:pt idx="3">
                  <c:v>0.57858352629295651</c:v>
                </c:pt>
                <c:pt idx="4">
                  <c:v>0.55144143815371638</c:v>
                </c:pt>
                <c:pt idx="5">
                  <c:v>0.5510541472807392</c:v>
                </c:pt>
                <c:pt idx="6">
                  <c:v>0.54724182099790897</c:v>
                </c:pt>
                <c:pt idx="7">
                  <c:v>0.54446117068198652</c:v>
                </c:pt>
                <c:pt idx="8">
                  <c:v>0.54340882186803241</c:v>
                </c:pt>
                <c:pt idx="9">
                  <c:v>0.53942050685098186</c:v>
                </c:pt>
                <c:pt idx="10">
                  <c:v>0.52924218654050259</c:v>
                </c:pt>
                <c:pt idx="11">
                  <c:v>0.52656071080806521</c:v>
                </c:pt>
                <c:pt idx="12">
                  <c:v>0.52257305733562986</c:v>
                </c:pt>
                <c:pt idx="13">
                  <c:v>0.52081601131336264</c:v>
                </c:pt>
                <c:pt idx="14">
                  <c:v>0.51053406274577384</c:v>
                </c:pt>
                <c:pt idx="15">
                  <c:v>0.50458078604384249</c:v>
                </c:pt>
                <c:pt idx="16">
                  <c:v>0.50354270388612643</c:v>
                </c:pt>
                <c:pt idx="17">
                  <c:v>0.48599825470944336</c:v>
                </c:pt>
                <c:pt idx="18">
                  <c:v>0.48067464122728276</c:v>
                </c:pt>
                <c:pt idx="19">
                  <c:v>0.45705656505832276</c:v>
                </c:pt>
                <c:pt idx="20">
                  <c:v>0.44411911752357197</c:v>
                </c:pt>
                <c:pt idx="21">
                  <c:v>0.43171617252564282</c:v>
                </c:pt>
                <c:pt idx="22">
                  <c:v>0.41331642812700803</c:v>
                </c:pt>
                <c:pt idx="23">
                  <c:v>0.36663314522031559</c:v>
                </c:pt>
                <c:pt idx="24">
                  <c:v>0.31845814117103022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553360"/>
        <c:axId val="493555320"/>
      </c:lineChart>
      <c:catAx>
        <c:axId val="493554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93552968"/>
        <c:crosses val="autoZero"/>
        <c:auto val="1"/>
        <c:lblAlgn val="ctr"/>
        <c:lblOffset val="100"/>
        <c:noMultiLvlLbl val="0"/>
      </c:catAx>
      <c:valAx>
        <c:axId val="49355296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9355453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9355532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93553360"/>
        <c:crosses val="max"/>
        <c:crossBetween val="between"/>
      </c:valAx>
      <c:catAx>
        <c:axId val="4935533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355532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'PJF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'PJF Dpto'!$N$7:$N$30</c:f>
              <c:strCache>
                <c:ptCount val="24"/>
                <c:pt idx="0">
                  <c:v>Ucayali</c:v>
                </c:pt>
                <c:pt idx="1">
                  <c:v>Tacna</c:v>
                </c:pt>
                <c:pt idx="2">
                  <c:v>Puno</c:v>
                </c:pt>
                <c:pt idx="3">
                  <c:v>Junín</c:v>
                </c:pt>
                <c:pt idx="4">
                  <c:v>San Martín</c:v>
                </c:pt>
                <c:pt idx="5">
                  <c:v>Lima</c:v>
                </c:pt>
                <c:pt idx="6">
                  <c:v>Huancavelica</c:v>
                </c:pt>
                <c:pt idx="7">
                  <c:v>Apurímac</c:v>
                </c:pt>
                <c:pt idx="8">
                  <c:v>Moquegua</c:v>
                </c:pt>
                <c:pt idx="9">
                  <c:v>Pasco</c:v>
                </c:pt>
                <c:pt idx="10">
                  <c:v>Madre de Dios</c:v>
                </c:pt>
                <c:pt idx="11">
                  <c:v>Ayacucho</c:v>
                </c:pt>
                <c:pt idx="12">
                  <c:v>Huánuco</c:v>
                </c:pt>
                <c:pt idx="13">
                  <c:v>Tumbes</c:v>
                </c:pt>
                <c:pt idx="14">
                  <c:v>Piura</c:v>
                </c:pt>
                <c:pt idx="15">
                  <c:v>Cusco</c:v>
                </c:pt>
                <c:pt idx="16">
                  <c:v>Ancash</c:v>
                </c:pt>
                <c:pt idx="17">
                  <c:v>Arequipa</c:v>
                </c:pt>
                <c:pt idx="18">
                  <c:v>Provincia Constitucional del Callao</c:v>
                </c:pt>
                <c:pt idx="19">
                  <c:v>Ica</c:v>
                </c:pt>
                <c:pt idx="20">
                  <c:v>La Libertad</c:v>
                </c:pt>
                <c:pt idx="21">
                  <c:v>Lambayeque</c:v>
                </c:pt>
                <c:pt idx="22">
                  <c:v>Loreto</c:v>
                </c:pt>
                <c:pt idx="23">
                  <c:v>Cajamarca</c:v>
                </c:pt>
              </c:strCache>
            </c:strRef>
          </c:cat>
          <c:val>
            <c:numRef>
              <c:f>'PJF Dpto'!$O$7:$O$30</c:f>
              <c:numCache>
                <c:formatCode>#,##0.0</c:formatCode>
                <c:ptCount val="24"/>
                <c:pt idx="0">
                  <c:v>0.55571634659398883</c:v>
                </c:pt>
                <c:pt idx="1">
                  <c:v>0.71087743714159302</c:v>
                </c:pt>
                <c:pt idx="2">
                  <c:v>0.78712903731245754</c:v>
                </c:pt>
                <c:pt idx="3">
                  <c:v>0.96747842627527425</c:v>
                </c:pt>
                <c:pt idx="4">
                  <c:v>0.26028614114911436</c:v>
                </c:pt>
                <c:pt idx="5">
                  <c:v>12.450195697992655</c:v>
                </c:pt>
                <c:pt idx="6">
                  <c:v>0.23845386071802468</c:v>
                </c:pt>
                <c:pt idx="7">
                  <c:v>0.68379929814436258</c:v>
                </c:pt>
                <c:pt idx="8">
                  <c:v>0.43268845312454696</c:v>
                </c:pt>
                <c:pt idx="9">
                  <c:v>0.27236309682805809</c:v>
                </c:pt>
                <c:pt idx="10">
                  <c:v>0.20977781406742571</c:v>
                </c:pt>
                <c:pt idx="11">
                  <c:v>0.45807492025342467</c:v>
                </c:pt>
                <c:pt idx="12">
                  <c:v>0.54072374413877911</c:v>
                </c:pt>
                <c:pt idx="13">
                  <c:v>0.38709818412231806</c:v>
                </c:pt>
                <c:pt idx="14">
                  <c:v>1.1882595132904592</c:v>
                </c:pt>
                <c:pt idx="15">
                  <c:v>1.0306600600724181</c:v>
                </c:pt>
                <c:pt idx="16">
                  <c:v>1.0529449732760687</c:v>
                </c:pt>
                <c:pt idx="17">
                  <c:v>1.0162046025489366</c:v>
                </c:pt>
                <c:pt idx="18">
                  <c:v>1.0564656971256206</c:v>
                </c:pt>
                <c:pt idx="19">
                  <c:v>1.2701212028180011</c:v>
                </c:pt>
                <c:pt idx="20">
                  <c:v>1.3494845818294798</c:v>
                </c:pt>
                <c:pt idx="21">
                  <c:v>0.9504947190124875</c:v>
                </c:pt>
                <c:pt idx="22">
                  <c:v>0.40529082845617059</c:v>
                </c:pt>
                <c:pt idx="23">
                  <c:v>0.74587381075580894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1910832"/>
        <c:axId val="451914360"/>
      </c:barChart>
      <c:lineChart>
        <c:grouping val="standard"/>
        <c:varyColors val="0"/>
        <c:ser>
          <c:idx val="1"/>
          <c:order val="1"/>
          <c:tx>
            <c:strRef>
              <c:f>'PJF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'PJF Dpto'!$N$7:$N$30</c:f>
              <c:strCache>
                <c:ptCount val="24"/>
                <c:pt idx="0">
                  <c:v>Ucayali</c:v>
                </c:pt>
                <c:pt idx="1">
                  <c:v>Tacna</c:v>
                </c:pt>
                <c:pt idx="2">
                  <c:v>Puno</c:v>
                </c:pt>
                <c:pt idx="3">
                  <c:v>Junín</c:v>
                </c:pt>
                <c:pt idx="4">
                  <c:v>San Martín</c:v>
                </c:pt>
                <c:pt idx="5">
                  <c:v>Lima</c:v>
                </c:pt>
                <c:pt idx="6">
                  <c:v>Huancavelica</c:v>
                </c:pt>
                <c:pt idx="7">
                  <c:v>Apurímac</c:v>
                </c:pt>
                <c:pt idx="8">
                  <c:v>Moquegua</c:v>
                </c:pt>
                <c:pt idx="9">
                  <c:v>Pasco</c:v>
                </c:pt>
                <c:pt idx="10">
                  <c:v>Madre de Dios</c:v>
                </c:pt>
                <c:pt idx="11">
                  <c:v>Ayacucho</c:v>
                </c:pt>
                <c:pt idx="12">
                  <c:v>Huánuco</c:v>
                </c:pt>
                <c:pt idx="13">
                  <c:v>Tumbes</c:v>
                </c:pt>
                <c:pt idx="14">
                  <c:v>Piura</c:v>
                </c:pt>
                <c:pt idx="15">
                  <c:v>Cusco</c:v>
                </c:pt>
                <c:pt idx="16">
                  <c:v>Ancash</c:v>
                </c:pt>
                <c:pt idx="17">
                  <c:v>Arequipa</c:v>
                </c:pt>
                <c:pt idx="18">
                  <c:v>Provincia Constitucional del Callao</c:v>
                </c:pt>
                <c:pt idx="19">
                  <c:v>Ica</c:v>
                </c:pt>
                <c:pt idx="20">
                  <c:v>La Libertad</c:v>
                </c:pt>
                <c:pt idx="21">
                  <c:v>Lambayeque</c:v>
                </c:pt>
                <c:pt idx="22">
                  <c:v>Loreto</c:v>
                </c:pt>
                <c:pt idx="23">
                  <c:v>Cajamarca</c:v>
                </c:pt>
              </c:strCache>
            </c:strRef>
          </c:cat>
          <c:val>
            <c:numRef>
              <c:f>'PJF Dpto'!$P$7:$P$30</c:f>
              <c:numCache>
                <c:formatCode>0%</c:formatCode>
                <c:ptCount val="24"/>
                <c:pt idx="0">
                  <c:v>0.83284952438001036</c:v>
                </c:pt>
                <c:pt idx="1">
                  <c:v>0.78319448291613747</c:v>
                </c:pt>
                <c:pt idx="2">
                  <c:v>0.77924464004448735</c:v>
                </c:pt>
                <c:pt idx="3">
                  <c:v>0.76627584508073543</c:v>
                </c:pt>
                <c:pt idx="4">
                  <c:v>0.68618240598197944</c:v>
                </c:pt>
                <c:pt idx="5">
                  <c:v>0.68110869940988239</c:v>
                </c:pt>
                <c:pt idx="6">
                  <c:v>0.67206639304755733</c:v>
                </c:pt>
                <c:pt idx="7">
                  <c:v>0.66678689724797768</c:v>
                </c:pt>
                <c:pt idx="8">
                  <c:v>0.64678735737569082</c:v>
                </c:pt>
                <c:pt idx="9">
                  <c:v>0.64517321085397095</c:v>
                </c:pt>
                <c:pt idx="10">
                  <c:v>0.6278742624164213</c:v>
                </c:pt>
                <c:pt idx="11">
                  <c:v>0.62034384213534643</c:v>
                </c:pt>
                <c:pt idx="12">
                  <c:v>0.61937225208017133</c:v>
                </c:pt>
                <c:pt idx="13">
                  <c:v>0.58059124912793636</c:v>
                </c:pt>
                <c:pt idx="14">
                  <c:v>0.56921138964091911</c:v>
                </c:pt>
                <c:pt idx="15">
                  <c:v>0.5677022673015818</c:v>
                </c:pt>
                <c:pt idx="16">
                  <c:v>0.54261976562345715</c:v>
                </c:pt>
                <c:pt idx="17">
                  <c:v>0.53867221904116391</c:v>
                </c:pt>
                <c:pt idx="18">
                  <c:v>0.53860640798051507</c:v>
                </c:pt>
                <c:pt idx="19">
                  <c:v>0.49038141192354845</c:v>
                </c:pt>
                <c:pt idx="20">
                  <c:v>0.48641836704640296</c:v>
                </c:pt>
                <c:pt idx="21">
                  <c:v>0.45787688415216321</c:v>
                </c:pt>
                <c:pt idx="22">
                  <c:v>0.40323954887106356</c:v>
                </c:pt>
                <c:pt idx="23">
                  <c:v>0.34065600197477297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904168"/>
        <c:axId val="451909264"/>
      </c:lineChart>
      <c:catAx>
        <c:axId val="451910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51914360"/>
        <c:crosses val="autoZero"/>
        <c:auto val="1"/>
        <c:lblAlgn val="ctr"/>
        <c:lblOffset val="100"/>
        <c:noMultiLvlLbl val="0"/>
      </c:catAx>
      <c:valAx>
        <c:axId val="45191436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5191083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5190926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51904168"/>
        <c:crosses val="max"/>
        <c:crossBetween val="between"/>
      </c:valAx>
      <c:catAx>
        <c:axId val="4519041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190926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'DES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'DES Dpto'!$N$7:$N$31</c:f>
              <c:strCache>
                <c:ptCount val="25"/>
                <c:pt idx="0">
                  <c:v>Pasco</c:v>
                </c:pt>
                <c:pt idx="1">
                  <c:v>Loreto</c:v>
                </c:pt>
                <c:pt idx="2">
                  <c:v>Ayacucho</c:v>
                </c:pt>
                <c:pt idx="3">
                  <c:v>Ucayali</c:v>
                </c:pt>
                <c:pt idx="4">
                  <c:v>Huancavelica</c:v>
                </c:pt>
                <c:pt idx="5">
                  <c:v>Apurímac</c:v>
                </c:pt>
                <c:pt idx="6">
                  <c:v>Huánuco</c:v>
                </c:pt>
                <c:pt idx="7">
                  <c:v>Cusco</c:v>
                </c:pt>
                <c:pt idx="8">
                  <c:v>Provincia Constitucional del Callao</c:v>
                </c:pt>
                <c:pt idx="9">
                  <c:v>Cajamarca</c:v>
                </c:pt>
                <c:pt idx="10">
                  <c:v>San Martín</c:v>
                </c:pt>
                <c:pt idx="11">
                  <c:v>Puno</c:v>
                </c:pt>
                <c:pt idx="12">
                  <c:v>Ancash</c:v>
                </c:pt>
                <c:pt idx="13">
                  <c:v>Tacna</c:v>
                </c:pt>
                <c:pt idx="14">
                  <c:v>Piura</c:v>
                </c:pt>
                <c:pt idx="15">
                  <c:v>Tumbes</c:v>
                </c:pt>
                <c:pt idx="16">
                  <c:v>Moquegua</c:v>
                </c:pt>
                <c:pt idx="17">
                  <c:v>Arequipa</c:v>
                </c:pt>
                <c:pt idx="18">
                  <c:v>Lima</c:v>
                </c:pt>
                <c:pt idx="19">
                  <c:v>La Libertad</c:v>
                </c:pt>
                <c:pt idx="20">
                  <c:v>Amazonas</c:v>
                </c:pt>
                <c:pt idx="21">
                  <c:v>Junín</c:v>
                </c:pt>
                <c:pt idx="22">
                  <c:v>Lambayeque</c:v>
                </c:pt>
                <c:pt idx="23">
                  <c:v>Ica</c:v>
                </c:pt>
                <c:pt idx="24">
                  <c:v>Madre de Dios</c:v>
                </c:pt>
              </c:strCache>
            </c:strRef>
          </c:cat>
          <c:val>
            <c:numRef>
              <c:f>'DES Dpto'!$O$7:$O$31</c:f>
              <c:numCache>
                <c:formatCode>#,##0.0</c:formatCode>
                <c:ptCount val="25"/>
                <c:pt idx="0">
                  <c:v>11.433207341834768</c:v>
                </c:pt>
                <c:pt idx="1">
                  <c:v>8.7027324713616778</c:v>
                </c:pt>
                <c:pt idx="2">
                  <c:v>60.084553339395399</c:v>
                </c:pt>
                <c:pt idx="3">
                  <c:v>10.799837860467491</c:v>
                </c:pt>
                <c:pt idx="4">
                  <c:v>11.080176356058068</c:v>
                </c:pt>
                <c:pt idx="5">
                  <c:v>44.184822878667951</c:v>
                </c:pt>
                <c:pt idx="6">
                  <c:v>18.907630821773836</c:v>
                </c:pt>
                <c:pt idx="7">
                  <c:v>44.909962936440238</c:v>
                </c:pt>
                <c:pt idx="8">
                  <c:v>61.610331638391855</c:v>
                </c:pt>
                <c:pt idx="9">
                  <c:v>28.460112666403671</c:v>
                </c:pt>
                <c:pt idx="10">
                  <c:v>20.739526571500637</c:v>
                </c:pt>
                <c:pt idx="11">
                  <c:v>12.077039181133181</c:v>
                </c:pt>
                <c:pt idx="12">
                  <c:v>12.284981735788401</c:v>
                </c:pt>
                <c:pt idx="13">
                  <c:v>4.5505130539671814</c:v>
                </c:pt>
                <c:pt idx="14">
                  <c:v>60.945871564640896</c:v>
                </c:pt>
                <c:pt idx="15">
                  <c:v>24.010169804797791</c:v>
                </c:pt>
                <c:pt idx="16">
                  <c:v>2.2674440792739192</c:v>
                </c:pt>
                <c:pt idx="17">
                  <c:v>8.6335036168121881</c:v>
                </c:pt>
                <c:pt idx="18">
                  <c:v>198.61605402105224</c:v>
                </c:pt>
                <c:pt idx="19">
                  <c:v>30.158165137481983</c:v>
                </c:pt>
                <c:pt idx="20">
                  <c:v>11.090119263701832</c:v>
                </c:pt>
                <c:pt idx="21">
                  <c:v>18.650423844845886</c:v>
                </c:pt>
                <c:pt idx="22">
                  <c:v>11.638011349082984</c:v>
                </c:pt>
                <c:pt idx="23">
                  <c:v>7.5602184851873897</c:v>
                </c:pt>
                <c:pt idx="24">
                  <c:v>2.81185575395501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1896720"/>
        <c:axId val="451912792"/>
      </c:barChart>
      <c:lineChart>
        <c:grouping val="standard"/>
        <c:varyColors val="0"/>
        <c:ser>
          <c:idx val="1"/>
          <c:order val="1"/>
          <c:tx>
            <c:strRef>
              <c:f>'DES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'DES Dpto'!$N$7:$N$31</c:f>
              <c:strCache>
                <c:ptCount val="25"/>
                <c:pt idx="0">
                  <c:v>Pasco</c:v>
                </c:pt>
                <c:pt idx="1">
                  <c:v>Loreto</c:v>
                </c:pt>
                <c:pt idx="2">
                  <c:v>Ayacucho</c:v>
                </c:pt>
                <c:pt idx="3">
                  <c:v>Ucayali</c:v>
                </c:pt>
                <c:pt idx="4">
                  <c:v>Huancavelica</c:v>
                </c:pt>
                <c:pt idx="5">
                  <c:v>Apurímac</c:v>
                </c:pt>
                <c:pt idx="6">
                  <c:v>Huánuco</c:v>
                </c:pt>
                <c:pt idx="7">
                  <c:v>Cusco</c:v>
                </c:pt>
                <c:pt idx="8">
                  <c:v>Provincia Constitucional del Callao</c:v>
                </c:pt>
                <c:pt idx="9">
                  <c:v>Cajamarca</c:v>
                </c:pt>
                <c:pt idx="10">
                  <c:v>San Martín</c:v>
                </c:pt>
                <c:pt idx="11">
                  <c:v>Puno</c:v>
                </c:pt>
                <c:pt idx="12">
                  <c:v>Ancash</c:v>
                </c:pt>
                <c:pt idx="13">
                  <c:v>Tacna</c:v>
                </c:pt>
                <c:pt idx="14">
                  <c:v>Piura</c:v>
                </c:pt>
                <c:pt idx="15">
                  <c:v>Tumbes</c:v>
                </c:pt>
                <c:pt idx="16">
                  <c:v>Moquegua</c:v>
                </c:pt>
                <c:pt idx="17">
                  <c:v>Arequipa</c:v>
                </c:pt>
                <c:pt idx="18">
                  <c:v>Lima</c:v>
                </c:pt>
                <c:pt idx="19">
                  <c:v>La Libertad</c:v>
                </c:pt>
                <c:pt idx="20">
                  <c:v>Amazonas</c:v>
                </c:pt>
                <c:pt idx="21">
                  <c:v>Junín</c:v>
                </c:pt>
                <c:pt idx="22">
                  <c:v>Lambayeque</c:v>
                </c:pt>
                <c:pt idx="23">
                  <c:v>Ica</c:v>
                </c:pt>
                <c:pt idx="24">
                  <c:v>Madre de Dios</c:v>
                </c:pt>
              </c:strCache>
            </c:strRef>
          </c:cat>
          <c:val>
            <c:numRef>
              <c:f>'DES Dpto'!$P$7:$P$31</c:f>
              <c:numCache>
                <c:formatCode>0%</c:formatCode>
                <c:ptCount val="25"/>
                <c:pt idx="0">
                  <c:v>0.56551723816117916</c:v>
                </c:pt>
                <c:pt idx="1">
                  <c:v>0.54227335301364943</c:v>
                </c:pt>
                <c:pt idx="2">
                  <c:v>0.53648232216128755</c:v>
                </c:pt>
                <c:pt idx="3">
                  <c:v>0.52873675307125934</c:v>
                </c:pt>
                <c:pt idx="4">
                  <c:v>0.50577922796211949</c:v>
                </c:pt>
                <c:pt idx="5">
                  <c:v>0.47898045578100423</c:v>
                </c:pt>
                <c:pt idx="6">
                  <c:v>0.47118054266898285</c:v>
                </c:pt>
                <c:pt idx="7">
                  <c:v>0.44266631553411362</c:v>
                </c:pt>
                <c:pt idx="8">
                  <c:v>0.44120702505502335</c:v>
                </c:pt>
                <c:pt idx="9">
                  <c:v>0.41299278077261359</c:v>
                </c:pt>
                <c:pt idx="10">
                  <c:v>0.40145903243533254</c:v>
                </c:pt>
                <c:pt idx="11">
                  <c:v>0.39471746338958152</c:v>
                </c:pt>
                <c:pt idx="12">
                  <c:v>0.34677273465719322</c:v>
                </c:pt>
                <c:pt idx="13">
                  <c:v>0.3185168123244676</c:v>
                </c:pt>
                <c:pt idx="14">
                  <c:v>0.31847988448331488</c:v>
                </c:pt>
                <c:pt idx="15">
                  <c:v>0.31361802113467208</c:v>
                </c:pt>
                <c:pt idx="16">
                  <c:v>0.31018777244172141</c:v>
                </c:pt>
                <c:pt idx="17">
                  <c:v>0.3042181498798594</c:v>
                </c:pt>
                <c:pt idx="18">
                  <c:v>0.28848850830583717</c:v>
                </c:pt>
                <c:pt idx="19">
                  <c:v>0.28460526064323721</c:v>
                </c:pt>
                <c:pt idx="20">
                  <c:v>0.28305758691591315</c:v>
                </c:pt>
                <c:pt idx="21">
                  <c:v>0.23856288792892433</c:v>
                </c:pt>
                <c:pt idx="22">
                  <c:v>0.17165061386543262</c:v>
                </c:pt>
                <c:pt idx="23">
                  <c:v>0.16482583373163029</c:v>
                </c:pt>
                <c:pt idx="24">
                  <c:v>0.15682786728508338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911616"/>
        <c:axId val="451906520"/>
      </c:lineChart>
      <c:catAx>
        <c:axId val="45189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51912792"/>
        <c:crosses val="autoZero"/>
        <c:auto val="1"/>
        <c:lblAlgn val="ctr"/>
        <c:lblOffset val="100"/>
        <c:noMultiLvlLbl val="0"/>
      </c:catAx>
      <c:valAx>
        <c:axId val="45191279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5189672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5190652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51911616"/>
        <c:crosses val="max"/>
        <c:crossBetween val="between"/>
      </c:valAx>
      <c:catAx>
        <c:axId val="4519116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190652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'PIRDAIS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'PIRDAIS Dpto'!$N$7:$N$21</c:f>
              <c:strCache>
                <c:ptCount val="15"/>
                <c:pt idx="0">
                  <c:v>Cajamarca</c:v>
                </c:pt>
                <c:pt idx="1">
                  <c:v>Ucayali</c:v>
                </c:pt>
                <c:pt idx="2">
                  <c:v>San Martín</c:v>
                </c:pt>
                <c:pt idx="3">
                  <c:v>Ayacucho</c:v>
                </c:pt>
                <c:pt idx="4">
                  <c:v>Puno</c:v>
                </c:pt>
                <c:pt idx="5">
                  <c:v>Huánuco</c:v>
                </c:pt>
                <c:pt idx="6">
                  <c:v>Cusco</c:v>
                </c:pt>
                <c:pt idx="7">
                  <c:v>Lima</c:v>
                </c:pt>
                <c:pt idx="8">
                  <c:v>Ancash</c:v>
                </c:pt>
                <c:pt idx="9">
                  <c:v>Huancavelica</c:v>
                </c:pt>
                <c:pt idx="10">
                  <c:v>Pasco</c:v>
                </c:pt>
                <c:pt idx="11">
                  <c:v>Junín</c:v>
                </c:pt>
                <c:pt idx="12">
                  <c:v>La Libertad</c:v>
                </c:pt>
                <c:pt idx="13">
                  <c:v>Loreto</c:v>
                </c:pt>
                <c:pt idx="14">
                  <c:v>Apurímac</c:v>
                </c:pt>
              </c:strCache>
            </c:strRef>
          </c:cat>
          <c:val>
            <c:numRef>
              <c:f>'PIRDAIS Dpto'!$O$7:$O$21</c:f>
              <c:numCache>
                <c:formatCode>#,##0.0</c:formatCode>
                <c:ptCount val="15"/>
                <c:pt idx="0">
                  <c:v>0.149146</c:v>
                </c:pt>
                <c:pt idx="1">
                  <c:v>25.249032969383471</c:v>
                </c:pt>
                <c:pt idx="2">
                  <c:v>18.967443431835452</c:v>
                </c:pt>
                <c:pt idx="3">
                  <c:v>13.559377616632039</c:v>
                </c:pt>
                <c:pt idx="4">
                  <c:v>10.067522774127662</c:v>
                </c:pt>
                <c:pt idx="5">
                  <c:v>35.399881880676332</c:v>
                </c:pt>
                <c:pt idx="6">
                  <c:v>0.28156463166500922</c:v>
                </c:pt>
                <c:pt idx="7">
                  <c:v>5.3700539261936218</c:v>
                </c:pt>
                <c:pt idx="8">
                  <c:v>0.24743515904856264</c:v>
                </c:pt>
                <c:pt idx="9">
                  <c:v>1.6199999954551458E-3</c:v>
                </c:pt>
                <c:pt idx="10">
                  <c:v>7.2647872782697238</c:v>
                </c:pt>
                <c:pt idx="11">
                  <c:v>7.1159163130809659</c:v>
                </c:pt>
                <c:pt idx="12">
                  <c:v>0.14487338985843895</c:v>
                </c:pt>
                <c:pt idx="13">
                  <c:v>7.3669759623894687E-2</c:v>
                </c:pt>
                <c:pt idx="1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1908872"/>
        <c:axId val="451911224"/>
      </c:barChart>
      <c:lineChart>
        <c:grouping val="standard"/>
        <c:varyColors val="0"/>
        <c:ser>
          <c:idx val="1"/>
          <c:order val="1"/>
          <c:tx>
            <c:strRef>
              <c:f>'PIRDAIS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'PIRDAIS Dpto'!$N$7:$N$21</c:f>
              <c:strCache>
                <c:ptCount val="15"/>
                <c:pt idx="0">
                  <c:v>Cajamarca</c:v>
                </c:pt>
                <c:pt idx="1">
                  <c:v>Ucayali</c:v>
                </c:pt>
                <c:pt idx="2">
                  <c:v>San Martín</c:v>
                </c:pt>
                <c:pt idx="3">
                  <c:v>Ayacucho</c:v>
                </c:pt>
                <c:pt idx="4">
                  <c:v>Puno</c:v>
                </c:pt>
                <c:pt idx="5">
                  <c:v>Huánuco</c:v>
                </c:pt>
                <c:pt idx="6">
                  <c:v>Cusco</c:v>
                </c:pt>
                <c:pt idx="7">
                  <c:v>Lima</c:v>
                </c:pt>
                <c:pt idx="8">
                  <c:v>Ancash</c:v>
                </c:pt>
                <c:pt idx="9">
                  <c:v>Huancavelica</c:v>
                </c:pt>
                <c:pt idx="10">
                  <c:v>Pasco</c:v>
                </c:pt>
                <c:pt idx="11">
                  <c:v>Junín</c:v>
                </c:pt>
                <c:pt idx="12">
                  <c:v>La Libertad</c:v>
                </c:pt>
                <c:pt idx="13">
                  <c:v>Loreto</c:v>
                </c:pt>
                <c:pt idx="14">
                  <c:v>Apurímac</c:v>
                </c:pt>
              </c:strCache>
            </c:strRef>
          </c:cat>
          <c:val>
            <c:numRef>
              <c:f>'PIRDAIS Dpto'!$P$7:$P$21</c:f>
              <c:numCache>
                <c:formatCode>0%</c:formatCode>
                <c:ptCount val="15"/>
                <c:pt idx="0">
                  <c:v>0.82629362880886426</c:v>
                </c:pt>
                <c:pt idx="1">
                  <c:v>0.74756819983578537</c:v>
                </c:pt>
                <c:pt idx="2">
                  <c:v>0.65633442839235778</c:v>
                </c:pt>
                <c:pt idx="3">
                  <c:v>0.61157024107987867</c:v>
                </c:pt>
                <c:pt idx="4">
                  <c:v>0.6007785292848159</c:v>
                </c:pt>
                <c:pt idx="5">
                  <c:v>0.56709384804410645</c:v>
                </c:pt>
                <c:pt idx="6">
                  <c:v>0.53631358412382713</c:v>
                </c:pt>
                <c:pt idx="7">
                  <c:v>0.52817047383532911</c:v>
                </c:pt>
                <c:pt idx="8">
                  <c:v>0.48825736040776258</c:v>
                </c:pt>
                <c:pt idx="9">
                  <c:v>0.39320388239202564</c:v>
                </c:pt>
                <c:pt idx="10">
                  <c:v>0.37313875370625071</c:v>
                </c:pt>
                <c:pt idx="11">
                  <c:v>0.35567595285793524</c:v>
                </c:pt>
                <c:pt idx="12">
                  <c:v>0.26685145829783985</c:v>
                </c:pt>
                <c:pt idx="13">
                  <c:v>8.7077520905286143E-2</c:v>
                </c:pt>
                <c:pt idx="1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912400"/>
        <c:axId val="451907696"/>
      </c:lineChart>
      <c:catAx>
        <c:axId val="451908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51911224"/>
        <c:crosses val="autoZero"/>
        <c:auto val="1"/>
        <c:lblAlgn val="ctr"/>
        <c:lblOffset val="100"/>
        <c:noMultiLvlLbl val="0"/>
      </c:catAx>
      <c:valAx>
        <c:axId val="45191122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5190887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5190769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51912400"/>
        <c:crosses val="max"/>
        <c:crossBetween val="between"/>
      </c:valAx>
      <c:catAx>
        <c:axId val="451912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190769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'TRAB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'TRAB Dpto'!$N$7:$N$31</c:f>
              <c:strCache>
                <c:ptCount val="25"/>
                <c:pt idx="0">
                  <c:v>Amazonas</c:v>
                </c:pt>
                <c:pt idx="1">
                  <c:v>Apurímac</c:v>
                </c:pt>
                <c:pt idx="2">
                  <c:v>Loreto</c:v>
                </c:pt>
                <c:pt idx="3">
                  <c:v>Moquegua</c:v>
                </c:pt>
                <c:pt idx="4">
                  <c:v>Junín</c:v>
                </c:pt>
                <c:pt idx="5">
                  <c:v>Huancavelica</c:v>
                </c:pt>
                <c:pt idx="6">
                  <c:v>Cusco</c:v>
                </c:pt>
                <c:pt idx="7">
                  <c:v>Ayacucho</c:v>
                </c:pt>
                <c:pt idx="8">
                  <c:v>Huánuco</c:v>
                </c:pt>
                <c:pt idx="9">
                  <c:v>La Libertad</c:v>
                </c:pt>
                <c:pt idx="10">
                  <c:v>Ica</c:v>
                </c:pt>
                <c:pt idx="11">
                  <c:v>Lambayeque</c:v>
                </c:pt>
                <c:pt idx="12">
                  <c:v>Pasco</c:v>
                </c:pt>
                <c:pt idx="13">
                  <c:v>San Martín</c:v>
                </c:pt>
                <c:pt idx="14">
                  <c:v>Puno</c:v>
                </c:pt>
                <c:pt idx="15">
                  <c:v>Lima</c:v>
                </c:pt>
                <c:pt idx="16">
                  <c:v>Tacna</c:v>
                </c:pt>
                <c:pt idx="17">
                  <c:v>Cajamarca</c:v>
                </c:pt>
                <c:pt idx="18">
                  <c:v>Ucayali</c:v>
                </c:pt>
                <c:pt idx="19">
                  <c:v>Ancash</c:v>
                </c:pt>
                <c:pt idx="20">
                  <c:v>Arequipa</c:v>
                </c:pt>
                <c:pt idx="21">
                  <c:v>Piura</c:v>
                </c:pt>
                <c:pt idx="22">
                  <c:v>Tumbes</c:v>
                </c:pt>
                <c:pt idx="23">
                  <c:v>Provincia Constitucional del Callao</c:v>
                </c:pt>
                <c:pt idx="24">
                  <c:v>Madre de Dios</c:v>
                </c:pt>
              </c:strCache>
            </c:strRef>
          </c:cat>
          <c:val>
            <c:numRef>
              <c:f>'TRAB Dpto'!$O$7:$O$31</c:f>
              <c:numCache>
                <c:formatCode>#,##0.0</c:formatCode>
                <c:ptCount val="25"/>
                <c:pt idx="0">
                  <c:v>0.95127276307005693</c:v>
                </c:pt>
                <c:pt idx="1">
                  <c:v>1.9244666626197111</c:v>
                </c:pt>
                <c:pt idx="2">
                  <c:v>2.5334170370676898</c:v>
                </c:pt>
                <c:pt idx="3">
                  <c:v>0.93704071031762926</c:v>
                </c:pt>
                <c:pt idx="4">
                  <c:v>2.592086778990236</c:v>
                </c:pt>
                <c:pt idx="5">
                  <c:v>3.0259124173685166</c:v>
                </c:pt>
                <c:pt idx="6">
                  <c:v>5.115538672714381</c:v>
                </c:pt>
                <c:pt idx="7">
                  <c:v>2.3404690214216735</c:v>
                </c:pt>
                <c:pt idx="8">
                  <c:v>3.2483911759925541</c:v>
                </c:pt>
                <c:pt idx="9">
                  <c:v>3.5962782143885086</c:v>
                </c:pt>
                <c:pt idx="10">
                  <c:v>2.0188644995266927</c:v>
                </c:pt>
                <c:pt idx="11">
                  <c:v>3.333859085633823</c:v>
                </c:pt>
                <c:pt idx="12">
                  <c:v>1.8318980180688327</c:v>
                </c:pt>
                <c:pt idx="13">
                  <c:v>1.6282636844148124</c:v>
                </c:pt>
                <c:pt idx="14">
                  <c:v>2.412435438062305</c:v>
                </c:pt>
                <c:pt idx="15">
                  <c:v>14.396188735552691</c:v>
                </c:pt>
                <c:pt idx="16">
                  <c:v>1.3176147038308157</c:v>
                </c:pt>
                <c:pt idx="17">
                  <c:v>1.5012891314635199</c:v>
                </c:pt>
                <c:pt idx="18">
                  <c:v>0.97434783344140119</c:v>
                </c:pt>
                <c:pt idx="19">
                  <c:v>3.510560510126898</c:v>
                </c:pt>
                <c:pt idx="20">
                  <c:v>2.1565248985057712</c:v>
                </c:pt>
                <c:pt idx="21">
                  <c:v>1.9177991104222987</c:v>
                </c:pt>
                <c:pt idx="22">
                  <c:v>5.4991379857856515E-2</c:v>
                </c:pt>
                <c:pt idx="23">
                  <c:v>0.13610830608315522</c:v>
                </c:pt>
                <c:pt idx="2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1908480"/>
        <c:axId val="451903776"/>
      </c:barChart>
      <c:lineChart>
        <c:grouping val="standard"/>
        <c:varyColors val="0"/>
        <c:ser>
          <c:idx val="1"/>
          <c:order val="1"/>
          <c:tx>
            <c:strRef>
              <c:f>'TRAB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'TRAB Dpto'!$N$7:$N$31</c:f>
              <c:strCache>
                <c:ptCount val="25"/>
                <c:pt idx="0">
                  <c:v>Amazonas</c:v>
                </c:pt>
                <c:pt idx="1">
                  <c:v>Apurímac</c:v>
                </c:pt>
                <c:pt idx="2">
                  <c:v>Loreto</c:v>
                </c:pt>
                <c:pt idx="3">
                  <c:v>Moquegua</c:v>
                </c:pt>
                <c:pt idx="4">
                  <c:v>Junín</c:v>
                </c:pt>
                <c:pt idx="5">
                  <c:v>Huancavelica</c:v>
                </c:pt>
                <c:pt idx="6">
                  <c:v>Cusco</c:v>
                </c:pt>
                <c:pt idx="7">
                  <c:v>Ayacucho</c:v>
                </c:pt>
                <c:pt idx="8">
                  <c:v>Huánuco</c:v>
                </c:pt>
                <c:pt idx="9">
                  <c:v>La Libertad</c:v>
                </c:pt>
                <c:pt idx="10">
                  <c:v>Ica</c:v>
                </c:pt>
                <c:pt idx="11">
                  <c:v>Lambayeque</c:v>
                </c:pt>
                <c:pt idx="12">
                  <c:v>Pasco</c:v>
                </c:pt>
                <c:pt idx="13">
                  <c:v>San Martín</c:v>
                </c:pt>
                <c:pt idx="14">
                  <c:v>Puno</c:v>
                </c:pt>
                <c:pt idx="15">
                  <c:v>Lima</c:v>
                </c:pt>
                <c:pt idx="16">
                  <c:v>Tacna</c:v>
                </c:pt>
                <c:pt idx="17">
                  <c:v>Cajamarca</c:v>
                </c:pt>
                <c:pt idx="18">
                  <c:v>Ucayali</c:v>
                </c:pt>
                <c:pt idx="19">
                  <c:v>Ancash</c:v>
                </c:pt>
                <c:pt idx="20">
                  <c:v>Arequipa</c:v>
                </c:pt>
                <c:pt idx="21">
                  <c:v>Piura</c:v>
                </c:pt>
                <c:pt idx="22">
                  <c:v>Tumbes</c:v>
                </c:pt>
                <c:pt idx="23">
                  <c:v>Provincia Constitucional del Callao</c:v>
                </c:pt>
                <c:pt idx="24">
                  <c:v>Madre de Dios</c:v>
                </c:pt>
              </c:strCache>
            </c:strRef>
          </c:cat>
          <c:val>
            <c:numRef>
              <c:f>'TRAB Dpto'!$P$7:$P$31</c:f>
              <c:numCache>
                <c:formatCode>0%</c:formatCode>
                <c:ptCount val="25"/>
                <c:pt idx="0">
                  <c:v>0.61586558885703724</c:v>
                </c:pt>
                <c:pt idx="1">
                  <c:v>0.51645108701344167</c:v>
                </c:pt>
                <c:pt idx="2">
                  <c:v>0.47753036937532239</c:v>
                </c:pt>
                <c:pt idx="3">
                  <c:v>0.47471346704994832</c:v>
                </c:pt>
                <c:pt idx="4">
                  <c:v>0.44622240773864147</c:v>
                </c:pt>
                <c:pt idx="5">
                  <c:v>0.43598273040121172</c:v>
                </c:pt>
                <c:pt idx="6">
                  <c:v>0.43273525208842606</c:v>
                </c:pt>
                <c:pt idx="7">
                  <c:v>0.43172415282290516</c:v>
                </c:pt>
                <c:pt idx="8">
                  <c:v>0.42878478123951336</c:v>
                </c:pt>
                <c:pt idx="9">
                  <c:v>0.41735004550788762</c:v>
                </c:pt>
                <c:pt idx="10">
                  <c:v>0.41599911386173494</c:v>
                </c:pt>
                <c:pt idx="11">
                  <c:v>0.40638689297308866</c:v>
                </c:pt>
                <c:pt idx="12">
                  <c:v>0.40385464966168294</c:v>
                </c:pt>
                <c:pt idx="13">
                  <c:v>0.40146755639664111</c:v>
                </c:pt>
                <c:pt idx="14">
                  <c:v>0.39715611131572176</c:v>
                </c:pt>
                <c:pt idx="15">
                  <c:v>0.37965784129931918</c:v>
                </c:pt>
                <c:pt idx="16">
                  <c:v>0.3782986866299537</c:v>
                </c:pt>
                <c:pt idx="17">
                  <c:v>0.37648024197011959</c:v>
                </c:pt>
                <c:pt idx="18">
                  <c:v>0.37091547000612562</c:v>
                </c:pt>
                <c:pt idx="19">
                  <c:v>0.36793580515207086</c:v>
                </c:pt>
                <c:pt idx="20">
                  <c:v>0.27895181795267004</c:v>
                </c:pt>
                <c:pt idx="21">
                  <c:v>0.22967365205854279</c:v>
                </c:pt>
                <c:pt idx="22">
                  <c:v>0.1156600488747805</c:v>
                </c:pt>
                <c:pt idx="23">
                  <c:v>7.8076076267328112E-2</c:v>
                </c:pt>
                <c:pt idx="2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907304"/>
        <c:axId val="451905344"/>
      </c:lineChart>
      <c:catAx>
        <c:axId val="451908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51903776"/>
        <c:crosses val="autoZero"/>
        <c:auto val="1"/>
        <c:lblAlgn val="ctr"/>
        <c:lblOffset val="100"/>
        <c:noMultiLvlLbl val="0"/>
      </c:catAx>
      <c:valAx>
        <c:axId val="45190377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5190848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5190534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51907304"/>
        <c:crosses val="max"/>
        <c:crossBetween val="between"/>
      </c:valAx>
      <c:catAx>
        <c:axId val="451907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190534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'GIECOD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'GIECOD Dpto'!$N$7:$N$12</c:f>
              <c:strCache>
                <c:ptCount val="6"/>
                <c:pt idx="0">
                  <c:v>Lima</c:v>
                </c:pt>
                <c:pt idx="1">
                  <c:v>Huánuco</c:v>
                </c:pt>
                <c:pt idx="2">
                  <c:v>Puno</c:v>
                </c:pt>
                <c:pt idx="3">
                  <c:v>Cusco</c:v>
                </c:pt>
                <c:pt idx="4">
                  <c:v>Ucayali</c:v>
                </c:pt>
                <c:pt idx="5">
                  <c:v>Provincia Constitucional del Callao</c:v>
                </c:pt>
              </c:strCache>
            </c:strRef>
          </c:cat>
          <c:val>
            <c:numRef>
              <c:f>'GIECOD Dpto'!$O$7:$O$12</c:f>
              <c:numCache>
                <c:formatCode>#,##0.0</c:formatCode>
                <c:ptCount val="6"/>
                <c:pt idx="0">
                  <c:v>75.570904159752956</c:v>
                </c:pt>
                <c:pt idx="1">
                  <c:v>0.16608250033450872</c:v>
                </c:pt>
                <c:pt idx="2">
                  <c:v>4.3476000287313007E-2</c:v>
                </c:pt>
                <c:pt idx="3">
                  <c:v>0.10865289996498585</c:v>
                </c:pt>
                <c:pt idx="4">
                  <c:v>1.66E-3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1909656"/>
        <c:axId val="451904952"/>
      </c:barChart>
      <c:lineChart>
        <c:grouping val="standard"/>
        <c:varyColors val="0"/>
        <c:ser>
          <c:idx val="1"/>
          <c:order val="1"/>
          <c:tx>
            <c:strRef>
              <c:f>'GIECOD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'GIECOD Dpto'!$N$7:$N$12</c:f>
              <c:strCache>
                <c:ptCount val="6"/>
                <c:pt idx="0">
                  <c:v>Lima</c:v>
                </c:pt>
                <c:pt idx="1">
                  <c:v>Huánuco</c:v>
                </c:pt>
                <c:pt idx="2">
                  <c:v>Puno</c:v>
                </c:pt>
                <c:pt idx="3">
                  <c:v>Cusco</c:v>
                </c:pt>
                <c:pt idx="4">
                  <c:v>Ucayali</c:v>
                </c:pt>
                <c:pt idx="5">
                  <c:v>Provincia Constitucional del Callao</c:v>
                </c:pt>
              </c:strCache>
            </c:strRef>
          </c:cat>
          <c:val>
            <c:numRef>
              <c:f>'GIECOD Dpto'!$P$7:$P$12</c:f>
              <c:numCache>
                <c:formatCode>0%</c:formatCode>
                <c:ptCount val="6"/>
                <c:pt idx="0">
                  <c:v>0.82680878460806762</c:v>
                </c:pt>
                <c:pt idx="1">
                  <c:v>0.33028042058913581</c:v>
                </c:pt>
                <c:pt idx="2">
                  <c:v>0.26837037214390747</c:v>
                </c:pt>
                <c:pt idx="3">
                  <c:v>0.18472603805099402</c:v>
                </c:pt>
                <c:pt idx="4">
                  <c:v>6.4648793482155378E-3</c:v>
                </c:pt>
                <c:pt idx="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908088"/>
        <c:axId val="451906912"/>
      </c:lineChart>
      <c:catAx>
        <c:axId val="451909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51904952"/>
        <c:crosses val="autoZero"/>
        <c:auto val="1"/>
        <c:lblAlgn val="ctr"/>
        <c:lblOffset val="100"/>
        <c:noMultiLvlLbl val="0"/>
      </c:catAx>
      <c:valAx>
        <c:axId val="45190495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5190965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519069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51908088"/>
        <c:crosses val="max"/>
        <c:crossBetween val="between"/>
      </c:valAx>
      <c:catAx>
        <c:axId val="4519080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190691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'API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'API Dpto'!$N$7:$N$31</c:f>
              <c:strCache>
                <c:ptCount val="25"/>
                <c:pt idx="0">
                  <c:v>Piura</c:v>
                </c:pt>
                <c:pt idx="1">
                  <c:v>Junín</c:v>
                </c:pt>
                <c:pt idx="2">
                  <c:v>La Libertad</c:v>
                </c:pt>
                <c:pt idx="3">
                  <c:v>Ancash</c:v>
                </c:pt>
                <c:pt idx="4">
                  <c:v>Loreto</c:v>
                </c:pt>
                <c:pt idx="5">
                  <c:v>San Martín</c:v>
                </c:pt>
                <c:pt idx="6">
                  <c:v>Huánuco</c:v>
                </c:pt>
                <c:pt idx="7">
                  <c:v>Arequipa</c:v>
                </c:pt>
                <c:pt idx="8">
                  <c:v>Ayacucho</c:v>
                </c:pt>
                <c:pt idx="9">
                  <c:v>Ica</c:v>
                </c:pt>
                <c:pt idx="10">
                  <c:v>Cusco</c:v>
                </c:pt>
                <c:pt idx="11">
                  <c:v>Ucayali</c:v>
                </c:pt>
                <c:pt idx="12">
                  <c:v>Puno</c:v>
                </c:pt>
                <c:pt idx="13">
                  <c:v>Huancavelica</c:v>
                </c:pt>
                <c:pt idx="14">
                  <c:v>Provincia Constitucional del Callao</c:v>
                </c:pt>
                <c:pt idx="15">
                  <c:v>Pasco</c:v>
                </c:pt>
                <c:pt idx="16">
                  <c:v>Lima</c:v>
                </c:pt>
                <c:pt idx="17">
                  <c:v>Madre de Dios</c:v>
                </c:pt>
                <c:pt idx="18">
                  <c:v>Apurímac</c:v>
                </c:pt>
                <c:pt idx="19">
                  <c:v>Amazonas</c:v>
                </c:pt>
                <c:pt idx="20">
                  <c:v>Lambayeque</c:v>
                </c:pt>
                <c:pt idx="21">
                  <c:v>Cajamarca</c:v>
                </c:pt>
                <c:pt idx="22">
                  <c:v>Moquegua</c:v>
                </c:pt>
                <c:pt idx="23">
                  <c:v>Tumbes</c:v>
                </c:pt>
                <c:pt idx="24">
                  <c:v>Tacna</c:v>
                </c:pt>
              </c:strCache>
            </c:strRef>
          </c:cat>
          <c:val>
            <c:numRef>
              <c:f>'API Dpto'!$O$7:$O$31</c:f>
              <c:numCache>
                <c:formatCode>#,##0.0</c:formatCode>
                <c:ptCount val="25"/>
                <c:pt idx="0">
                  <c:v>4.0184661625640565</c:v>
                </c:pt>
                <c:pt idx="1">
                  <c:v>1.947365180602697</c:v>
                </c:pt>
                <c:pt idx="2">
                  <c:v>3.740238475685437</c:v>
                </c:pt>
                <c:pt idx="3">
                  <c:v>2.6941772275785265</c:v>
                </c:pt>
                <c:pt idx="4">
                  <c:v>1.460966130171379</c:v>
                </c:pt>
                <c:pt idx="5">
                  <c:v>1.7766512942662174</c:v>
                </c:pt>
                <c:pt idx="6">
                  <c:v>1.6887646882944902</c:v>
                </c:pt>
                <c:pt idx="7">
                  <c:v>2.4170161452504613</c:v>
                </c:pt>
                <c:pt idx="8">
                  <c:v>1.7357785522987608</c:v>
                </c:pt>
                <c:pt idx="9">
                  <c:v>1.3266548838828141</c:v>
                </c:pt>
                <c:pt idx="10">
                  <c:v>2.1598760609241436</c:v>
                </c:pt>
                <c:pt idx="11">
                  <c:v>0.85150859279250168</c:v>
                </c:pt>
                <c:pt idx="12">
                  <c:v>1.6408789079888635</c:v>
                </c:pt>
                <c:pt idx="13">
                  <c:v>0.86970730108963024</c:v>
                </c:pt>
                <c:pt idx="14">
                  <c:v>0.2459338006108939</c:v>
                </c:pt>
                <c:pt idx="15">
                  <c:v>0.14110243970190633</c:v>
                </c:pt>
                <c:pt idx="16">
                  <c:v>58.845790421769181</c:v>
                </c:pt>
                <c:pt idx="17">
                  <c:v>8.1458371801531634E-2</c:v>
                </c:pt>
                <c:pt idx="18">
                  <c:v>8.3532199774792842E-2</c:v>
                </c:pt>
                <c:pt idx="19">
                  <c:v>0.90451065075484793</c:v>
                </c:pt>
                <c:pt idx="20">
                  <c:v>6.1926519190349895E-2</c:v>
                </c:pt>
                <c:pt idx="21">
                  <c:v>0.61803957151332256</c:v>
                </c:pt>
                <c:pt idx="22">
                  <c:v>7.757300059956557E-3</c:v>
                </c:pt>
                <c:pt idx="23">
                  <c:v>1.4151830306200888E-2</c:v>
                </c:pt>
                <c:pt idx="24">
                  <c:v>4.0207999891657964E-3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1905736"/>
        <c:axId val="451913184"/>
      </c:barChart>
      <c:lineChart>
        <c:grouping val="standard"/>
        <c:varyColors val="0"/>
        <c:ser>
          <c:idx val="1"/>
          <c:order val="1"/>
          <c:tx>
            <c:strRef>
              <c:f>'API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'API Dpto'!$N$7:$N$31</c:f>
              <c:strCache>
                <c:ptCount val="25"/>
                <c:pt idx="0">
                  <c:v>Piura</c:v>
                </c:pt>
                <c:pt idx="1">
                  <c:v>Junín</c:v>
                </c:pt>
                <c:pt idx="2">
                  <c:v>La Libertad</c:v>
                </c:pt>
                <c:pt idx="3">
                  <c:v>Ancash</c:v>
                </c:pt>
                <c:pt idx="4">
                  <c:v>Loreto</c:v>
                </c:pt>
                <c:pt idx="5">
                  <c:v>San Martín</c:v>
                </c:pt>
                <c:pt idx="6">
                  <c:v>Huánuco</c:v>
                </c:pt>
                <c:pt idx="7">
                  <c:v>Arequipa</c:v>
                </c:pt>
                <c:pt idx="8">
                  <c:v>Ayacucho</c:v>
                </c:pt>
                <c:pt idx="9">
                  <c:v>Ica</c:v>
                </c:pt>
                <c:pt idx="10">
                  <c:v>Cusco</c:v>
                </c:pt>
                <c:pt idx="11">
                  <c:v>Ucayali</c:v>
                </c:pt>
                <c:pt idx="12">
                  <c:v>Puno</c:v>
                </c:pt>
                <c:pt idx="13">
                  <c:v>Huancavelica</c:v>
                </c:pt>
                <c:pt idx="14">
                  <c:v>Provincia Constitucional del Callao</c:v>
                </c:pt>
                <c:pt idx="15">
                  <c:v>Pasco</c:v>
                </c:pt>
                <c:pt idx="16">
                  <c:v>Lima</c:v>
                </c:pt>
                <c:pt idx="17">
                  <c:v>Madre de Dios</c:v>
                </c:pt>
                <c:pt idx="18">
                  <c:v>Apurímac</c:v>
                </c:pt>
                <c:pt idx="19">
                  <c:v>Amazonas</c:v>
                </c:pt>
                <c:pt idx="20">
                  <c:v>Lambayeque</c:v>
                </c:pt>
                <c:pt idx="21">
                  <c:v>Cajamarca</c:v>
                </c:pt>
                <c:pt idx="22">
                  <c:v>Moquegua</c:v>
                </c:pt>
                <c:pt idx="23">
                  <c:v>Tumbes</c:v>
                </c:pt>
                <c:pt idx="24">
                  <c:v>Tacna</c:v>
                </c:pt>
              </c:strCache>
            </c:strRef>
          </c:cat>
          <c:val>
            <c:numRef>
              <c:f>'API Dpto'!$P$7:$P$31</c:f>
              <c:numCache>
                <c:formatCode>0%</c:formatCode>
                <c:ptCount val="25"/>
                <c:pt idx="0">
                  <c:v>0.63870134600691975</c:v>
                </c:pt>
                <c:pt idx="1">
                  <c:v>0.60821026092939623</c:v>
                </c:pt>
                <c:pt idx="2">
                  <c:v>0.60009624604133216</c:v>
                </c:pt>
                <c:pt idx="3">
                  <c:v>0.5929973311545732</c:v>
                </c:pt>
                <c:pt idx="4">
                  <c:v>0.5906735816718669</c:v>
                </c:pt>
                <c:pt idx="5">
                  <c:v>0.57942172806781755</c:v>
                </c:pt>
                <c:pt idx="6">
                  <c:v>0.57793931588818437</c:v>
                </c:pt>
                <c:pt idx="7">
                  <c:v>0.57488872047095874</c:v>
                </c:pt>
                <c:pt idx="8">
                  <c:v>0.57008565260103916</c:v>
                </c:pt>
                <c:pt idx="9">
                  <c:v>0.54128300875083457</c:v>
                </c:pt>
                <c:pt idx="10">
                  <c:v>0.53318608840736181</c:v>
                </c:pt>
                <c:pt idx="11">
                  <c:v>0.52422820583552876</c:v>
                </c:pt>
                <c:pt idx="12">
                  <c:v>0.47425479506370494</c:v>
                </c:pt>
                <c:pt idx="13">
                  <c:v>0.47326502297176065</c:v>
                </c:pt>
                <c:pt idx="14">
                  <c:v>0.46886597425670246</c:v>
                </c:pt>
                <c:pt idx="15">
                  <c:v>0.46756723342138756</c:v>
                </c:pt>
                <c:pt idx="16">
                  <c:v>0.46414547384790267</c:v>
                </c:pt>
                <c:pt idx="17">
                  <c:v>0.44354018023757386</c:v>
                </c:pt>
                <c:pt idx="18">
                  <c:v>0.36358974930593246</c:v>
                </c:pt>
                <c:pt idx="19">
                  <c:v>0.23846236708874433</c:v>
                </c:pt>
                <c:pt idx="20">
                  <c:v>0.19096384400818386</c:v>
                </c:pt>
                <c:pt idx="21">
                  <c:v>0.17021588257985662</c:v>
                </c:pt>
                <c:pt idx="22">
                  <c:v>0.14233055777689915</c:v>
                </c:pt>
                <c:pt idx="23">
                  <c:v>0.10118496440180529</c:v>
                </c:pt>
                <c:pt idx="24">
                  <c:v>3.6135201347752756E-2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913576"/>
        <c:axId val="451910048"/>
      </c:lineChart>
      <c:catAx>
        <c:axId val="4519057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51913184"/>
        <c:crosses val="autoZero"/>
        <c:auto val="1"/>
        <c:lblAlgn val="ctr"/>
        <c:lblOffset val="100"/>
        <c:noMultiLvlLbl val="0"/>
      </c:catAx>
      <c:valAx>
        <c:axId val="45191318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5190573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5191004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51913576"/>
        <c:crosses val="max"/>
        <c:crossBetween val="between"/>
      </c:valAx>
      <c:catAx>
        <c:axId val="451913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191004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'LCVF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'LCVF Dpto'!$N$7:$N$8</c:f>
              <c:strCache>
                <c:ptCount val="2"/>
                <c:pt idx="0">
                  <c:v>Lima</c:v>
                </c:pt>
                <c:pt idx="1">
                  <c:v>Ayacucho</c:v>
                </c:pt>
              </c:strCache>
            </c:strRef>
          </c:cat>
          <c:val>
            <c:numRef>
              <c:f>'LCVF Dpto'!$O$7:$O$8</c:f>
              <c:numCache>
                <c:formatCode>#,##0.0</c:formatCode>
                <c:ptCount val="2"/>
                <c:pt idx="0">
                  <c:v>38.995981730570577</c:v>
                </c:pt>
                <c:pt idx="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1913968"/>
        <c:axId val="451902208"/>
      </c:barChart>
      <c:lineChart>
        <c:grouping val="standard"/>
        <c:varyColors val="0"/>
        <c:ser>
          <c:idx val="1"/>
          <c:order val="1"/>
          <c:tx>
            <c:strRef>
              <c:f>'LCVF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'LCVF Dpto'!$N$7:$N$8</c:f>
              <c:strCache>
                <c:ptCount val="2"/>
                <c:pt idx="0">
                  <c:v>Lima</c:v>
                </c:pt>
                <c:pt idx="1">
                  <c:v>Ayacucho</c:v>
                </c:pt>
              </c:strCache>
            </c:strRef>
          </c:cat>
          <c:val>
            <c:numRef>
              <c:f>'LCVF Dpto'!$P$7:$P$8</c:f>
              <c:numCache>
                <c:formatCode>0%</c:formatCode>
                <c:ptCount val="2"/>
                <c:pt idx="0">
                  <c:v>0.47960632575127038</c:v>
                </c:pt>
                <c:pt idx="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915928"/>
        <c:axId val="451903384"/>
      </c:lineChart>
      <c:catAx>
        <c:axId val="4519139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51902208"/>
        <c:crosses val="autoZero"/>
        <c:auto val="1"/>
        <c:lblAlgn val="ctr"/>
        <c:lblOffset val="100"/>
        <c:noMultiLvlLbl val="0"/>
      </c:catAx>
      <c:valAx>
        <c:axId val="45190220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5191396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5190338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51915928"/>
        <c:crosses val="max"/>
        <c:crossBetween val="between"/>
      </c:valAx>
      <c:catAx>
        <c:axId val="451915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190338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'SU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'SU Dpto'!$N$7:$N$31</c:f>
              <c:strCache>
                <c:ptCount val="25"/>
                <c:pt idx="0">
                  <c:v>Pasco</c:v>
                </c:pt>
                <c:pt idx="1">
                  <c:v>Moquegua</c:v>
                </c:pt>
                <c:pt idx="2">
                  <c:v>Piura</c:v>
                </c:pt>
                <c:pt idx="3">
                  <c:v>Huancavelica</c:v>
                </c:pt>
                <c:pt idx="4">
                  <c:v>San Martín</c:v>
                </c:pt>
                <c:pt idx="5">
                  <c:v>Ayacucho</c:v>
                </c:pt>
                <c:pt idx="6">
                  <c:v>Cajamarca</c:v>
                </c:pt>
                <c:pt idx="7">
                  <c:v>Tacna</c:v>
                </c:pt>
                <c:pt idx="8">
                  <c:v>Tumbes</c:v>
                </c:pt>
                <c:pt idx="9">
                  <c:v>Ica</c:v>
                </c:pt>
                <c:pt idx="10">
                  <c:v>Ancash</c:v>
                </c:pt>
                <c:pt idx="11">
                  <c:v>Cusco</c:v>
                </c:pt>
                <c:pt idx="12">
                  <c:v>Lambayeque</c:v>
                </c:pt>
                <c:pt idx="13">
                  <c:v>Loreto</c:v>
                </c:pt>
                <c:pt idx="14">
                  <c:v>Arequipa</c:v>
                </c:pt>
                <c:pt idx="15">
                  <c:v>Lima</c:v>
                </c:pt>
                <c:pt idx="16">
                  <c:v>Ucayali</c:v>
                </c:pt>
                <c:pt idx="17">
                  <c:v>La Libertad</c:v>
                </c:pt>
                <c:pt idx="18">
                  <c:v>Amazonas</c:v>
                </c:pt>
                <c:pt idx="19">
                  <c:v>Puno</c:v>
                </c:pt>
                <c:pt idx="20">
                  <c:v>Huánuco</c:v>
                </c:pt>
                <c:pt idx="21">
                  <c:v>Apurímac</c:v>
                </c:pt>
                <c:pt idx="22">
                  <c:v>Junín</c:v>
                </c:pt>
                <c:pt idx="23">
                  <c:v>Madre de Dios</c:v>
                </c:pt>
                <c:pt idx="24">
                  <c:v>Provincia Constitucional del Callao</c:v>
                </c:pt>
              </c:strCache>
            </c:strRef>
          </c:cat>
          <c:val>
            <c:numRef>
              <c:f>'SU Dpto'!$O$7:$O$31</c:f>
              <c:numCache>
                <c:formatCode>#,##0.0</c:formatCode>
                <c:ptCount val="25"/>
                <c:pt idx="0">
                  <c:v>39.472408825328223</c:v>
                </c:pt>
                <c:pt idx="1">
                  <c:v>22.574735512852005</c:v>
                </c:pt>
                <c:pt idx="2">
                  <c:v>75.482541087203231</c:v>
                </c:pt>
                <c:pt idx="3">
                  <c:v>4.3220370232972956</c:v>
                </c:pt>
                <c:pt idx="4">
                  <c:v>20.486344121145557</c:v>
                </c:pt>
                <c:pt idx="5">
                  <c:v>28.294710257998538</c:v>
                </c:pt>
                <c:pt idx="6">
                  <c:v>18.488245561926963</c:v>
                </c:pt>
                <c:pt idx="7">
                  <c:v>7.3073723304249842</c:v>
                </c:pt>
                <c:pt idx="8">
                  <c:v>18.202631865669105</c:v>
                </c:pt>
                <c:pt idx="9">
                  <c:v>48.742390926602148</c:v>
                </c:pt>
                <c:pt idx="10">
                  <c:v>28.415451268941606</c:v>
                </c:pt>
                <c:pt idx="11">
                  <c:v>22.522854003927002</c:v>
                </c:pt>
                <c:pt idx="12">
                  <c:v>47.638385903728803</c:v>
                </c:pt>
                <c:pt idx="13">
                  <c:v>8.4525786593745416</c:v>
                </c:pt>
                <c:pt idx="14">
                  <c:v>40.875460194333542</c:v>
                </c:pt>
                <c:pt idx="15">
                  <c:v>57.550294478181179</c:v>
                </c:pt>
                <c:pt idx="16">
                  <c:v>1.7493501178532904</c:v>
                </c:pt>
                <c:pt idx="17">
                  <c:v>24.106379066891726</c:v>
                </c:pt>
                <c:pt idx="18">
                  <c:v>13.633365881980948</c:v>
                </c:pt>
                <c:pt idx="19">
                  <c:v>40.386042198932181</c:v>
                </c:pt>
                <c:pt idx="20">
                  <c:v>2.4040568010281258</c:v>
                </c:pt>
                <c:pt idx="21">
                  <c:v>10.847883889707342</c:v>
                </c:pt>
                <c:pt idx="22">
                  <c:v>4.4776128865181759</c:v>
                </c:pt>
                <c:pt idx="23">
                  <c:v>1.0229337793169309</c:v>
                </c:pt>
                <c:pt idx="24">
                  <c:v>2.6433379650115967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1921024"/>
        <c:axId val="451918280"/>
      </c:barChart>
      <c:lineChart>
        <c:grouping val="standard"/>
        <c:varyColors val="0"/>
        <c:ser>
          <c:idx val="1"/>
          <c:order val="1"/>
          <c:tx>
            <c:strRef>
              <c:f>'SU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'SU Dpto'!$N$7:$N$31</c:f>
              <c:strCache>
                <c:ptCount val="25"/>
                <c:pt idx="0">
                  <c:v>Pasco</c:v>
                </c:pt>
                <c:pt idx="1">
                  <c:v>Moquegua</c:v>
                </c:pt>
                <c:pt idx="2">
                  <c:v>Piura</c:v>
                </c:pt>
                <c:pt idx="3">
                  <c:v>Huancavelica</c:v>
                </c:pt>
                <c:pt idx="4">
                  <c:v>San Martín</c:v>
                </c:pt>
                <c:pt idx="5">
                  <c:v>Ayacucho</c:v>
                </c:pt>
                <c:pt idx="6">
                  <c:v>Cajamarca</c:v>
                </c:pt>
                <c:pt idx="7">
                  <c:v>Tacna</c:v>
                </c:pt>
                <c:pt idx="8">
                  <c:v>Tumbes</c:v>
                </c:pt>
                <c:pt idx="9">
                  <c:v>Ica</c:v>
                </c:pt>
                <c:pt idx="10">
                  <c:v>Ancash</c:v>
                </c:pt>
                <c:pt idx="11">
                  <c:v>Cusco</c:v>
                </c:pt>
                <c:pt idx="12">
                  <c:v>Lambayeque</c:v>
                </c:pt>
                <c:pt idx="13">
                  <c:v>Loreto</c:v>
                </c:pt>
                <c:pt idx="14">
                  <c:v>Arequipa</c:v>
                </c:pt>
                <c:pt idx="15">
                  <c:v>Lima</c:v>
                </c:pt>
                <c:pt idx="16">
                  <c:v>Ucayali</c:v>
                </c:pt>
                <c:pt idx="17">
                  <c:v>La Libertad</c:v>
                </c:pt>
                <c:pt idx="18">
                  <c:v>Amazonas</c:v>
                </c:pt>
                <c:pt idx="19">
                  <c:v>Puno</c:v>
                </c:pt>
                <c:pt idx="20">
                  <c:v>Huánuco</c:v>
                </c:pt>
                <c:pt idx="21">
                  <c:v>Apurímac</c:v>
                </c:pt>
                <c:pt idx="22">
                  <c:v>Junín</c:v>
                </c:pt>
                <c:pt idx="23">
                  <c:v>Madre de Dios</c:v>
                </c:pt>
                <c:pt idx="24">
                  <c:v>Provincia Constitucional del Callao</c:v>
                </c:pt>
              </c:strCache>
            </c:strRef>
          </c:cat>
          <c:val>
            <c:numRef>
              <c:f>'SU Dpto'!$P$7:$P$31</c:f>
              <c:numCache>
                <c:formatCode>0%</c:formatCode>
                <c:ptCount val="25"/>
                <c:pt idx="0">
                  <c:v>0.64306723251600839</c:v>
                </c:pt>
                <c:pt idx="1">
                  <c:v>0.48761162549830678</c:v>
                </c:pt>
                <c:pt idx="2">
                  <c:v>0.48752520095045898</c:v>
                </c:pt>
                <c:pt idx="3">
                  <c:v>0.47532447307261483</c:v>
                </c:pt>
                <c:pt idx="4">
                  <c:v>0.47109696696801462</c:v>
                </c:pt>
                <c:pt idx="5">
                  <c:v>0.45034031971988986</c:v>
                </c:pt>
                <c:pt idx="6">
                  <c:v>0.42549032372016671</c:v>
                </c:pt>
                <c:pt idx="7">
                  <c:v>0.40313360858658892</c:v>
                </c:pt>
                <c:pt idx="8">
                  <c:v>0.39392415835273092</c:v>
                </c:pt>
                <c:pt idx="9">
                  <c:v>0.37774488196758377</c:v>
                </c:pt>
                <c:pt idx="10">
                  <c:v>0.35617377631139946</c:v>
                </c:pt>
                <c:pt idx="11">
                  <c:v>0.32233120581041735</c:v>
                </c:pt>
                <c:pt idx="12">
                  <c:v>0.29693685730286168</c:v>
                </c:pt>
                <c:pt idx="13">
                  <c:v>0.251612415269308</c:v>
                </c:pt>
                <c:pt idx="14">
                  <c:v>0.24921299084763374</c:v>
                </c:pt>
                <c:pt idx="15">
                  <c:v>0.23327219232839649</c:v>
                </c:pt>
                <c:pt idx="16">
                  <c:v>0.22536129081482789</c:v>
                </c:pt>
                <c:pt idx="17">
                  <c:v>0.22007708572063736</c:v>
                </c:pt>
                <c:pt idx="18">
                  <c:v>0.21884625293888194</c:v>
                </c:pt>
                <c:pt idx="19">
                  <c:v>0.21371759553304215</c:v>
                </c:pt>
                <c:pt idx="20">
                  <c:v>0.19698816804497424</c:v>
                </c:pt>
                <c:pt idx="21">
                  <c:v>0.17155670540715176</c:v>
                </c:pt>
                <c:pt idx="22">
                  <c:v>8.4816589606617879E-2</c:v>
                </c:pt>
                <c:pt idx="23">
                  <c:v>4.4334183118917556E-2</c:v>
                </c:pt>
                <c:pt idx="24">
                  <c:v>4.1638874315928658E-2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921416"/>
        <c:axId val="451920632"/>
      </c:lineChart>
      <c:catAx>
        <c:axId val="45192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51918280"/>
        <c:crosses val="autoZero"/>
        <c:auto val="1"/>
        <c:lblAlgn val="ctr"/>
        <c:lblOffset val="100"/>
        <c:noMultiLvlLbl val="0"/>
      </c:catAx>
      <c:valAx>
        <c:axId val="45191828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5192102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5192063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51921416"/>
        <c:crosses val="max"/>
        <c:crossBetween val="between"/>
      </c:valAx>
      <c:catAx>
        <c:axId val="451921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192063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'SR Dpto'!$N$7:$N$30</c:f>
              <c:strCache>
                <c:ptCount val="24"/>
                <c:pt idx="0">
                  <c:v>Tumbes</c:v>
                </c:pt>
                <c:pt idx="1">
                  <c:v>Loreto</c:v>
                </c:pt>
                <c:pt idx="2">
                  <c:v>Madre de Dios</c:v>
                </c:pt>
                <c:pt idx="3">
                  <c:v>Lambayeque</c:v>
                </c:pt>
                <c:pt idx="4">
                  <c:v>Huancavelica</c:v>
                </c:pt>
                <c:pt idx="5">
                  <c:v>Ayacucho</c:v>
                </c:pt>
                <c:pt idx="6">
                  <c:v>Junín</c:v>
                </c:pt>
                <c:pt idx="7">
                  <c:v>Tacna</c:v>
                </c:pt>
                <c:pt idx="8">
                  <c:v>La Libertad</c:v>
                </c:pt>
                <c:pt idx="9">
                  <c:v>Cusco</c:v>
                </c:pt>
                <c:pt idx="10">
                  <c:v>Apurímac</c:v>
                </c:pt>
                <c:pt idx="11">
                  <c:v>Ucayali</c:v>
                </c:pt>
                <c:pt idx="12">
                  <c:v>Ancash</c:v>
                </c:pt>
                <c:pt idx="13">
                  <c:v>Moquegua</c:v>
                </c:pt>
                <c:pt idx="14">
                  <c:v>Piura</c:v>
                </c:pt>
                <c:pt idx="15">
                  <c:v>Arequipa</c:v>
                </c:pt>
                <c:pt idx="16">
                  <c:v>Cajamarca</c:v>
                </c:pt>
                <c:pt idx="17">
                  <c:v>Pasco</c:v>
                </c:pt>
                <c:pt idx="18">
                  <c:v>Ica</c:v>
                </c:pt>
                <c:pt idx="19">
                  <c:v>Huánuco</c:v>
                </c:pt>
                <c:pt idx="20">
                  <c:v>Puno</c:v>
                </c:pt>
                <c:pt idx="21">
                  <c:v>Lima</c:v>
                </c:pt>
                <c:pt idx="22">
                  <c:v>San Martín</c:v>
                </c:pt>
                <c:pt idx="23">
                  <c:v>Amazonas</c:v>
                </c:pt>
              </c:strCache>
            </c:strRef>
          </c:cat>
          <c:val>
            <c:numRef>
              <c:f>'SR Dpto'!$O$7:$O$30</c:f>
              <c:numCache>
                <c:formatCode>#,##0.0</c:formatCode>
                <c:ptCount val="24"/>
                <c:pt idx="0">
                  <c:v>9.8361562948350443</c:v>
                </c:pt>
                <c:pt idx="1">
                  <c:v>22.662848630033</c:v>
                </c:pt>
                <c:pt idx="2">
                  <c:v>1.6040891651641305</c:v>
                </c:pt>
                <c:pt idx="3">
                  <c:v>17.371842445953487</c:v>
                </c:pt>
                <c:pt idx="4">
                  <c:v>52.808360342932865</c:v>
                </c:pt>
                <c:pt idx="5">
                  <c:v>37.019673893508475</c:v>
                </c:pt>
                <c:pt idx="6">
                  <c:v>38.354649409547889</c:v>
                </c:pt>
                <c:pt idx="7">
                  <c:v>4.3518982921466911</c:v>
                </c:pt>
                <c:pt idx="8">
                  <c:v>47.96198714479889</c:v>
                </c:pt>
                <c:pt idx="9">
                  <c:v>106.61364982077279</c:v>
                </c:pt>
                <c:pt idx="10">
                  <c:v>39.878870291552104</c:v>
                </c:pt>
                <c:pt idx="11">
                  <c:v>5.1161826235870684</c:v>
                </c:pt>
                <c:pt idx="12">
                  <c:v>48.371600025735709</c:v>
                </c:pt>
                <c:pt idx="13">
                  <c:v>4.7233135323498168</c:v>
                </c:pt>
                <c:pt idx="14">
                  <c:v>57.685582644989282</c:v>
                </c:pt>
                <c:pt idx="15">
                  <c:v>18.222659619404773</c:v>
                </c:pt>
                <c:pt idx="16">
                  <c:v>58.162299559528407</c:v>
                </c:pt>
                <c:pt idx="17">
                  <c:v>2.7700062339449119</c:v>
                </c:pt>
                <c:pt idx="18">
                  <c:v>5.6273476083863754</c:v>
                </c:pt>
                <c:pt idx="19">
                  <c:v>31.869084981820698</c:v>
                </c:pt>
                <c:pt idx="20">
                  <c:v>48.720379658532707</c:v>
                </c:pt>
                <c:pt idx="21">
                  <c:v>49.215136386270871</c:v>
                </c:pt>
                <c:pt idx="22">
                  <c:v>14.377784332315551</c:v>
                </c:pt>
                <c:pt idx="23">
                  <c:v>32.020614093103582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1918672"/>
        <c:axId val="451914752"/>
      </c:barChart>
      <c:lineChart>
        <c:grouping val="standard"/>
        <c:varyColors val="0"/>
        <c:ser>
          <c:idx val="1"/>
          <c:order val="1"/>
          <c:tx>
            <c:strRef>
              <c:f>'SR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'SR Dpto'!$N$7:$N$30</c:f>
              <c:strCache>
                <c:ptCount val="24"/>
                <c:pt idx="0">
                  <c:v>Tumbes</c:v>
                </c:pt>
                <c:pt idx="1">
                  <c:v>Loreto</c:v>
                </c:pt>
                <c:pt idx="2">
                  <c:v>Madre de Dios</c:v>
                </c:pt>
                <c:pt idx="3">
                  <c:v>Lambayeque</c:v>
                </c:pt>
                <c:pt idx="4">
                  <c:v>Huancavelica</c:v>
                </c:pt>
                <c:pt idx="5">
                  <c:v>Ayacucho</c:v>
                </c:pt>
                <c:pt idx="6">
                  <c:v>Junín</c:v>
                </c:pt>
                <c:pt idx="7">
                  <c:v>Tacna</c:v>
                </c:pt>
                <c:pt idx="8">
                  <c:v>La Libertad</c:v>
                </c:pt>
                <c:pt idx="9">
                  <c:v>Cusco</c:v>
                </c:pt>
                <c:pt idx="10">
                  <c:v>Apurímac</c:v>
                </c:pt>
                <c:pt idx="11">
                  <c:v>Ucayali</c:v>
                </c:pt>
                <c:pt idx="12">
                  <c:v>Ancash</c:v>
                </c:pt>
                <c:pt idx="13">
                  <c:v>Moquegua</c:v>
                </c:pt>
                <c:pt idx="14">
                  <c:v>Piura</c:v>
                </c:pt>
                <c:pt idx="15">
                  <c:v>Arequipa</c:v>
                </c:pt>
                <c:pt idx="16">
                  <c:v>Cajamarca</c:v>
                </c:pt>
                <c:pt idx="17">
                  <c:v>Pasco</c:v>
                </c:pt>
                <c:pt idx="18">
                  <c:v>Ica</c:v>
                </c:pt>
                <c:pt idx="19">
                  <c:v>Huánuco</c:v>
                </c:pt>
                <c:pt idx="20">
                  <c:v>Puno</c:v>
                </c:pt>
                <c:pt idx="21">
                  <c:v>Lima</c:v>
                </c:pt>
                <c:pt idx="22">
                  <c:v>San Martín</c:v>
                </c:pt>
                <c:pt idx="23">
                  <c:v>Amazonas</c:v>
                </c:pt>
              </c:strCache>
            </c:strRef>
          </c:cat>
          <c:val>
            <c:numRef>
              <c:f>'SR Dpto'!$P$7:$P$30</c:f>
              <c:numCache>
                <c:formatCode>0%</c:formatCode>
                <c:ptCount val="24"/>
                <c:pt idx="0">
                  <c:v>0.61006387798438999</c:v>
                </c:pt>
                <c:pt idx="1">
                  <c:v>0.58405381541851076</c:v>
                </c:pt>
                <c:pt idx="2">
                  <c:v>0.51675932762013033</c:v>
                </c:pt>
                <c:pt idx="3">
                  <c:v>0.47988004674407408</c:v>
                </c:pt>
                <c:pt idx="4">
                  <c:v>0.45831752844927015</c:v>
                </c:pt>
                <c:pt idx="5">
                  <c:v>0.44863725770022006</c:v>
                </c:pt>
                <c:pt idx="6">
                  <c:v>0.4453841920499324</c:v>
                </c:pt>
                <c:pt idx="7">
                  <c:v>0.43554357770848395</c:v>
                </c:pt>
                <c:pt idx="8">
                  <c:v>0.42831164050474047</c:v>
                </c:pt>
                <c:pt idx="9">
                  <c:v>0.41813556639642846</c:v>
                </c:pt>
                <c:pt idx="10">
                  <c:v>0.38556943926745868</c:v>
                </c:pt>
                <c:pt idx="11">
                  <c:v>0.35670273030206812</c:v>
                </c:pt>
                <c:pt idx="12">
                  <c:v>0.33862698019077875</c:v>
                </c:pt>
                <c:pt idx="13">
                  <c:v>0.33499822705640131</c:v>
                </c:pt>
                <c:pt idx="14">
                  <c:v>0.29483585656724826</c:v>
                </c:pt>
                <c:pt idx="15">
                  <c:v>0.29315757502571882</c:v>
                </c:pt>
                <c:pt idx="16">
                  <c:v>0.29202898855309412</c:v>
                </c:pt>
                <c:pt idx="17">
                  <c:v>0.1977952967486819</c:v>
                </c:pt>
                <c:pt idx="18">
                  <c:v>0.19157595854188672</c:v>
                </c:pt>
                <c:pt idx="19">
                  <c:v>0.18930129133632628</c:v>
                </c:pt>
                <c:pt idx="20">
                  <c:v>0.1797902799575691</c:v>
                </c:pt>
                <c:pt idx="21">
                  <c:v>0.16646964139048193</c:v>
                </c:pt>
                <c:pt idx="22">
                  <c:v>0.12944900832105036</c:v>
                </c:pt>
                <c:pt idx="23">
                  <c:v>8.5954366931622464E-2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919064"/>
        <c:axId val="451917104"/>
      </c:lineChart>
      <c:catAx>
        <c:axId val="451918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51914752"/>
        <c:crosses val="autoZero"/>
        <c:auto val="1"/>
        <c:lblAlgn val="ctr"/>
        <c:lblOffset val="100"/>
        <c:noMultiLvlLbl val="0"/>
      </c:catAx>
      <c:valAx>
        <c:axId val="45191475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5191867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5191710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51919064"/>
        <c:crosses val="max"/>
        <c:crossBetween val="between"/>
      </c:valAx>
      <c:catAx>
        <c:axId val="451919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191710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'OPP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'OPP Dpto'!$N$7:$N$31</c:f>
              <c:strCache>
                <c:ptCount val="25"/>
                <c:pt idx="0">
                  <c:v>San Martín</c:v>
                </c:pt>
                <c:pt idx="1">
                  <c:v>La Libertad</c:v>
                </c:pt>
                <c:pt idx="2">
                  <c:v>Puno</c:v>
                </c:pt>
                <c:pt idx="3">
                  <c:v>Cusco</c:v>
                </c:pt>
                <c:pt idx="4">
                  <c:v>Ica</c:v>
                </c:pt>
                <c:pt idx="5">
                  <c:v>Lambayeque</c:v>
                </c:pt>
                <c:pt idx="6">
                  <c:v>Tacna</c:v>
                </c:pt>
                <c:pt idx="7">
                  <c:v>Tumbes</c:v>
                </c:pt>
                <c:pt idx="8">
                  <c:v>Ucayali</c:v>
                </c:pt>
                <c:pt idx="9">
                  <c:v>Amazonas</c:v>
                </c:pt>
                <c:pt idx="10">
                  <c:v>Piura</c:v>
                </c:pt>
                <c:pt idx="11">
                  <c:v>Moquegua</c:v>
                </c:pt>
                <c:pt idx="12">
                  <c:v>Cajamarca</c:v>
                </c:pt>
                <c:pt idx="13">
                  <c:v>Loreto</c:v>
                </c:pt>
                <c:pt idx="14">
                  <c:v>Huánuco</c:v>
                </c:pt>
                <c:pt idx="15">
                  <c:v>Ancash</c:v>
                </c:pt>
                <c:pt idx="16">
                  <c:v>Madre de Dios</c:v>
                </c:pt>
                <c:pt idx="17">
                  <c:v>Provincia Constitucional del Callao</c:v>
                </c:pt>
                <c:pt idx="18">
                  <c:v>Arequipa</c:v>
                </c:pt>
                <c:pt idx="19">
                  <c:v>Lima</c:v>
                </c:pt>
                <c:pt idx="20">
                  <c:v>Apurímac</c:v>
                </c:pt>
                <c:pt idx="21">
                  <c:v>Pasco</c:v>
                </c:pt>
                <c:pt idx="22">
                  <c:v>Junín</c:v>
                </c:pt>
                <c:pt idx="23">
                  <c:v>Ayacucho</c:v>
                </c:pt>
                <c:pt idx="24">
                  <c:v>Huancavelica</c:v>
                </c:pt>
              </c:strCache>
            </c:strRef>
          </c:cat>
          <c:val>
            <c:numRef>
              <c:f>'OPP Dpto'!$O$7:$O$31</c:f>
              <c:numCache>
                <c:formatCode>#,##0.0</c:formatCode>
                <c:ptCount val="25"/>
                <c:pt idx="0">
                  <c:v>23.74592717480585</c:v>
                </c:pt>
                <c:pt idx="1">
                  <c:v>29.704596239623648</c:v>
                </c:pt>
                <c:pt idx="2">
                  <c:v>24.898739197196747</c:v>
                </c:pt>
                <c:pt idx="3">
                  <c:v>27.911788138369637</c:v>
                </c:pt>
                <c:pt idx="4">
                  <c:v>23.529672145338498</c:v>
                </c:pt>
                <c:pt idx="5">
                  <c:v>30.490073735094516</c:v>
                </c:pt>
                <c:pt idx="6">
                  <c:v>12.052756379948637</c:v>
                </c:pt>
                <c:pt idx="7">
                  <c:v>10.033718957473122</c:v>
                </c:pt>
                <c:pt idx="8">
                  <c:v>17.961416098713983</c:v>
                </c:pt>
                <c:pt idx="9">
                  <c:v>14.532877841114011</c:v>
                </c:pt>
                <c:pt idx="10">
                  <c:v>31.717540935520674</c:v>
                </c:pt>
                <c:pt idx="11">
                  <c:v>10.448551353757532</c:v>
                </c:pt>
                <c:pt idx="12">
                  <c:v>25.133517863394871</c:v>
                </c:pt>
                <c:pt idx="13">
                  <c:v>18.074804567417633</c:v>
                </c:pt>
                <c:pt idx="14">
                  <c:v>28.611339828322556</c:v>
                </c:pt>
                <c:pt idx="15">
                  <c:v>53.146967277205725</c:v>
                </c:pt>
                <c:pt idx="16">
                  <c:v>7.0810005342069449</c:v>
                </c:pt>
                <c:pt idx="17">
                  <c:v>13.624956353703466</c:v>
                </c:pt>
                <c:pt idx="18">
                  <c:v>31.450067585712532</c:v>
                </c:pt>
                <c:pt idx="19">
                  <c:v>250.4591834807789</c:v>
                </c:pt>
                <c:pt idx="20">
                  <c:v>15.240613949857602</c:v>
                </c:pt>
                <c:pt idx="21">
                  <c:v>8.0038400063668256</c:v>
                </c:pt>
                <c:pt idx="22">
                  <c:v>19.188540507101074</c:v>
                </c:pt>
                <c:pt idx="23">
                  <c:v>14.474953835165602</c:v>
                </c:pt>
                <c:pt idx="24">
                  <c:v>10.777993009274141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1917496"/>
        <c:axId val="451921808"/>
      </c:barChart>
      <c:lineChart>
        <c:grouping val="standard"/>
        <c:varyColors val="0"/>
        <c:ser>
          <c:idx val="1"/>
          <c:order val="1"/>
          <c:tx>
            <c:strRef>
              <c:f>'OPP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'OPP Dpto'!$N$7:$N$31</c:f>
              <c:strCache>
                <c:ptCount val="25"/>
                <c:pt idx="0">
                  <c:v>San Martín</c:v>
                </c:pt>
                <c:pt idx="1">
                  <c:v>La Libertad</c:v>
                </c:pt>
                <c:pt idx="2">
                  <c:v>Puno</c:v>
                </c:pt>
                <c:pt idx="3">
                  <c:v>Cusco</c:v>
                </c:pt>
                <c:pt idx="4">
                  <c:v>Ica</c:v>
                </c:pt>
                <c:pt idx="5">
                  <c:v>Lambayeque</c:v>
                </c:pt>
                <c:pt idx="6">
                  <c:v>Tacna</c:v>
                </c:pt>
                <c:pt idx="7">
                  <c:v>Tumbes</c:v>
                </c:pt>
                <c:pt idx="8">
                  <c:v>Ucayali</c:v>
                </c:pt>
                <c:pt idx="9">
                  <c:v>Amazonas</c:v>
                </c:pt>
                <c:pt idx="10">
                  <c:v>Piura</c:v>
                </c:pt>
                <c:pt idx="11">
                  <c:v>Moquegua</c:v>
                </c:pt>
                <c:pt idx="12">
                  <c:v>Cajamarca</c:v>
                </c:pt>
                <c:pt idx="13">
                  <c:v>Loreto</c:v>
                </c:pt>
                <c:pt idx="14">
                  <c:v>Huánuco</c:v>
                </c:pt>
                <c:pt idx="15">
                  <c:v>Ancash</c:v>
                </c:pt>
                <c:pt idx="16">
                  <c:v>Madre de Dios</c:v>
                </c:pt>
                <c:pt idx="17">
                  <c:v>Provincia Constitucional del Callao</c:v>
                </c:pt>
                <c:pt idx="18">
                  <c:v>Arequipa</c:v>
                </c:pt>
                <c:pt idx="19">
                  <c:v>Lima</c:v>
                </c:pt>
                <c:pt idx="20">
                  <c:v>Apurímac</c:v>
                </c:pt>
                <c:pt idx="21">
                  <c:v>Pasco</c:v>
                </c:pt>
                <c:pt idx="22">
                  <c:v>Junín</c:v>
                </c:pt>
                <c:pt idx="23">
                  <c:v>Ayacucho</c:v>
                </c:pt>
                <c:pt idx="24">
                  <c:v>Huancavelica</c:v>
                </c:pt>
              </c:strCache>
            </c:strRef>
          </c:cat>
          <c:val>
            <c:numRef>
              <c:f>'OPP Dpto'!$P$7:$P$31</c:f>
              <c:numCache>
                <c:formatCode>0%</c:formatCode>
                <c:ptCount val="25"/>
                <c:pt idx="0">
                  <c:v>0.64041442688291006</c:v>
                </c:pt>
                <c:pt idx="1">
                  <c:v>0.59648130962255907</c:v>
                </c:pt>
                <c:pt idx="2">
                  <c:v>0.59153232989315907</c:v>
                </c:pt>
                <c:pt idx="3">
                  <c:v>0.58638066243344811</c:v>
                </c:pt>
                <c:pt idx="4">
                  <c:v>0.58321492836217692</c:v>
                </c:pt>
                <c:pt idx="5">
                  <c:v>0.58091581900624534</c:v>
                </c:pt>
                <c:pt idx="6">
                  <c:v>0.57995561009761176</c:v>
                </c:pt>
                <c:pt idx="7">
                  <c:v>0.57702524958583012</c:v>
                </c:pt>
                <c:pt idx="8">
                  <c:v>0.56919433246022488</c:v>
                </c:pt>
                <c:pt idx="9">
                  <c:v>0.5681697563473852</c:v>
                </c:pt>
                <c:pt idx="10">
                  <c:v>0.55384903823469311</c:v>
                </c:pt>
                <c:pt idx="11">
                  <c:v>0.55139639011460562</c:v>
                </c:pt>
                <c:pt idx="12">
                  <c:v>0.54703446984848025</c:v>
                </c:pt>
                <c:pt idx="13">
                  <c:v>0.54428937510711273</c:v>
                </c:pt>
                <c:pt idx="14">
                  <c:v>0.53166735111818664</c:v>
                </c:pt>
                <c:pt idx="15">
                  <c:v>0.52086075487375094</c:v>
                </c:pt>
                <c:pt idx="16">
                  <c:v>0.51126737868209016</c:v>
                </c:pt>
                <c:pt idx="17">
                  <c:v>0.49984167729954571</c:v>
                </c:pt>
                <c:pt idx="18">
                  <c:v>0.48925740958861452</c:v>
                </c:pt>
                <c:pt idx="19">
                  <c:v>0.47937014584617016</c:v>
                </c:pt>
                <c:pt idx="20">
                  <c:v>0.45553736717115118</c:v>
                </c:pt>
                <c:pt idx="21">
                  <c:v>0.44845112655521507</c:v>
                </c:pt>
                <c:pt idx="22">
                  <c:v>0.37452139019605007</c:v>
                </c:pt>
                <c:pt idx="23">
                  <c:v>0.36115326385825841</c:v>
                </c:pt>
                <c:pt idx="24">
                  <c:v>0.34574744352750597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1919848"/>
        <c:axId val="451919456"/>
      </c:lineChart>
      <c:catAx>
        <c:axId val="451917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51921808"/>
        <c:crosses val="autoZero"/>
        <c:auto val="1"/>
        <c:lblAlgn val="ctr"/>
        <c:lblOffset val="100"/>
        <c:noMultiLvlLbl val="0"/>
      </c:catAx>
      <c:valAx>
        <c:axId val="45192180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5191749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5191945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51919848"/>
        <c:crosses val="max"/>
        <c:crossBetween val="between"/>
      </c:valAx>
      <c:catAx>
        <c:axId val="4519198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5191945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'EMZ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'EMZ Dpto'!$N$7:$N$31</c:f>
              <c:strCache>
                <c:ptCount val="25"/>
                <c:pt idx="0">
                  <c:v>Ancash</c:v>
                </c:pt>
                <c:pt idx="1">
                  <c:v>Ica</c:v>
                </c:pt>
                <c:pt idx="2">
                  <c:v>Huancavelica</c:v>
                </c:pt>
                <c:pt idx="3">
                  <c:v>Amazonas</c:v>
                </c:pt>
                <c:pt idx="4">
                  <c:v>Tumbes</c:v>
                </c:pt>
                <c:pt idx="5">
                  <c:v>Piura</c:v>
                </c:pt>
                <c:pt idx="6">
                  <c:v>Apurímac</c:v>
                </c:pt>
                <c:pt idx="7">
                  <c:v>Ayacucho</c:v>
                </c:pt>
                <c:pt idx="8">
                  <c:v>Provincia Constitucional del Callao</c:v>
                </c:pt>
                <c:pt idx="9">
                  <c:v>Madre de Dios</c:v>
                </c:pt>
                <c:pt idx="10">
                  <c:v>Cajamarca</c:v>
                </c:pt>
                <c:pt idx="11">
                  <c:v>Cusco</c:v>
                </c:pt>
                <c:pt idx="12">
                  <c:v>Ucayali</c:v>
                </c:pt>
                <c:pt idx="13">
                  <c:v>Loreto</c:v>
                </c:pt>
                <c:pt idx="14">
                  <c:v>Lambayeque</c:v>
                </c:pt>
                <c:pt idx="15">
                  <c:v>Puno</c:v>
                </c:pt>
                <c:pt idx="16">
                  <c:v>La Libertad</c:v>
                </c:pt>
                <c:pt idx="17">
                  <c:v>Junín</c:v>
                </c:pt>
                <c:pt idx="18">
                  <c:v>Lima</c:v>
                </c:pt>
                <c:pt idx="19">
                  <c:v>Arequipa</c:v>
                </c:pt>
                <c:pt idx="20">
                  <c:v>San Martín</c:v>
                </c:pt>
                <c:pt idx="21">
                  <c:v>Huánuco</c:v>
                </c:pt>
                <c:pt idx="22">
                  <c:v>Moquegua</c:v>
                </c:pt>
                <c:pt idx="23">
                  <c:v>Pasco</c:v>
                </c:pt>
                <c:pt idx="24">
                  <c:v>Tacna</c:v>
                </c:pt>
              </c:strCache>
            </c:strRef>
          </c:cat>
          <c:val>
            <c:numRef>
              <c:f>'EMZ Dpto'!$O$7:$O$31</c:f>
              <c:numCache>
                <c:formatCode>#,##0.0</c:formatCode>
                <c:ptCount val="25"/>
                <c:pt idx="0">
                  <c:v>2.001251615773556</c:v>
                </c:pt>
                <c:pt idx="1">
                  <c:v>1.9238112812996402</c:v>
                </c:pt>
                <c:pt idx="2">
                  <c:v>0.92367831110388454</c:v>
                </c:pt>
                <c:pt idx="3">
                  <c:v>2.4034942496371201</c:v>
                </c:pt>
                <c:pt idx="4">
                  <c:v>6.0768504401292631</c:v>
                </c:pt>
                <c:pt idx="5">
                  <c:v>14.574040773747287</c:v>
                </c:pt>
                <c:pt idx="6">
                  <c:v>1.6197618148119042</c:v>
                </c:pt>
                <c:pt idx="7">
                  <c:v>4.0187925705192384</c:v>
                </c:pt>
                <c:pt idx="8">
                  <c:v>2.6190549699168404</c:v>
                </c:pt>
                <c:pt idx="9">
                  <c:v>4.4157982748114639</c:v>
                </c:pt>
                <c:pt idx="10">
                  <c:v>6.5578171007779984</c:v>
                </c:pt>
                <c:pt idx="11">
                  <c:v>4.5762987946218994</c:v>
                </c:pt>
                <c:pt idx="12">
                  <c:v>3.6083909650301189</c:v>
                </c:pt>
                <c:pt idx="13">
                  <c:v>12.326959732801637</c:v>
                </c:pt>
                <c:pt idx="14">
                  <c:v>4.3395313911182836</c:v>
                </c:pt>
                <c:pt idx="15">
                  <c:v>3.7750181557393212</c:v>
                </c:pt>
                <c:pt idx="16">
                  <c:v>4.5020275089830939</c:v>
                </c:pt>
                <c:pt idx="17">
                  <c:v>3.5826917376657224</c:v>
                </c:pt>
                <c:pt idx="18">
                  <c:v>34.024640680030984</c:v>
                </c:pt>
                <c:pt idx="19">
                  <c:v>5.685984777397767</c:v>
                </c:pt>
                <c:pt idx="20">
                  <c:v>6.0371594484180049</c:v>
                </c:pt>
                <c:pt idx="21">
                  <c:v>2.3690416752448056</c:v>
                </c:pt>
                <c:pt idx="22">
                  <c:v>0.27288859350379741</c:v>
                </c:pt>
                <c:pt idx="23">
                  <c:v>0.64125765370734555</c:v>
                </c:pt>
                <c:pt idx="24">
                  <c:v>0.51839379068540514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554144"/>
        <c:axId val="493554928"/>
      </c:barChart>
      <c:lineChart>
        <c:grouping val="standard"/>
        <c:varyColors val="0"/>
        <c:ser>
          <c:idx val="1"/>
          <c:order val="1"/>
          <c:tx>
            <c:strRef>
              <c:f>'EMZ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'EMZ Dpto'!$N$7:$N$31</c:f>
              <c:strCache>
                <c:ptCount val="25"/>
                <c:pt idx="0">
                  <c:v>Ancash</c:v>
                </c:pt>
                <c:pt idx="1">
                  <c:v>Ica</c:v>
                </c:pt>
                <c:pt idx="2">
                  <c:v>Huancavelica</c:v>
                </c:pt>
                <c:pt idx="3">
                  <c:v>Amazonas</c:v>
                </c:pt>
                <c:pt idx="4">
                  <c:v>Tumbes</c:v>
                </c:pt>
                <c:pt idx="5">
                  <c:v>Piura</c:v>
                </c:pt>
                <c:pt idx="6">
                  <c:v>Apurímac</c:v>
                </c:pt>
                <c:pt idx="7">
                  <c:v>Ayacucho</c:v>
                </c:pt>
                <c:pt idx="8">
                  <c:v>Provincia Constitucional del Callao</c:v>
                </c:pt>
                <c:pt idx="9">
                  <c:v>Madre de Dios</c:v>
                </c:pt>
                <c:pt idx="10">
                  <c:v>Cajamarca</c:v>
                </c:pt>
                <c:pt idx="11">
                  <c:v>Cusco</c:v>
                </c:pt>
                <c:pt idx="12">
                  <c:v>Ucayali</c:v>
                </c:pt>
                <c:pt idx="13">
                  <c:v>Loreto</c:v>
                </c:pt>
                <c:pt idx="14">
                  <c:v>Lambayeque</c:v>
                </c:pt>
                <c:pt idx="15">
                  <c:v>Puno</c:v>
                </c:pt>
                <c:pt idx="16">
                  <c:v>La Libertad</c:v>
                </c:pt>
                <c:pt idx="17">
                  <c:v>Junín</c:v>
                </c:pt>
                <c:pt idx="18">
                  <c:v>Lima</c:v>
                </c:pt>
                <c:pt idx="19">
                  <c:v>Arequipa</c:v>
                </c:pt>
                <c:pt idx="20">
                  <c:v>San Martín</c:v>
                </c:pt>
                <c:pt idx="21">
                  <c:v>Huánuco</c:v>
                </c:pt>
                <c:pt idx="22">
                  <c:v>Moquegua</c:v>
                </c:pt>
                <c:pt idx="23">
                  <c:v>Pasco</c:v>
                </c:pt>
                <c:pt idx="24">
                  <c:v>Tacna</c:v>
                </c:pt>
              </c:strCache>
            </c:strRef>
          </c:cat>
          <c:val>
            <c:numRef>
              <c:f>'EMZ Dpto'!$P$7:$P$31</c:f>
              <c:numCache>
                <c:formatCode>0%</c:formatCode>
                <c:ptCount val="25"/>
                <c:pt idx="0">
                  <c:v>0.58950067110191429</c:v>
                </c:pt>
                <c:pt idx="1">
                  <c:v>0.56252959675468128</c:v>
                </c:pt>
                <c:pt idx="2">
                  <c:v>0.56066744550337699</c:v>
                </c:pt>
                <c:pt idx="3">
                  <c:v>0.55790730746281902</c:v>
                </c:pt>
                <c:pt idx="4">
                  <c:v>0.54759517979390415</c:v>
                </c:pt>
                <c:pt idx="5">
                  <c:v>0.53455517914250639</c:v>
                </c:pt>
                <c:pt idx="6">
                  <c:v>0.52930400170575465</c:v>
                </c:pt>
                <c:pt idx="7">
                  <c:v>0.52848239355563231</c:v>
                </c:pt>
                <c:pt idx="8">
                  <c:v>0.52703963881072247</c:v>
                </c:pt>
                <c:pt idx="9">
                  <c:v>0.52223771994165991</c:v>
                </c:pt>
                <c:pt idx="10">
                  <c:v>0.50823613510731647</c:v>
                </c:pt>
                <c:pt idx="11">
                  <c:v>0.49221152943368296</c:v>
                </c:pt>
                <c:pt idx="12">
                  <c:v>0.47761437943067331</c:v>
                </c:pt>
                <c:pt idx="13">
                  <c:v>0.47155317517913908</c:v>
                </c:pt>
                <c:pt idx="14">
                  <c:v>0.47003881825527688</c:v>
                </c:pt>
                <c:pt idx="15">
                  <c:v>0.46932525472916842</c:v>
                </c:pt>
                <c:pt idx="16">
                  <c:v>0.46421393439456687</c:v>
                </c:pt>
                <c:pt idx="17">
                  <c:v>0.46377244194361605</c:v>
                </c:pt>
                <c:pt idx="18">
                  <c:v>0.45953451855861033</c:v>
                </c:pt>
                <c:pt idx="19">
                  <c:v>0.45568220460039616</c:v>
                </c:pt>
                <c:pt idx="20">
                  <c:v>0.44051500355919759</c:v>
                </c:pt>
                <c:pt idx="21">
                  <c:v>0.43424067237471514</c:v>
                </c:pt>
                <c:pt idx="22">
                  <c:v>0.3847294424133616</c:v>
                </c:pt>
                <c:pt idx="23">
                  <c:v>0.38235212090789472</c:v>
                </c:pt>
                <c:pt idx="24">
                  <c:v>0.36310833329976211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494952"/>
        <c:axId val="493491032"/>
      </c:lineChart>
      <c:catAx>
        <c:axId val="493554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93554928"/>
        <c:crosses val="autoZero"/>
        <c:auto val="1"/>
        <c:lblAlgn val="ctr"/>
        <c:lblOffset val="100"/>
        <c:noMultiLvlLbl val="0"/>
      </c:catAx>
      <c:valAx>
        <c:axId val="49355492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9355414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9349103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93494952"/>
        <c:crosses val="max"/>
        <c:crossBetween val="between"/>
      </c:valAx>
      <c:catAx>
        <c:axId val="493494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349103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'CSA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'CSA Dpto'!$N$7:$N$9</c:f>
              <c:strCache>
                <c:ptCount val="3"/>
                <c:pt idx="0">
                  <c:v>Lima</c:v>
                </c:pt>
                <c:pt idx="1">
                  <c:v>Piura</c:v>
                </c:pt>
                <c:pt idx="2">
                  <c:v>Puno</c:v>
                </c:pt>
              </c:strCache>
            </c:strRef>
          </c:cat>
          <c:val>
            <c:numRef>
              <c:f>'CSA Dpto'!$O$7:$O$9</c:f>
              <c:numCache>
                <c:formatCode>#,##0.0</c:formatCode>
                <c:ptCount val="3"/>
                <c:pt idx="0">
                  <c:v>11.640268430881532</c:v>
                </c:pt>
                <c:pt idx="1">
                  <c:v>6.2680000445475434E-2</c:v>
                </c:pt>
                <c:pt idx="2">
                  <c:v>0.29414868957101908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6940304"/>
        <c:axId val="396937560"/>
      </c:barChart>
      <c:lineChart>
        <c:grouping val="standard"/>
        <c:varyColors val="0"/>
        <c:ser>
          <c:idx val="1"/>
          <c:order val="1"/>
          <c:tx>
            <c:strRef>
              <c:f>'CSA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'CSA Dpto'!$N$7:$N$9</c:f>
              <c:strCache>
                <c:ptCount val="3"/>
                <c:pt idx="0">
                  <c:v>Lima</c:v>
                </c:pt>
                <c:pt idx="1">
                  <c:v>Piura</c:v>
                </c:pt>
                <c:pt idx="2">
                  <c:v>Puno</c:v>
                </c:pt>
              </c:strCache>
            </c:strRef>
          </c:cat>
          <c:val>
            <c:numRef>
              <c:f>'CSA Dpto'!$P$7:$P$9</c:f>
              <c:numCache>
                <c:formatCode>0%</c:formatCode>
                <c:ptCount val="3"/>
                <c:pt idx="0">
                  <c:v>0.59085584515190537</c:v>
                </c:pt>
                <c:pt idx="1">
                  <c:v>0.58879892202712381</c:v>
                </c:pt>
                <c:pt idx="2">
                  <c:v>0.55209538083023768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938344"/>
        <c:axId val="396938736"/>
      </c:lineChart>
      <c:catAx>
        <c:axId val="396940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6937560"/>
        <c:crosses val="autoZero"/>
        <c:auto val="1"/>
        <c:lblAlgn val="ctr"/>
        <c:lblOffset val="100"/>
        <c:noMultiLvlLbl val="0"/>
      </c:catAx>
      <c:valAx>
        <c:axId val="39693756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694030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693873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6938344"/>
        <c:crosses val="max"/>
        <c:crossBetween val="between"/>
      </c:valAx>
      <c:catAx>
        <c:axId val="396938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693873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'MGP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'MGP Dpto'!$N$7:$N$10</c:f>
              <c:strCache>
                <c:ptCount val="4"/>
                <c:pt idx="0">
                  <c:v>Lima</c:v>
                </c:pt>
                <c:pt idx="1">
                  <c:v>Amazonas</c:v>
                </c:pt>
                <c:pt idx="2">
                  <c:v>San Martín</c:v>
                </c:pt>
                <c:pt idx="3">
                  <c:v>Apurímac</c:v>
                </c:pt>
              </c:strCache>
            </c:strRef>
          </c:cat>
          <c:val>
            <c:numRef>
              <c:f>'MGP Dpto'!$O$7:$O$10</c:f>
              <c:numCache>
                <c:formatCode>#,##0.0</c:formatCode>
                <c:ptCount val="4"/>
                <c:pt idx="0">
                  <c:v>5.6294324361417933</c:v>
                </c:pt>
                <c:pt idx="1">
                  <c:v>6.0970000922679901E-3</c:v>
                </c:pt>
                <c:pt idx="2">
                  <c:v>6.8048251376774907E-2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6943048"/>
        <c:axId val="396936384"/>
      </c:barChart>
      <c:lineChart>
        <c:grouping val="standard"/>
        <c:varyColors val="0"/>
        <c:ser>
          <c:idx val="1"/>
          <c:order val="1"/>
          <c:tx>
            <c:strRef>
              <c:f>'MGP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'MGP Dpto'!$N$7:$N$10</c:f>
              <c:strCache>
                <c:ptCount val="4"/>
                <c:pt idx="0">
                  <c:v>Lima</c:v>
                </c:pt>
                <c:pt idx="1">
                  <c:v>Amazonas</c:v>
                </c:pt>
                <c:pt idx="2">
                  <c:v>San Martín</c:v>
                </c:pt>
                <c:pt idx="3">
                  <c:v>Apurímac</c:v>
                </c:pt>
              </c:strCache>
            </c:strRef>
          </c:cat>
          <c:val>
            <c:numRef>
              <c:f>'MGP Dpto'!$P$7:$P$10</c:f>
              <c:numCache>
                <c:formatCode>0%</c:formatCode>
                <c:ptCount val="4"/>
                <c:pt idx="0">
                  <c:v>0.37842176407640954</c:v>
                </c:pt>
                <c:pt idx="1">
                  <c:v>0.20000000302666851</c:v>
                </c:pt>
                <c:pt idx="2">
                  <c:v>0.16056273050198061</c:v>
                </c:pt>
                <c:pt idx="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940696"/>
        <c:axId val="396942656"/>
      </c:lineChart>
      <c:catAx>
        <c:axId val="396943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6936384"/>
        <c:crosses val="autoZero"/>
        <c:auto val="1"/>
        <c:lblAlgn val="ctr"/>
        <c:lblOffset val="100"/>
        <c:noMultiLvlLbl val="0"/>
      </c:catAx>
      <c:valAx>
        <c:axId val="39693638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694304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694265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6940696"/>
        <c:crosses val="max"/>
        <c:crossBetween val="between"/>
      </c:valAx>
      <c:catAx>
        <c:axId val="3969406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694265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'DSA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'DSA Dpto'!$N$7:$N$25</c:f>
              <c:strCache>
                <c:ptCount val="19"/>
                <c:pt idx="0">
                  <c:v>Amazonas</c:v>
                </c:pt>
                <c:pt idx="1">
                  <c:v>Huancavelica</c:v>
                </c:pt>
                <c:pt idx="2">
                  <c:v>Apurímac</c:v>
                </c:pt>
                <c:pt idx="3">
                  <c:v>San Martín</c:v>
                </c:pt>
                <c:pt idx="4">
                  <c:v>Madre de Dios</c:v>
                </c:pt>
                <c:pt idx="5">
                  <c:v>Ancash</c:v>
                </c:pt>
                <c:pt idx="6">
                  <c:v>Puno</c:v>
                </c:pt>
                <c:pt idx="7">
                  <c:v>Ayacucho</c:v>
                </c:pt>
                <c:pt idx="8">
                  <c:v>Cusco</c:v>
                </c:pt>
                <c:pt idx="9">
                  <c:v>Junín</c:v>
                </c:pt>
                <c:pt idx="10">
                  <c:v>Piura</c:v>
                </c:pt>
                <c:pt idx="11">
                  <c:v>Pasco</c:v>
                </c:pt>
                <c:pt idx="12">
                  <c:v>La Libertad</c:v>
                </c:pt>
                <c:pt idx="13">
                  <c:v>Lima</c:v>
                </c:pt>
                <c:pt idx="14">
                  <c:v>Cajamarca</c:v>
                </c:pt>
                <c:pt idx="15">
                  <c:v>Huánuco</c:v>
                </c:pt>
                <c:pt idx="16">
                  <c:v>Loreto</c:v>
                </c:pt>
                <c:pt idx="17">
                  <c:v>Moquegua</c:v>
                </c:pt>
                <c:pt idx="18">
                  <c:v>Ucayali</c:v>
                </c:pt>
              </c:strCache>
            </c:strRef>
          </c:cat>
          <c:val>
            <c:numRef>
              <c:f>'DSA Dpto'!$O$7:$O$25</c:f>
              <c:numCache>
                <c:formatCode>#,##0.0</c:formatCode>
                <c:ptCount val="19"/>
                <c:pt idx="0">
                  <c:v>2.6690000668168068E-2</c:v>
                </c:pt>
                <c:pt idx="1">
                  <c:v>0.42933680675265007</c:v>
                </c:pt>
                <c:pt idx="2">
                  <c:v>0.16742266010827511</c:v>
                </c:pt>
                <c:pt idx="3">
                  <c:v>0.27276689867836346</c:v>
                </c:pt>
                <c:pt idx="4">
                  <c:v>0.89921503428389227</c:v>
                </c:pt>
                <c:pt idx="5">
                  <c:v>1.1565451244417979</c:v>
                </c:pt>
                <c:pt idx="6">
                  <c:v>0.25743293996309824</c:v>
                </c:pt>
                <c:pt idx="7">
                  <c:v>0.689706479097974</c:v>
                </c:pt>
                <c:pt idx="8">
                  <c:v>10.859077619688428</c:v>
                </c:pt>
                <c:pt idx="9">
                  <c:v>0.28718615708522283</c:v>
                </c:pt>
                <c:pt idx="10">
                  <c:v>5.4737999326616528E-2</c:v>
                </c:pt>
                <c:pt idx="11">
                  <c:v>0.12900099037398188</c:v>
                </c:pt>
                <c:pt idx="12">
                  <c:v>4.4447700000000007E-2</c:v>
                </c:pt>
                <c:pt idx="13">
                  <c:v>0.79699572913444827</c:v>
                </c:pt>
                <c:pt idx="14">
                  <c:v>0.16313519176479416</c:v>
                </c:pt>
                <c:pt idx="15">
                  <c:v>0.30643361833262323</c:v>
                </c:pt>
                <c:pt idx="16">
                  <c:v>1.2500000000000001E-2</c:v>
                </c:pt>
                <c:pt idx="17">
                  <c:v>1.7548999966291246E-3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6936776"/>
        <c:axId val="396941480"/>
      </c:barChart>
      <c:lineChart>
        <c:grouping val="standard"/>
        <c:varyColors val="0"/>
        <c:ser>
          <c:idx val="1"/>
          <c:order val="1"/>
          <c:tx>
            <c:strRef>
              <c:f>'DSA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'DSA Dpto'!$N$7:$N$25</c:f>
              <c:strCache>
                <c:ptCount val="19"/>
                <c:pt idx="0">
                  <c:v>Amazonas</c:v>
                </c:pt>
                <c:pt idx="1">
                  <c:v>Huancavelica</c:v>
                </c:pt>
                <c:pt idx="2">
                  <c:v>Apurímac</c:v>
                </c:pt>
                <c:pt idx="3">
                  <c:v>San Martín</c:v>
                </c:pt>
                <c:pt idx="4">
                  <c:v>Madre de Dios</c:v>
                </c:pt>
                <c:pt idx="5">
                  <c:v>Ancash</c:v>
                </c:pt>
                <c:pt idx="6">
                  <c:v>Puno</c:v>
                </c:pt>
                <c:pt idx="7">
                  <c:v>Ayacucho</c:v>
                </c:pt>
                <c:pt idx="8">
                  <c:v>Cusco</c:v>
                </c:pt>
                <c:pt idx="9">
                  <c:v>Junín</c:v>
                </c:pt>
                <c:pt idx="10">
                  <c:v>Piura</c:v>
                </c:pt>
                <c:pt idx="11">
                  <c:v>Pasco</c:v>
                </c:pt>
                <c:pt idx="12">
                  <c:v>La Libertad</c:v>
                </c:pt>
                <c:pt idx="13">
                  <c:v>Lima</c:v>
                </c:pt>
                <c:pt idx="14">
                  <c:v>Cajamarca</c:v>
                </c:pt>
                <c:pt idx="15">
                  <c:v>Huánuco</c:v>
                </c:pt>
                <c:pt idx="16">
                  <c:v>Loreto</c:v>
                </c:pt>
                <c:pt idx="17">
                  <c:v>Moquegua</c:v>
                </c:pt>
                <c:pt idx="18">
                  <c:v>Ucayali</c:v>
                </c:pt>
              </c:strCache>
            </c:strRef>
          </c:cat>
          <c:val>
            <c:numRef>
              <c:f>'DSA Dpto'!$P$7:$P$25</c:f>
              <c:numCache>
                <c:formatCode>0%</c:formatCode>
                <c:ptCount val="19"/>
                <c:pt idx="0">
                  <c:v>1.0000000250343974</c:v>
                </c:pt>
                <c:pt idx="1">
                  <c:v>0.80548275433972227</c:v>
                </c:pt>
                <c:pt idx="2">
                  <c:v>0.63981389097990304</c:v>
                </c:pt>
                <c:pt idx="3">
                  <c:v>0.62671465325093334</c:v>
                </c:pt>
                <c:pt idx="4">
                  <c:v>0.58419682678573837</c:v>
                </c:pt>
                <c:pt idx="5">
                  <c:v>0.53239379328174152</c:v>
                </c:pt>
                <c:pt idx="6">
                  <c:v>0.47194701810016726</c:v>
                </c:pt>
                <c:pt idx="7">
                  <c:v>0.44859599883573881</c:v>
                </c:pt>
                <c:pt idx="8">
                  <c:v>0.44644978627745213</c:v>
                </c:pt>
                <c:pt idx="9">
                  <c:v>0.3920747887106818</c:v>
                </c:pt>
                <c:pt idx="10">
                  <c:v>0.38526453118769505</c:v>
                </c:pt>
                <c:pt idx="11">
                  <c:v>0.32823927791470903</c:v>
                </c:pt>
                <c:pt idx="12">
                  <c:v>0.26706703759561135</c:v>
                </c:pt>
                <c:pt idx="13">
                  <c:v>0.26554955195668034</c:v>
                </c:pt>
                <c:pt idx="14">
                  <c:v>0.24929086130406183</c:v>
                </c:pt>
                <c:pt idx="15">
                  <c:v>0.15341870818628475</c:v>
                </c:pt>
                <c:pt idx="16">
                  <c:v>1.546962693447685E-2</c:v>
                </c:pt>
                <c:pt idx="17">
                  <c:v>1.3706408377624281E-2</c:v>
                </c:pt>
                <c:pt idx="1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937952"/>
        <c:axId val="396937168"/>
      </c:lineChart>
      <c:catAx>
        <c:axId val="396936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6941480"/>
        <c:crosses val="autoZero"/>
        <c:auto val="1"/>
        <c:lblAlgn val="ctr"/>
        <c:lblOffset val="100"/>
        <c:noMultiLvlLbl val="0"/>
      </c:catAx>
      <c:valAx>
        <c:axId val="39694148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693677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693716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6937952"/>
        <c:crosses val="max"/>
        <c:crossBetween val="between"/>
      </c:valAx>
      <c:catAx>
        <c:axId val="3969379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693716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'EBR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'EBR Dpto'!$N$7:$N$31</c:f>
              <c:strCache>
                <c:ptCount val="25"/>
                <c:pt idx="0">
                  <c:v>Tacna</c:v>
                </c:pt>
                <c:pt idx="1">
                  <c:v>Ucayali</c:v>
                </c:pt>
                <c:pt idx="2">
                  <c:v>Provincia Constitucional del Callao</c:v>
                </c:pt>
                <c:pt idx="3">
                  <c:v>Ancash</c:v>
                </c:pt>
                <c:pt idx="4">
                  <c:v>Tumbes</c:v>
                </c:pt>
                <c:pt idx="5">
                  <c:v>Huancavelica</c:v>
                </c:pt>
                <c:pt idx="6">
                  <c:v>Pasco</c:v>
                </c:pt>
                <c:pt idx="7">
                  <c:v>Loreto</c:v>
                </c:pt>
                <c:pt idx="8">
                  <c:v>Ica</c:v>
                </c:pt>
                <c:pt idx="9">
                  <c:v>San Martín</c:v>
                </c:pt>
                <c:pt idx="10">
                  <c:v>Puno</c:v>
                </c:pt>
                <c:pt idx="11">
                  <c:v>Junín</c:v>
                </c:pt>
                <c:pt idx="12">
                  <c:v>Cajamarca</c:v>
                </c:pt>
                <c:pt idx="13">
                  <c:v>Lambayeque</c:v>
                </c:pt>
                <c:pt idx="14">
                  <c:v>Cusco</c:v>
                </c:pt>
                <c:pt idx="15">
                  <c:v>Arequipa</c:v>
                </c:pt>
                <c:pt idx="16">
                  <c:v>Ayacucho</c:v>
                </c:pt>
                <c:pt idx="17">
                  <c:v>La Libertad</c:v>
                </c:pt>
                <c:pt idx="18">
                  <c:v>Piura</c:v>
                </c:pt>
                <c:pt idx="19">
                  <c:v>Amazonas</c:v>
                </c:pt>
                <c:pt idx="20">
                  <c:v>Moquegua</c:v>
                </c:pt>
                <c:pt idx="21">
                  <c:v>Huánuco</c:v>
                </c:pt>
                <c:pt idx="22">
                  <c:v>Apurímac</c:v>
                </c:pt>
                <c:pt idx="23">
                  <c:v>Madre de Dios</c:v>
                </c:pt>
                <c:pt idx="24">
                  <c:v>Lima</c:v>
                </c:pt>
              </c:strCache>
            </c:strRef>
          </c:cat>
          <c:val>
            <c:numRef>
              <c:f>'EBR Dpto'!$O$7:$O$31</c:f>
              <c:numCache>
                <c:formatCode>#,##0.0</c:formatCode>
                <c:ptCount val="25"/>
                <c:pt idx="0">
                  <c:v>69.620994053835446</c:v>
                </c:pt>
                <c:pt idx="1">
                  <c:v>139.76787450742523</c:v>
                </c:pt>
                <c:pt idx="2">
                  <c:v>118.98827044476081</c:v>
                </c:pt>
                <c:pt idx="3">
                  <c:v>290.2761232929343</c:v>
                </c:pt>
                <c:pt idx="4">
                  <c:v>68.470211367324424</c:v>
                </c:pt>
                <c:pt idx="5">
                  <c:v>192.51514819648929</c:v>
                </c:pt>
                <c:pt idx="6">
                  <c:v>88.395297539226277</c:v>
                </c:pt>
                <c:pt idx="7">
                  <c:v>303.82439857600292</c:v>
                </c:pt>
                <c:pt idx="8">
                  <c:v>151.67896071136892</c:v>
                </c:pt>
                <c:pt idx="9">
                  <c:v>228.73889406586605</c:v>
                </c:pt>
                <c:pt idx="10">
                  <c:v>376.07719418055422</c:v>
                </c:pt>
                <c:pt idx="11">
                  <c:v>300.15374895523792</c:v>
                </c:pt>
                <c:pt idx="12">
                  <c:v>456.80922369579298</c:v>
                </c:pt>
                <c:pt idx="13">
                  <c:v>212.4611354968327</c:v>
                </c:pt>
                <c:pt idx="14">
                  <c:v>371.1376451518077</c:v>
                </c:pt>
                <c:pt idx="15">
                  <c:v>226.02287195219776</c:v>
                </c:pt>
                <c:pt idx="16">
                  <c:v>284.28478386006145</c:v>
                </c:pt>
                <c:pt idx="17">
                  <c:v>372.30190688281067</c:v>
                </c:pt>
                <c:pt idx="18">
                  <c:v>370.17828330537873</c:v>
                </c:pt>
                <c:pt idx="19">
                  <c:v>183.35403755794874</c:v>
                </c:pt>
                <c:pt idx="20">
                  <c:v>57.420690399312704</c:v>
                </c:pt>
                <c:pt idx="21">
                  <c:v>236.74165594570002</c:v>
                </c:pt>
                <c:pt idx="22">
                  <c:v>195.46675841682722</c:v>
                </c:pt>
                <c:pt idx="23">
                  <c:v>48.266645585529716</c:v>
                </c:pt>
                <c:pt idx="24">
                  <c:v>1414.5642348829131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6942264"/>
        <c:axId val="396917568"/>
      </c:barChart>
      <c:lineChart>
        <c:grouping val="standard"/>
        <c:varyColors val="0"/>
        <c:ser>
          <c:idx val="1"/>
          <c:order val="1"/>
          <c:tx>
            <c:strRef>
              <c:f>'EBR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'EBR Dpto'!$N$7:$N$31</c:f>
              <c:strCache>
                <c:ptCount val="25"/>
                <c:pt idx="0">
                  <c:v>Tacna</c:v>
                </c:pt>
                <c:pt idx="1">
                  <c:v>Ucayali</c:v>
                </c:pt>
                <c:pt idx="2">
                  <c:v>Provincia Constitucional del Callao</c:v>
                </c:pt>
                <c:pt idx="3">
                  <c:v>Ancash</c:v>
                </c:pt>
                <c:pt idx="4">
                  <c:v>Tumbes</c:v>
                </c:pt>
                <c:pt idx="5">
                  <c:v>Huancavelica</c:v>
                </c:pt>
                <c:pt idx="6">
                  <c:v>Pasco</c:v>
                </c:pt>
                <c:pt idx="7">
                  <c:v>Loreto</c:v>
                </c:pt>
                <c:pt idx="8">
                  <c:v>Ica</c:v>
                </c:pt>
                <c:pt idx="9">
                  <c:v>San Martín</c:v>
                </c:pt>
                <c:pt idx="10">
                  <c:v>Puno</c:v>
                </c:pt>
                <c:pt idx="11">
                  <c:v>Junín</c:v>
                </c:pt>
                <c:pt idx="12">
                  <c:v>Cajamarca</c:v>
                </c:pt>
                <c:pt idx="13">
                  <c:v>Lambayeque</c:v>
                </c:pt>
                <c:pt idx="14">
                  <c:v>Cusco</c:v>
                </c:pt>
                <c:pt idx="15">
                  <c:v>Arequipa</c:v>
                </c:pt>
                <c:pt idx="16">
                  <c:v>Ayacucho</c:v>
                </c:pt>
                <c:pt idx="17">
                  <c:v>La Libertad</c:v>
                </c:pt>
                <c:pt idx="18">
                  <c:v>Piura</c:v>
                </c:pt>
                <c:pt idx="19">
                  <c:v>Amazonas</c:v>
                </c:pt>
                <c:pt idx="20">
                  <c:v>Moquegua</c:v>
                </c:pt>
                <c:pt idx="21">
                  <c:v>Huánuco</c:v>
                </c:pt>
                <c:pt idx="22">
                  <c:v>Apurímac</c:v>
                </c:pt>
                <c:pt idx="23">
                  <c:v>Madre de Dios</c:v>
                </c:pt>
                <c:pt idx="24">
                  <c:v>Lima</c:v>
                </c:pt>
              </c:strCache>
            </c:strRef>
          </c:cat>
          <c:val>
            <c:numRef>
              <c:f>'EBR Dpto'!$P$7:$P$31</c:f>
              <c:numCache>
                <c:formatCode>0%</c:formatCode>
                <c:ptCount val="25"/>
                <c:pt idx="0">
                  <c:v>0.58655378641926492</c:v>
                </c:pt>
                <c:pt idx="1">
                  <c:v>0.58026811670703726</c:v>
                </c:pt>
                <c:pt idx="2">
                  <c:v>0.56188658960062554</c:v>
                </c:pt>
                <c:pt idx="3">
                  <c:v>0.55348270696557822</c:v>
                </c:pt>
                <c:pt idx="4">
                  <c:v>0.54746141492204758</c:v>
                </c:pt>
                <c:pt idx="5">
                  <c:v>0.5472245550214595</c:v>
                </c:pt>
                <c:pt idx="6">
                  <c:v>0.5459866192636923</c:v>
                </c:pt>
                <c:pt idx="7">
                  <c:v>0.54526291871921284</c:v>
                </c:pt>
                <c:pt idx="8">
                  <c:v>0.54277208108203434</c:v>
                </c:pt>
                <c:pt idx="9">
                  <c:v>0.53399985150900464</c:v>
                </c:pt>
                <c:pt idx="10">
                  <c:v>0.52960096052789296</c:v>
                </c:pt>
                <c:pt idx="11">
                  <c:v>0.52946947504641551</c:v>
                </c:pt>
                <c:pt idx="12">
                  <c:v>0.52896075866868908</c:v>
                </c:pt>
                <c:pt idx="13">
                  <c:v>0.52146407277245477</c:v>
                </c:pt>
                <c:pt idx="14">
                  <c:v>0.52015109748318433</c:v>
                </c:pt>
                <c:pt idx="15">
                  <c:v>0.5189098557202998</c:v>
                </c:pt>
                <c:pt idx="16">
                  <c:v>0.51577617593489911</c:v>
                </c:pt>
                <c:pt idx="17">
                  <c:v>0.5135715857418709</c:v>
                </c:pt>
                <c:pt idx="18">
                  <c:v>0.50744833970226488</c:v>
                </c:pt>
                <c:pt idx="19">
                  <c:v>0.49801953267535853</c:v>
                </c:pt>
                <c:pt idx="20">
                  <c:v>0.49105240414820828</c:v>
                </c:pt>
                <c:pt idx="21">
                  <c:v>0.49070335367963758</c:v>
                </c:pt>
                <c:pt idx="22">
                  <c:v>0.43132800091873497</c:v>
                </c:pt>
                <c:pt idx="23">
                  <c:v>0.41805766322273641</c:v>
                </c:pt>
                <c:pt idx="24">
                  <c:v>0.36628246289510791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922664"/>
        <c:axId val="396923448"/>
      </c:lineChart>
      <c:catAx>
        <c:axId val="396942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6917568"/>
        <c:crosses val="autoZero"/>
        <c:auto val="1"/>
        <c:lblAlgn val="ctr"/>
        <c:lblOffset val="100"/>
        <c:noMultiLvlLbl val="0"/>
      </c:catAx>
      <c:valAx>
        <c:axId val="39691756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694226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692344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6922664"/>
        <c:crosses val="max"/>
        <c:crossBetween val="between"/>
      </c:valAx>
      <c:catAx>
        <c:axId val="3969226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692344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'AEBR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'AEBR Dpto'!$N$7:$N$31</c:f>
              <c:strCache>
                <c:ptCount val="25"/>
                <c:pt idx="0">
                  <c:v>Huancavelica</c:v>
                </c:pt>
                <c:pt idx="1">
                  <c:v>Tacna</c:v>
                </c:pt>
                <c:pt idx="2">
                  <c:v>Piura</c:v>
                </c:pt>
                <c:pt idx="3">
                  <c:v>Huánuco</c:v>
                </c:pt>
                <c:pt idx="4">
                  <c:v>Arequipa</c:v>
                </c:pt>
                <c:pt idx="5">
                  <c:v>Junín</c:v>
                </c:pt>
                <c:pt idx="6">
                  <c:v>Ayacucho</c:v>
                </c:pt>
                <c:pt idx="7">
                  <c:v>Ucayali</c:v>
                </c:pt>
                <c:pt idx="8">
                  <c:v>San Martín</c:v>
                </c:pt>
                <c:pt idx="9">
                  <c:v>Madre de Dios</c:v>
                </c:pt>
                <c:pt idx="10">
                  <c:v>Pasco</c:v>
                </c:pt>
                <c:pt idx="11">
                  <c:v>Cajamarca</c:v>
                </c:pt>
                <c:pt idx="12">
                  <c:v>Amazonas</c:v>
                </c:pt>
                <c:pt idx="13">
                  <c:v>Puno</c:v>
                </c:pt>
                <c:pt idx="14">
                  <c:v>Loreto</c:v>
                </c:pt>
                <c:pt idx="15">
                  <c:v>Cusco</c:v>
                </c:pt>
                <c:pt idx="16">
                  <c:v>Lima</c:v>
                </c:pt>
                <c:pt idx="17">
                  <c:v>Ancash</c:v>
                </c:pt>
                <c:pt idx="18">
                  <c:v>Tumbes</c:v>
                </c:pt>
                <c:pt idx="19">
                  <c:v>La Libertad</c:v>
                </c:pt>
                <c:pt idx="20">
                  <c:v>Lambayeque</c:v>
                </c:pt>
                <c:pt idx="21">
                  <c:v>Moquegua</c:v>
                </c:pt>
                <c:pt idx="22">
                  <c:v>Ica</c:v>
                </c:pt>
                <c:pt idx="23">
                  <c:v>Apurímac</c:v>
                </c:pt>
                <c:pt idx="24">
                  <c:v>Provincia Constitucional del Callao</c:v>
                </c:pt>
              </c:strCache>
            </c:strRef>
          </c:cat>
          <c:val>
            <c:numRef>
              <c:f>'AEBR Dpto'!$O$7:$O$31</c:f>
              <c:numCache>
                <c:formatCode>#,##0.0</c:formatCode>
                <c:ptCount val="25"/>
                <c:pt idx="0">
                  <c:v>37.845966746756197</c:v>
                </c:pt>
                <c:pt idx="1">
                  <c:v>3.1481163745543475</c:v>
                </c:pt>
                <c:pt idx="2">
                  <c:v>1.9572731537872232</c:v>
                </c:pt>
                <c:pt idx="3">
                  <c:v>22.925780900272915</c:v>
                </c:pt>
                <c:pt idx="4">
                  <c:v>14.884710194792177</c:v>
                </c:pt>
                <c:pt idx="5">
                  <c:v>23.418299956611122</c:v>
                </c:pt>
                <c:pt idx="6">
                  <c:v>26.82669461641181</c:v>
                </c:pt>
                <c:pt idx="7">
                  <c:v>5.4675263204944775</c:v>
                </c:pt>
                <c:pt idx="8">
                  <c:v>8.1942111434350018</c:v>
                </c:pt>
                <c:pt idx="9">
                  <c:v>9.337769758324086</c:v>
                </c:pt>
                <c:pt idx="10">
                  <c:v>1.1498783651106228</c:v>
                </c:pt>
                <c:pt idx="11">
                  <c:v>7.028064167813028</c:v>
                </c:pt>
                <c:pt idx="12">
                  <c:v>12.439856241981891</c:v>
                </c:pt>
                <c:pt idx="13">
                  <c:v>13.083835045441999</c:v>
                </c:pt>
                <c:pt idx="14">
                  <c:v>5.9341605750309814</c:v>
                </c:pt>
                <c:pt idx="15">
                  <c:v>17.197930942942616</c:v>
                </c:pt>
                <c:pt idx="16">
                  <c:v>16.456134844234462</c:v>
                </c:pt>
                <c:pt idx="17">
                  <c:v>11.03344278698404</c:v>
                </c:pt>
                <c:pt idx="18">
                  <c:v>0.91149179443006523</c:v>
                </c:pt>
                <c:pt idx="19">
                  <c:v>2.0172145605535574</c:v>
                </c:pt>
                <c:pt idx="20">
                  <c:v>14.852985406702977</c:v>
                </c:pt>
                <c:pt idx="21">
                  <c:v>0.58888554520554193</c:v>
                </c:pt>
                <c:pt idx="22">
                  <c:v>0.18665849035463924</c:v>
                </c:pt>
                <c:pt idx="23">
                  <c:v>0.730036700012338</c:v>
                </c:pt>
                <c:pt idx="24">
                  <c:v>0.14864635968035883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6914040"/>
        <c:axId val="396919136"/>
      </c:barChart>
      <c:lineChart>
        <c:grouping val="standard"/>
        <c:varyColors val="0"/>
        <c:ser>
          <c:idx val="1"/>
          <c:order val="1"/>
          <c:tx>
            <c:strRef>
              <c:f>'AEBR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'AEBR Dpto'!$N$7:$N$31</c:f>
              <c:strCache>
                <c:ptCount val="25"/>
                <c:pt idx="0">
                  <c:v>Huancavelica</c:v>
                </c:pt>
                <c:pt idx="1">
                  <c:v>Tacna</c:v>
                </c:pt>
                <c:pt idx="2">
                  <c:v>Piura</c:v>
                </c:pt>
                <c:pt idx="3">
                  <c:v>Huánuco</c:v>
                </c:pt>
                <c:pt idx="4">
                  <c:v>Arequipa</c:v>
                </c:pt>
                <c:pt idx="5">
                  <c:v>Junín</c:v>
                </c:pt>
                <c:pt idx="6">
                  <c:v>Ayacucho</c:v>
                </c:pt>
                <c:pt idx="7">
                  <c:v>Ucayali</c:v>
                </c:pt>
                <c:pt idx="8">
                  <c:v>San Martín</c:v>
                </c:pt>
                <c:pt idx="9">
                  <c:v>Madre de Dios</c:v>
                </c:pt>
                <c:pt idx="10">
                  <c:v>Pasco</c:v>
                </c:pt>
                <c:pt idx="11">
                  <c:v>Cajamarca</c:v>
                </c:pt>
                <c:pt idx="12">
                  <c:v>Amazonas</c:v>
                </c:pt>
                <c:pt idx="13">
                  <c:v>Puno</c:v>
                </c:pt>
                <c:pt idx="14">
                  <c:v>Loreto</c:v>
                </c:pt>
                <c:pt idx="15">
                  <c:v>Cusco</c:v>
                </c:pt>
                <c:pt idx="16">
                  <c:v>Lima</c:v>
                </c:pt>
                <c:pt idx="17">
                  <c:v>Ancash</c:v>
                </c:pt>
                <c:pt idx="18">
                  <c:v>Tumbes</c:v>
                </c:pt>
                <c:pt idx="19">
                  <c:v>La Libertad</c:v>
                </c:pt>
                <c:pt idx="20">
                  <c:v>Lambayeque</c:v>
                </c:pt>
                <c:pt idx="21">
                  <c:v>Moquegua</c:v>
                </c:pt>
                <c:pt idx="22">
                  <c:v>Ica</c:v>
                </c:pt>
                <c:pt idx="23">
                  <c:v>Apurímac</c:v>
                </c:pt>
                <c:pt idx="24">
                  <c:v>Provincia Constitucional del Callao</c:v>
                </c:pt>
              </c:strCache>
            </c:strRef>
          </c:cat>
          <c:val>
            <c:numRef>
              <c:f>'AEBR Dpto'!$P$7:$P$31</c:f>
              <c:numCache>
                <c:formatCode>0%</c:formatCode>
                <c:ptCount val="25"/>
                <c:pt idx="0">
                  <c:v>0.49170881809661748</c:v>
                </c:pt>
                <c:pt idx="1">
                  <c:v>0.43766285754007622</c:v>
                </c:pt>
                <c:pt idx="2">
                  <c:v>0.38256975427031986</c:v>
                </c:pt>
                <c:pt idx="3">
                  <c:v>0.35935948787120225</c:v>
                </c:pt>
                <c:pt idx="4">
                  <c:v>0.35404928340176728</c:v>
                </c:pt>
                <c:pt idx="5">
                  <c:v>0.34845081250970777</c:v>
                </c:pt>
                <c:pt idx="6">
                  <c:v>0.3461943936932026</c:v>
                </c:pt>
                <c:pt idx="7">
                  <c:v>0.34196951982609819</c:v>
                </c:pt>
                <c:pt idx="8">
                  <c:v>0.33439963053894289</c:v>
                </c:pt>
                <c:pt idx="9">
                  <c:v>0.32068905676127063</c:v>
                </c:pt>
                <c:pt idx="10">
                  <c:v>0.31243553368564098</c:v>
                </c:pt>
                <c:pt idx="11">
                  <c:v>0.30959826326180229</c:v>
                </c:pt>
                <c:pt idx="12">
                  <c:v>0.30771102162827535</c:v>
                </c:pt>
                <c:pt idx="13">
                  <c:v>0.28230807421934867</c:v>
                </c:pt>
                <c:pt idx="14">
                  <c:v>0.27085539584353568</c:v>
                </c:pt>
                <c:pt idx="15">
                  <c:v>0.26043720041488738</c:v>
                </c:pt>
                <c:pt idx="16">
                  <c:v>0.22395590288110551</c:v>
                </c:pt>
                <c:pt idx="17">
                  <c:v>0.22255389614216076</c:v>
                </c:pt>
                <c:pt idx="18">
                  <c:v>0.19560581359661822</c:v>
                </c:pt>
                <c:pt idx="19">
                  <c:v>0.18506652379315719</c:v>
                </c:pt>
                <c:pt idx="20">
                  <c:v>0.16515114231657071</c:v>
                </c:pt>
                <c:pt idx="21">
                  <c:v>8.0606699760465597E-2</c:v>
                </c:pt>
                <c:pt idx="22">
                  <c:v>3.4258492077249299E-2</c:v>
                </c:pt>
                <c:pt idx="23">
                  <c:v>3.3449663582594935E-2</c:v>
                </c:pt>
                <c:pt idx="24">
                  <c:v>2.8596936211083241E-2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922272"/>
        <c:axId val="396919920"/>
      </c:lineChart>
      <c:catAx>
        <c:axId val="396914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6919136"/>
        <c:crosses val="autoZero"/>
        <c:auto val="1"/>
        <c:lblAlgn val="ctr"/>
        <c:lblOffset val="100"/>
        <c:noMultiLvlLbl val="0"/>
      </c:catAx>
      <c:valAx>
        <c:axId val="39691913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691404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691992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6922272"/>
        <c:crosses val="max"/>
        <c:crossBetween val="between"/>
      </c:valAx>
      <c:catAx>
        <c:axId val="396922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691992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'DPE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'DPE Dpto'!$N$7:$N$25</c:f>
              <c:strCache>
                <c:ptCount val="19"/>
                <c:pt idx="0">
                  <c:v>Apurímac</c:v>
                </c:pt>
                <c:pt idx="1">
                  <c:v>Junín</c:v>
                </c:pt>
                <c:pt idx="2">
                  <c:v>Ancash</c:v>
                </c:pt>
                <c:pt idx="3">
                  <c:v>Puno</c:v>
                </c:pt>
                <c:pt idx="4">
                  <c:v>Ica</c:v>
                </c:pt>
                <c:pt idx="5">
                  <c:v>Piura</c:v>
                </c:pt>
                <c:pt idx="6">
                  <c:v>Lima</c:v>
                </c:pt>
                <c:pt idx="7">
                  <c:v>Cusco</c:v>
                </c:pt>
                <c:pt idx="8">
                  <c:v>San Martín</c:v>
                </c:pt>
                <c:pt idx="9">
                  <c:v>Madre de Dios</c:v>
                </c:pt>
                <c:pt idx="10">
                  <c:v>Arequipa</c:v>
                </c:pt>
                <c:pt idx="11">
                  <c:v>Ayacucho</c:v>
                </c:pt>
                <c:pt idx="12">
                  <c:v>Cajamarca</c:v>
                </c:pt>
                <c:pt idx="13">
                  <c:v>Provincia Constitucional del Callao</c:v>
                </c:pt>
                <c:pt idx="14">
                  <c:v>La Libertad</c:v>
                </c:pt>
                <c:pt idx="15">
                  <c:v>Lambayeque</c:v>
                </c:pt>
                <c:pt idx="16">
                  <c:v>Loreto</c:v>
                </c:pt>
                <c:pt idx="17">
                  <c:v>Moquegua</c:v>
                </c:pt>
                <c:pt idx="18">
                  <c:v>Ucayali</c:v>
                </c:pt>
              </c:strCache>
            </c:strRef>
          </c:cat>
          <c:val>
            <c:numRef>
              <c:f>'DPE Dpto'!$O$7:$O$25</c:f>
              <c:numCache>
                <c:formatCode>#,##0.0</c:formatCode>
                <c:ptCount val="19"/>
                <c:pt idx="0">
                  <c:v>5.8821101204432548E-2</c:v>
                </c:pt>
                <c:pt idx="1">
                  <c:v>0.21007244966928601</c:v>
                </c:pt>
                <c:pt idx="2">
                  <c:v>0.24749878507669001</c:v>
                </c:pt>
                <c:pt idx="3">
                  <c:v>3.4220000416040418E-2</c:v>
                </c:pt>
                <c:pt idx="4">
                  <c:v>2.5720373971682808</c:v>
                </c:pt>
                <c:pt idx="5">
                  <c:v>1.573652944353227</c:v>
                </c:pt>
                <c:pt idx="6">
                  <c:v>16.80058269097832</c:v>
                </c:pt>
                <c:pt idx="7">
                  <c:v>0.11638291820195493</c:v>
                </c:pt>
                <c:pt idx="8">
                  <c:v>4.0310999768264591E-2</c:v>
                </c:pt>
                <c:pt idx="9">
                  <c:v>9.3126269999999983E-2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6918352"/>
        <c:axId val="396919528"/>
      </c:barChart>
      <c:lineChart>
        <c:grouping val="standard"/>
        <c:varyColors val="0"/>
        <c:ser>
          <c:idx val="1"/>
          <c:order val="1"/>
          <c:tx>
            <c:strRef>
              <c:f>'DPE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'DPE Dpto'!$N$7:$N$25</c:f>
              <c:strCache>
                <c:ptCount val="19"/>
                <c:pt idx="0">
                  <c:v>Apurímac</c:v>
                </c:pt>
                <c:pt idx="1">
                  <c:v>Junín</c:v>
                </c:pt>
                <c:pt idx="2">
                  <c:v>Ancash</c:v>
                </c:pt>
                <c:pt idx="3">
                  <c:v>Puno</c:v>
                </c:pt>
                <c:pt idx="4">
                  <c:v>Ica</c:v>
                </c:pt>
                <c:pt idx="5">
                  <c:v>Piura</c:v>
                </c:pt>
                <c:pt idx="6">
                  <c:v>Lima</c:v>
                </c:pt>
                <c:pt idx="7">
                  <c:v>Cusco</c:v>
                </c:pt>
                <c:pt idx="8">
                  <c:v>San Martín</c:v>
                </c:pt>
                <c:pt idx="9">
                  <c:v>Madre de Dios</c:v>
                </c:pt>
                <c:pt idx="10">
                  <c:v>Arequipa</c:v>
                </c:pt>
                <c:pt idx="11">
                  <c:v>Ayacucho</c:v>
                </c:pt>
                <c:pt idx="12">
                  <c:v>Cajamarca</c:v>
                </c:pt>
                <c:pt idx="13">
                  <c:v>Provincia Constitucional del Callao</c:v>
                </c:pt>
                <c:pt idx="14">
                  <c:v>La Libertad</c:v>
                </c:pt>
                <c:pt idx="15">
                  <c:v>Lambayeque</c:v>
                </c:pt>
                <c:pt idx="16">
                  <c:v>Loreto</c:v>
                </c:pt>
                <c:pt idx="17">
                  <c:v>Moquegua</c:v>
                </c:pt>
                <c:pt idx="18">
                  <c:v>Ucayali</c:v>
                </c:pt>
              </c:strCache>
            </c:strRef>
          </c:cat>
          <c:val>
            <c:numRef>
              <c:f>'DPE Dpto'!$P$7:$P$25</c:f>
              <c:numCache>
                <c:formatCode>0%</c:formatCode>
                <c:ptCount val="19"/>
                <c:pt idx="0">
                  <c:v>0.79889581686902467</c:v>
                </c:pt>
                <c:pt idx="1">
                  <c:v>0.42662447181652136</c:v>
                </c:pt>
                <c:pt idx="2">
                  <c:v>0.42179719733847226</c:v>
                </c:pt>
                <c:pt idx="3">
                  <c:v>0.39976636000047217</c:v>
                </c:pt>
                <c:pt idx="4">
                  <c:v>0.39459301853107082</c:v>
                </c:pt>
                <c:pt idx="5">
                  <c:v>0.36761012967147166</c:v>
                </c:pt>
                <c:pt idx="6">
                  <c:v>0.35998560045354716</c:v>
                </c:pt>
                <c:pt idx="7">
                  <c:v>0.20539817303268842</c:v>
                </c:pt>
                <c:pt idx="8">
                  <c:v>0.18996880162991447</c:v>
                </c:pt>
                <c:pt idx="9">
                  <c:v>7.5414374573332527E-2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918744"/>
        <c:axId val="396917960"/>
      </c:lineChart>
      <c:catAx>
        <c:axId val="396918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6919528"/>
        <c:crosses val="autoZero"/>
        <c:auto val="1"/>
        <c:lblAlgn val="ctr"/>
        <c:lblOffset val="100"/>
        <c:noMultiLvlLbl val="0"/>
      </c:catAx>
      <c:valAx>
        <c:axId val="39691952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691835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691796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6918744"/>
        <c:crosses val="max"/>
        <c:crossBetween val="between"/>
      </c:valAx>
      <c:catAx>
        <c:axId val="3969187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691796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'ODA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'ODA Dpto'!$N$7:$N$27</c:f>
              <c:strCache>
                <c:ptCount val="21"/>
                <c:pt idx="0">
                  <c:v>San Martín</c:v>
                </c:pt>
                <c:pt idx="1">
                  <c:v>Cajamarca</c:v>
                </c:pt>
                <c:pt idx="2">
                  <c:v>Tacna</c:v>
                </c:pt>
                <c:pt idx="3">
                  <c:v>Arequipa</c:v>
                </c:pt>
                <c:pt idx="4">
                  <c:v>Piura</c:v>
                </c:pt>
                <c:pt idx="5">
                  <c:v>Ancash</c:v>
                </c:pt>
                <c:pt idx="6">
                  <c:v>Ayacucho</c:v>
                </c:pt>
                <c:pt idx="7">
                  <c:v>Junín</c:v>
                </c:pt>
                <c:pt idx="8">
                  <c:v>Loreto</c:v>
                </c:pt>
                <c:pt idx="9">
                  <c:v>Madre de Dios</c:v>
                </c:pt>
                <c:pt idx="10">
                  <c:v>Apurímac</c:v>
                </c:pt>
                <c:pt idx="11">
                  <c:v>Puno</c:v>
                </c:pt>
                <c:pt idx="12">
                  <c:v>Lima</c:v>
                </c:pt>
                <c:pt idx="13">
                  <c:v>Ucayali</c:v>
                </c:pt>
                <c:pt idx="14">
                  <c:v>Pasco</c:v>
                </c:pt>
                <c:pt idx="15">
                  <c:v>Cusco</c:v>
                </c:pt>
                <c:pt idx="16">
                  <c:v>Lambayeque</c:v>
                </c:pt>
                <c:pt idx="17">
                  <c:v>Provincia Constitucional del Callao</c:v>
                </c:pt>
                <c:pt idx="18">
                  <c:v>Huancavelica</c:v>
                </c:pt>
                <c:pt idx="19">
                  <c:v>La Libertad</c:v>
                </c:pt>
                <c:pt idx="20">
                  <c:v>Amazonas</c:v>
                </c:pt>
              </c:strCache>
            </c:strRef>
          </c:cat>
          <c:val>
            <c:numRef>
              <c:f>'ODA Dpto'!$O$7:$O$27</c:f>
              <c:numCache>
                <c:formatCode>#,##0.0</c:formatCode>
                <c:ptCount val="21"/>
                <c:pt idx="0">
                  <c:v>0.34888765214972695</c:v>
                </c:pt>
                <c:pt idx="1">
                  <c:v>7.816799988443926E-2</c:v>
                </c:pt>
                <c:pt idx="2">
                  <c:v>1.0798806479751666</c:v>
                </c:pt>
                <c:pt idx="3">
                  <c:v>1.5860000028702199E-2</c:v>
                </c:pt>
                <c:pt idx="4">
                  <c:v>1.3066756468723382</c:v>
                </c:pt>
                <c:pt idx="5">
                  <c:v>0.40360039923109303</c:v>
                </c:pt>
                <c:pt idx="6">
                  <c:v>0.6722859356711135</c:v>
                </c:pt>
                <c:pt idx="7">
                  <c:v>0.25678289475213045</c:v>
                </c:pt>
                <c:pt idx="8">
                  <c:v>0.37897405288729341</c:v>
                </c:pt>
                <c:pt idx="9">
                  <c:v>0.20971409398617352</c:v>
                </c:pt>
                <c:pt idx="10">
                  <c:v>0.1063496564620031</c:v>
                </c:pt>
                <c:pt idx="11">
                  <c:v>0.25296675100500754</c:v>
                </c:pt>
                <c:pt idx="12">
                  <c:v>1.7110055167517841</c:v>
                </c:pt>
                <c:pt idx="13">
                  <c:v>1.4997120000000001E-2</c:v>
                </c:pt>
                <c:pt idx="14">
                  <c:v>7.7967709020078782E-2</c:v>
                </c:pt>
                <c:pt idx="15">
                  <c:v>0.18840041698648757</c:v>
                </c:pt>
                <c:pt idx="16">
                  <c:v>7.9042720435500147E-2</c:v>
                </c:pt>
                <c:pt idx="17">
                  <c:v>2.7246023446353487</c:v>
                </c:pt>
                <c:pt idx="18">
                  <c:v>7.5687400010981218E-2</c:v>
                </c:pt>
                <c:pt idx="19">
                  <c:v>1.8629999831318855E-3</c:v>
                </c:pt>
                <c:pt idx="2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6916000"/>
        <c:axId val="396913256"/>
      </c:barChart>
      <c:lineChart>
        <c:grouping val="standard"/>
        <c:varyColors val="0"/>
        <c:ser>
          <c:idx val="1"/>
          <c:order val="1"/>
          <c:tx>
            <c:strRef>
              <c:f>'ODA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'ODA Dpto'!$N$7:$N$27</c:f>
              <c:strCache>
                <c:ptCount val="21"/>
                <c:pt idx="0">
                  <c:v>San Martín</c:v>
                </c:pt>
                <c:pt idx="1">
                  <c:v>Cajamarca</c:v>
                </c:pt>
                <c:pt idx="2">
                  <c:v>Tacna</c:v>
                </c:pt>
                <c:pt idx="3">
                  <c:v>Arequipa</c:v>
                </c:pt>
                <c:pt idx="4">
                  <c:v>Piura</c:v>
                </c:pt>
                <c:pt idx="5">
                  <c:v>Ancash</c:v>
                </c:pt>
                <c:pt idx="6">
                  <c:v>Ayacucho</c:v>
                </c:pt>
                <c:pt idx="7">
                  <c:v>Junín</c:v>
                </c:pt>
                <c:pt idx="8">
                  <c:v>Loreto</c:v>
                </c:pt>
                <c:pt idx="9">
                  <c:v>Madre de Dios</c:v>
                </c:pt>
                <c:pt idx="10">
                  <c:v>Apurímac</c:v>
                </c:pt>
                <c:pt idx="11">
                  <c:v>Puno</c:v>
                </c:pt>
                <c:pt idx="12">
                  <c:v>Lima</c:v>
                </c:pt>
                <c:pt idx="13">
                  <c:v>Ucayali</c:v>
                </c:pt>
                <c:pt idx="14">
                  <c:v>Pasco</c:v>
                </c:pt>
                <c:pt idx="15">
                  <c:v>Cusco</c:v>
                </c:pt>
                <c:pt idx="16">
                  <c:v>Lambayeque</c:v>
                </c:pt>
                <c:pt idx="17">
                  <c:v>Provincia Constitucional del Callao</c:v>
                </c:pt>
                <c:pt idx="18">
                  <c:v>Huancavelica</c:v>
                </c:pt>
                <c:pt idx="19">
                  <c:v>La Libertad</c:v>
                </c:pt>
                <c:pt idx="20">
                  <c:v>Amazonas</c:v>
                </c:pt>
              </c:strCache>
            </c:strRef>
          </c:cat>
          <c:val>
            <c:numRef>
              <c:f>'ODA Dpto'!$P$7:$P$27</c:f>
              <c:numCache>
                <c:formatCode>0%</c:formatCode>
                <c:ptCount val="21"/>
                <c:pt idx="0">
                  <c:v>0.66371352613804924</c:v>
                </c:pt>
                <c:pt idx="1">
                  <c:v>0.59565648010698213</c:v>
                </c:pt>
                <c:pt idx="2">
                  <c:v>0.48307189305716158</c:v>
                </c:pt>
                <c:pt idx="3">
                  <c:v>0.47042771634045794</c:v>
                </c:pt>
                <c:pt idx="4">
                  <c:v>0.44565637976222522</c:v>
                </c:pt>
                <c:pt idx="5">
                  <c:v>0.42592751982006055</c:v>
                </c:pt>
                <c:pt idx="6">
                  <c:v>0.42591795422766376</c:v>
                </c:pt>
                <c:pt idx="7">
                  <c:v>0.41397966842683764</c:v>
                </c:pt>
                <c:pt idx="8">
                  <c:v>0.40349268966763707</c:v>
                </c:pt>
                <c:pt idx="9">
                  <c:v>0.40021697284198599</c:v>
                </c:pt>
                <c:pt idx="10">
                  <c:v>0.38679635010730357</c:v>
                </c:pt>
                <c:pt idx="11">
                  <c:v>0.38113129665706569</c:v>
                </c:pt>
                <c:pt idx="12">
                  <c:v>0.38085778797169606</c:v>
                </c:pt>
                <c:pt idx="13">
                  <c:v>0.36453864851725815</c:v>
                </c:pt>
                <c:pt idx="14">
                  <c:v>0.35842278775377551</c:v>
                </c:pt>
                <c:pt idx="15">
                  <c:v>0.33103288882922427</c:v>
                </c:pt>
                <c:pt idx="16">
                  <c:v>0.32302152218448921</c:v>
                </c:pt>
                <c:pt idx="17">
                  <c:v>0.31156661112942841</c:v>
                </c:pt>
                <c:pt idx="18">
                  <c:v>0.27921717641561672</c:v>
                </c:pt>
                <c:pt idx="19">
                  <c:v>2.2467438291508508E-2</c:v>
                </c:pt>
                <c:pt idx="20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912080"/>
        <c:axId val="396920312"/>
      </c:lineChart>
      <c:catAx>
        <c:axId val="396916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6913256"/>
        <c:crosses val="autoZero"/>
        <c:auto val="1"/>
        <c:lblAlgn val="ctr"/>
        <c:lblOffset val="100"/>
        <c:noMultiLvlLbl val="0"/>
      </c:catAx>
      <c:valAx>
        <c:axId val="39691325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691600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69203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6912080"/>
        <c:crosses val="max"/>
        <c:crossBetween val="between"/>
      </c:valAx>
      <c:catAx>
        <c:axId val="396912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692031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'FPA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'FPA Dpto'!$N$7:$N$18</c:f>
              <c:strCache>
                <c:ptCount val="12"/>
                <c:pt idx="0">
                  <c:v>Ancash</c:v>
                </c:pt>
                <c:pt idx="1">
                  <c:v>La Libertad</c:v>
                </c:pt>
                <c:pt idx="2">
                  <c:v>Arequipa</c:v>
                </c:pt>
                <c:pt idx="3">
                  <c:v>Provincia Constitucional del Callao</c:v>
                </c:pt>
                <c:pt idx="4">
                  <c:v>Lambayeque</c:v>
                </c:pt>
                <c:pt idx="5">
                  <c:v>Lima</c:v>
                </c:pt>
                <c:pt idx="6">
                  <c:v>Puno</c:v>
                </c:pt>
                <c:pt idx="7">
                  <c:v>Piura</c:v>
                </c:pt>
                <c:pt idx="8">
                  <c:v>Tumbes</c:v>
                </c:pt>
                <c:pt idx="9">
                  <c:v>Moquegua</c:v>
                </c:pt>
                <c:pt idx="10">
                  <c:v>Tacna</c:v>
                </c:pt>
                <c:pt idx="11">
                  <c:v>Ica</c:v>
                </c:pt>
              </c:strCache>
            </c:strRef>
          </c:cat>
          <c:val>
            <c:numRef>
              <c:f>'FPA Dpto'!$O$7:$O$18</c:f>
              <c:numCache>
                <c:formatCode>#,##0.0</c:formatCode>
                <c:ptCount val="12"/>
                <c:pt idx="0">
                  <c:v>1.3694142310953963</c:v>
                </c:pt>
                <c:pt idx="1">
                  <c:v>8.2658809894878473</c:v>
                </c:pt>
                <c:pt idx="2">
                  <c:v>5.098053304377042</c:v>
                </c:pt>
                <c:pt idx="3">
                  <c:v>7.2990064049602834</c:v>
                </c:pt>
                <c:pt idx="4">
                  <c:v>4.9061049995596857</c:v>
                </c:pt>
                <c:pt idx="5">
                  <c:v>3.5307503681479955</c:v>
                </c:pt>
                <c:pt idx="6">
                  <c:v>0.39616958836279703</c:v>
                </c:pt>
                <c:pt idx="7">
                  <c:v>5.3985438246379287</c:v>
                </c:pt>
                <c:pt idx="8">
                  <c:v>0.26641629822492285</c:v>
                </c:pt>
                <c:pt idx="9">
                  <c:v>0.67658959182993716</c:v>
                </c:pt>
                <c:pt idx="10">
                  <c:v>0.43524421069157926</c:v>
                </c:pt>
                <c:pt idx="11">
                  <c:v>0.33201511025486391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6912472"/>
        <c:axId val="396920704"/>
      </c:barChart>
      <c:lineChart>
        <c:grouping val="standard"/>
        <c:varyColors val="0"/>
        <c:ser>
          <c:idx val="1"/>
          <c:order val="1"/>
          <c:tx>
            <c:strRef>
              <c:f>'FPA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'FPA Dpto'!$N$7:$N$18</c:f>
              <c:strCache>
                <c:ptCount val="12"/>
                <c:pt idx="0">
                  <c:v>Ancash</c:v>
                </c:pt>
                <c:pt idx="1">
                  <c:v>La Libertad</c:v>
                </c:pt>
                <c:pt idx="2">
                  <c:v>Arequipa</c:v>
                </c:pt>
                <c:pt idx="3">
                  <c:v>Provincia Constitucional del Callao</c:v>
                </c:pt>
                <c:pt idx="4">
                  <c:v>Lambayeque</c:v>
                </c:pt>
                <c:pt idx="5">
                  <c:v>Lima</c:v>
                </c:pt>
                <c:pt idx="6">
                  <c:v>Puno</c:v>
                </c:pt>
                <c:pt idx="7">
                  <c:v>Piura</c:v>
                </c:pt>
                <c:pt idx="8">
                  <c:v>Tumbes</c:v>
                </c:pt>
                <c:pt idx="9">
                  <c:v>Moquegua</c:v>
                </c:pt>
                <c:pt idx="10">
                  <c:v>Tacna</c:v>
                </c:pt>
                <c:pt idx="11">
                  <c:v>Ica</c:v>
                </c:pt>
              </c:strCache>
            </c:strRef>
          </c:cat>
          <c:val>
            <c:numRef>
              <c:f>'FPA Dpto'!$P$7:$P$18</c:f>
              <c:numCache>
                <c:formatCode>0%</c:formatCode>
                <c:ptCount val="12"/>
                <c:pt idx="0">
                  <c:v>0.69969636083774467</c:v>
                </c:pt>
                <c:pt idx="1">
                  <c:v>0.56443459067543134</c:v>
                </c:pt>
                <c:pt idx="2">
                  <c:v>0.39532838894021399</c:v>
                </c:pt>
                <c:pt idx="3">
                  <c:v>0.36405919435503165</c:v>
                </c:pt>
                <c:pt idx="4">
                  <c:v>0.28444039402904131</c:v>
                </c:pt>
                <c:pt idx="5">
                  <c:v>0.27408376642934318</c:v>
                </c:pt>
                <c:pt idx="6">
                  <c:v>0.2655831501724526</c:v>
                </c:pt>
                <c:pt idx="7">
                  <c:v>0.25984771149537639</c:v>
                </c:pt>
                <c:pt idx="8">
                  <c:v>0.21822072382344765</c:v>
                </c:pt>
                <c:pt idx="9">
                  <c:v>0.17990179216687602</c:v>
                </c:pt>
                <c:pt idx="10">
                  <c:v>0.10052804445040378</c:v>
                </c:pt>
                <c:pt idx="11">
                  <c:v>6.7559711878036638E-2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921096"/>
        <c:axId val="396921488"/>
      </c:lineChart>
      <c:catAx>
        <c:axId val="396912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6920704"/>
        <c:crosses val="autoZero"/>
        <c:auto val="1"/>
        <c:lblAlgn val="ctr"/>
        <c:lblOffset val="100"/>
        <c:noMultiLvlLbl val="0"/>
      </c:catAx>
      <c:valAx>
        <c:axId val="39692070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691247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692148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6921096"/>
        <c:crosses val="max"/>
        <c:crossBetween val="between"/>
      </c:valAx>
      <c:catAx>
        <c:axId val="3969210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692148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'GCA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'GCA Dpto'!$N$7:$N$11</c:f>
              <c:strCache>
                <c:ptCount val="5"/>
                <c:pt idx="0">
                  <c:v>San Martín</c:v>
                </c:pt>
                <c:pt idx="1">
                  <c:v>Ica</c:v>
                </c:pt>
                <c:pt idx="2">
                  <c:v>Lima</c:v>
                </c:pt>
                <c:pt idx="3">
                  <c:v>Cajamarca</c:v>
                </c:pt>
                <c:pt idx="4">
                  <c:v>Junín</c:v>
                </c:pt>
              </c:strCache>
            </c:strRef>
          </c:cat>
          <c:val>
            <c:numRef>
              <c:f>'GCA Dpto'!$O$7:$O$11</c:f>
              <c:numCache>
                <c:formatCode>#,##0.0</c:formatCode>
                <c:ptCount val="5"/>
                <c:pt idx="0">
                  <c:v>5.3666600130385161E-3</c:v>
                </c:pt>
                <c:pt idx="1">
                  <c:v>0.53560752830264091</c:v>
                </c:pt>
                <c:pt idx="2">
                  <c:v>1.6244476755557959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6911296"/>
        <c:axId val="396913648"/>
      </c:barChart>
      <c:lineChart>
        <c:grouping val="standard"/>
        <c:varyColors val="0"/>
        <c:ser>
          <c:idx val="1"/>
          <c:order val="1"/>
          <c:tx>
            <c:strRef>
              <c:f>'GCA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'GCA Dpto'!$N$7:$N$11</c:f>
              <c:strCache>
                <c:ptCount val="5"/>
                <c:pt idx="0">
                  <c:v>San Martín</c:v>
                </c:pt>
                <c:pt idx="1">
                  <c:v>Ica</c:v>
                </c:pt>
                <c:pt idx="2">
                  <c:v>Lima</c:v>
                </c:pt>
                <c:pt idx="3">
                  <c:v>Cajamarca</c:v>
                </c:pt>
                <c:pt idx="4">
                  <c:v>Junín</c:v>
                </c:pt>
              </c:strCache>
            </c:strRef>
          </c:cat>
          <c:val>
            <c:numRef>
              <c:f>'GCA Dpto'!$P$7:$P$11</c:f>
              <c:numCache>
                <c:formatCode>0%</c:formatCode>
                <c:ptCount val="5"/>
                <c:pt idx="0">
                  <c:v>0.69095661298294275</c:v>
                </c:pt>
                <c:pt idx="1">
                  <c:v>0.37106684256944311</c:v>
                </c:pt>
                <c:pt idx="2">
                  <c:v>0.32719145789402682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914432"/>
        <c:axId val="396921880"/>
      </c:lineChart>
      <c:catAx>
        <c:axId val="396911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6913648"/>
        <c:crosses val="autoZero"/>
        <c:auto val="1"/>
        <c:lblAlgn val="ctr"/>
        <c:lblOffset val="100"/>
        <c:noMultiLvlLbl val="0"/>
      </c:catAx>
      <c:valAx>
        <c:axId val="39691364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691129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692188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6914432"/>
        <c:crosses val="max"/>
        <c:crossBetween val="between"/>
      </c:valAx>
      <c:catAx>
        <c:axId val="396914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692188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'PENSION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'PENSION Dpto'!$N$7:$N$31</c:f>
              <c:strCache>
                <c:ptCount val="25"/>
                <c:pt idx="0">
                  <c:v>Loreto</c:v>
                </c:pt>
                <c:pt idx="1">
                  <c:v>Madre de Dios</c:v>
                </c:pt>
                <c:pt idx="2">
                  <c:v>Ucayali</c:v>
                </c:pt>
                <c:pt idx="3">
                  <c:v>Provincia Constitucional del Callao</c:v>
                </c:pt>
                <c:pt idx="4">
                  <c:v>San Martín</c:v>
                </c:pt>
                <c:pt idx="5">
                  <c:v>Tumbes</c:v>
                </c:pt>
                <c:pt idx="6">
                  <c:v>Amazonas</c:v>
                </c:pt>
                <c:pt idx="7">
                  <c:v>La Libertad</c:v>
                </c:pt>
                <c:pt idx="8">
                  <c:v>Pasco</c:v>
                </c:pt>
                <c:pt idx="9">
                  <c:v>Junín</c:v>
                </c:pt>
                <c:pt idx="10">
                  <c:v>Tacna</c:v>
                </c:pt>
                <c:pt idx="11">
                  <c:v>Lima</c:v>
                </c:pt>
                <c:pt idx="12">
                  <c:v>Lambayeque</c:v>
                </c:pt>
                <c:pt idx="13">
                  <c:v>Apurímac</c:v>
                </c:pt>
                <c:pt idx="14">
                  <c:v>Cajamarca</c:v>
                </c:pt>
                <c:pt idx="15">
                  <c:v>Huancavelica</c:v>
                </c:pt>
                <c:pt idx="16">
                  <c:v>Cusco</c:v>
                </c:pt>
                <c:pt idx="17">
                  <c:v>Ayacucho</c:v>
                </c:pt>
                <c:pt idx="18">
                  <c:v>Arequipa</c:v>
                </c:pt>
                <c:pt idx="19">
                  <c:v>Ica</c:v>
                </c:pt>
                <c:pt idx="20">
                  <c:v>Piura</c:v>
                </c:pt>
                <c:pt idx="21">
                  <c:v>Moquegua</c:v>
                </c:pt>
                <c:pt idx="22">
                  <c:v>Ancash</c:v>
                </c:pt>
                <c:pt idx="23">
                  <c:v>Puno</c:v>
                </c:pt>
                <c:pt idx="24">
                  <c:v>Huánuco</c:v>
                </c:pt>
              </c:strCache>
            </c:strRef>
          </c:cat>
          <c:val>
            <c:numRef>
              <c:f>'PENSION Dpto'!$O$7:$O$31</c:f>
              <c:numCache>
                <c:formatCode>#,##0.0</c:formatCode>
                <c:ptCount val="25"/>
                <c:pt idx="0">
                  <c:v>12.369783585353087</c:v>
                </c:pt>
                <c:pt idx="1">
                  <c:v>0.81478919080253553</c:v>
                </c:pt>
                <c:pt idx="2">
                  <c:v>6.1741214322649078</c:v>
                </c:pt>
                <c:pt idx="3">
                  <c:v>2.4171800845052895</c:v>
                </c:pt>
                <c:pt idx="4">
                  <c:v>12.336810493288818</c:v>
                </c:pt>
                <c:pt idx="5">
                  <c:v>2.3717099463486688</c:v>
                </c:pt>
                <c:pt idx="6">
                  <c:v>8.8979206240134587</c:v>
                </c:pt>
                <c:pt idx="7">
                  <c:v>17.273001447582395</c:v>
                </c:pt>
                <c:pt idx="8">
                  <c:v>4.5350603999294679</c:v>
                </c:pt>
                <c:pt idx="9">
                  <c:v>16.839137491199793</c:v>
                </c:pt>
                <c:pt idx="10">
                  <c:v>1.6749297015150406</c:v>
                </c:pt>
                <c:pt idx="11">
                  <c:v>22.015374354630399</c:v>
                </c:pt>
                <c:pt idx="12">
                  <c:v>11.544776533782832</c:v>
                </c:pt>
                <c:pt idx="13">
                  <c:v>20.116012970225167</c:v>
                </c:pt>
                <c:pt idx="14">
                  <c:v>37.809175870784294</c:v>
                </c:pt>
                <c:pt idx="15">
                  <c:v>16.818945925770375</c:v>
                </c:pt>
                <c:pt idx="16">
                  <c:v>26.018598441731648</c:v>
                </c:pt>
                <c:pt idx="17">
                  <c:v>23.927119964820328</c:v>
                </c:pt>
                <c:pt idx="18">
                  <c:v>6.4222613370930004</c:v>
                </c:pt>
                <c:pt idx="19">
                  <c:v>4.2936615216097467</c:v>
                </c:pt>
                <c:pt idx="20">
                  <c:v>27.101476209988135</c:v>
                </c:pt>
                <c:pt idx="21">
                  <c:v>2.1753593634671309</c:v>
                </c:pt>
                <c:pt idx="22">
                  <c:v>22.989255034684685</c:v>
                </c:pt>
                <c:pt idx="23">
                  <c:v>42.230294828618824</c:v>
                </c:pt>
                <c:pt idx="24">
                  <c:v>21.327679231328737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6914824"/>
        <c:axId val="396915216"/>
      </c:barChart>
      <c:lineChart>
        <c:grouping val="standard"/>
        <c:varyColors val="0"/>
        <c:ser>
          <c:idx val="1"/>
          <c:order val="1"/>
          <c:tx>
            <c:strRef>
              <c:f>'PENSION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'PENSION Dpto'!$N$7:$N$31</c:f>
              <c:strCache>
                <c:ptCount val="25"/>
                <c:pt idx="0">
                  <c:v>Loreto</c:v>
                </c:pt>
                <c:pt idx="1">
                  <c:v>Madre de Dios</c:v>
                </c:pt>
                <c:pt idx="2">
                  <c:v>Ucayali</c:v>
                </c:pt>
                <c:pt idx="3">
                  <c:v>Provincia Constitucional del Callao</c:v>
                </c:pt>
                <c:pt idx="4">
                  <c:v>San Martín</c:v>
                </c:pt>
                <c:pt idx="5">
                  <c:v>Tumbes</c:v>
                </c:pt>
                <c:pt idx="6">
                  <c:v>Amazonas</c:v>
                </c:pt>
                <c:pt idx="7">
                  <c:v>La Libertad</c:v>
                </c:pt>
                <c:pt idx="8">
                  <c:v>Pasco</c:v>
                </c:pt>
                <c:pt idx="9">
                  <c:v>Junín</c:v>
                </c:pt>
                <c:pt idx="10">
                  <c:v>Tacna</c:v>
                </c:pt>
                <c:pt idx="11">
                  <c:v>Lima</c:v>
                </c:pt>
                <c:pt idx="12">
                  <c:v>Lambayeque</c:v>
                </c:pt>
                <c:pt idx="13">
                  <c:v>Apurímac</c:v>
                </c:pt>
                <c:pt idx="14">
                  <c:v>Cajamarca</c:v>
                </c:pt>
                <c:pt idx="15">
                  <c:v>Huancavelica</c:v>
                </c:pt>
                <c:pt idx="16">
                  <c:v>Cusco</c:v>
                </c:pt>
                <c:pt idx="17">
                  <c:v>Ayacucho</c:v>
                </c:pt>
                <c:pt idx="18">
                  <c:v>Arequipa</c:v>
                </c:pt>
                <c:pt idx="19">
                  <c:v>Ica</c:v>
                </c:pt>
                <c:pt idx="20">
                  <c:v>Piura</c:v>
                </c:pt>
                <c:pt idx="21">
                  <c:v>Moquegua</c:v>
                </c:pt>
                <c:pt idx="22">
                  <c:v>Ancash</c:v>
                </c:pt>
                <c:pt idx="23">
                  <c:v>Puno</c:v>
                </c:pt>
                <c:pt idx="24">
                  <c:v>Huánuco</c:v>
                </c:pt>
              </c:strCache>
            </c:strRef>
          </c:cat>
          <c:val>
            <c:numRef>
              <c:f>'PENSION Dpto'!$P$7:$P$31</c:f>
              <c:numCache>
                <c:formatCode>0%</c:formatCode>
                <c:ptCount val="25"/>
                <c:pt idx="0">
                  <c:v>0.54964777427206557</c:v>
                </c:pt>
                <c:pt idx="1">
                  <c:v>0.53768936399804901</c:v>
                </c:pt>
                <c:pt idx="2">
                  <c:v>0.53322714764279699</c:v>
                </c:pt>
                <c:pt idx="3">
                  <c:v>0.52541693509884246</c:v>
                </c:pt>
                <c:pt idx="4">
                  <c:v>0.51158610813541472</c:v>
                </c:pt>
                <c:pt idx="5">
                  <c:v>0.50424052798413044</c:v>
                </c:pt>
                <c:pt idx="6">
                  <c:v>0.49920205077563312</c:v>
                </c:pt>
                <c:pt idx="7">
                  <c:v>0.49393354964594799</c:v>
                </c:pt>
                <c:pt idx="8">
                  <c:v>0.49348906704272177</c:v>
                </c:pt>
                <c:pt idx="9">
                  <c:v>0.49324997912806556</c:v>
                </c:pt>
                <c:pt idx="10">
                  <c:v>0.49200197441042925</c:v>
                </c:pt>
                <c:pt idx="11">
                  <c:v>0.490464735775899</c:v>
                </c:pt>
                <c:pt idx="12">
                  <c:v>0.4901640297546081</c:v>
                </c:pt>
                <c:pt idx="13">
                  <c:v>0.48940992324996513</c:v>
                </c:pt>
                <c:pt idx="14">
                  <c:v>0.48655320079500347</c:v>
                </c:pt>
                <c:pt idx="15">
                  <c:v>0.48636528633804738</c:v>
                </c:pt>
                <c:pt idx="16">
                  <c:v>0.48610066632880006</c:v>
                </c:pt>
                <c:pt idx="17">
                  <c:v>0.4859373254844026</c:v>
                </c:pt>
                <c:pt idx="18">
                  <c:v>0.48557703871249441</c:v>
                </c:pt>
                <c:pt idx="19">
                  <c:v>0.48412936514516364</c:v>
                </c:pt>
                <c:pt idx="20">
                  <c:v>0.48392470431022244</c:v>
                </c:pt>
                <c:pt idx="21">
                  <c:v>0.48267737703570351</c:v>
                </c:pt>
                <c:pt idx="22">
                  <c:v>0.48204911765136305</c:v>
                </c:pt>
                <c:pt idx="23">
                  <c:v>0.48122816808357338</c:v>
                </c:pt>
                <c:pt idx="24">
                  <c:v>0.47778474154921741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935208"/>
        <c:axId val="396915608"/>
      </c:lineChart>
      <c:catAx>
        <c:axId val="396914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6915216"/>
        <c:crosses val="autoZero"/>
        <c:auto val="1"/>
        <c:lblAlgn val="ctr"/>
        <c:lblOffset val="100"/>
        <c:noMultiLvlLbl val="0"/>
      </c:catAx>
      <c:valAx>
        <c:axId val="39691521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691482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691560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6935208"/>
        <c:crosses val="max"/>
        <c:crossBetween val="between"/>
      </c:valAx>
      <c:catAx>
        <c:axId val="396935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691560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'ENT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'ENT Dpto'!$N$7:$N$31</c:f>
              <c:strCache>
                <c:ptCount val="25"/>
                <c:pt idx="0">
                  <c:v>Piura</c:v>
                </c:pt>
                <c:pt idx="1">
                  <c:v>Provincia Constitucional del Callao</c:v>
                </c:pt>
                <c:pt idx="2">
                  <c:v>Arequipa</c:v>
                </c:pt>
                <c:pt idx="3">
                  <c:v>San Martín</c:v>
                </c:pt>
                <c:pt idx="4">
                  <c:v>Tumbes</c:v>
                </c:pt>
                <c:pt idx="5">
                  <c:v>Ica</c:v>
                </c:pt>
                <c:pt idx="6">
                  <c:v>Huancavelica</c:v>
                </c:pt>
                <c:pt idx="7">
                  <c:v>Amazonas</c:v>
                </c:pt>
                <c:pt idx="8">
                  <c:v>Tacna</c:v>
                </c:pt>
                <c:pt idx="9">
                  <c:v>Cajamarca</c:v>
                </c:pt>
                <c:pt idx="10">
                  <c:v>Ucayali</c:v>
                </c:pt>
                <c:pt idx="11">
                  <c:v>Lima</c:v>
                </c:pt>
                <c:pt idx="12">
                  <c:v>Huánuco</c:v>
                </c:pt>
                <c:pt idx="13">
                  <c:v>La Libertad</c:v>
                </c:pt>
                <c:pt idx="14">
                  <c:v>Lambayeque</c:v>
                </c:pt>
                <c:pt idx="15">
                  <c:v>Apurímac</c:v>
                </c:pt>
                <c:pt idx="16">
                  <c:v>Puno</c:v>
                </c:pt>
                <c:pt idx="17">
                  <c:v>Ayacucho</c:v>
                </c:pt>
                <c:pt idx="18">
                  <c:v>Ancash</c:v>
                </c:pt>
                <c:pt idx="19">
                  <c:v>Loreto</c:v>
                </c:pt>
                <c:pt idx="20">
                  <c:v>Moquegua</c:v>
                </c:pt>
                <c:pt idx="21">
                  <c:v>Cusco</c:v>
                </c:pt>
                <c:pt idx="22">
                  <c:v>Madre de Dios</c:v>
                </c:pt>
                <c:pt idx="23">
                  <c:v>Junín</c:v>
                </c:pt>
                <c:pt idx="24">
                  <c:v>Pasco</c:v>
                </c:pt>
              </c:strCache>
            </c:strRef>
          </c:cat>
          <c:val>
            <c:numRef>
              <c:f>'ENT Dpto'!$O$7:$O$31</c:f>
              <c:numCache>
                <c:formatCode>#,##0.0</c:formatCode>
                <c:ptCount val="25"/>
                <c:pt idx="0">
                  <c:v>17.495005564481833</c:v>
                </c:pt>
                <c:pt idx="1">
                  <c:v>12.119403928031497</c:v>
                </c:pt>
                <c:pt idx="2">
                  <c:v>9.2926878742928487</c:v>
                </c:pt>
                <c:pt idx="3">
                  <c:v>5.078118534020982</c:v>
                </c:pt>
                <c:pt idx="4">
                  <c:v>3.1127195263016914</c:v>
                </c:pt>
                <c:pt idx="5">
                  <c:v>6.3635290238619628</c:v>
                </c:pt>
                <c:pt idx="6">
                  <c:v>2.9128911910389412</c:v>
                </c:pt>
                <c:pt idx="7">
                  <c:v>2.1302283513204321</c:v>
                </c:pt>
                <c:pt idx="8">
                  <c:v>2.7654500223531628</c:v>
                </c:pt>
                <c:pt idx="9">
                  <c:v>9.809522094900462</c:v>
                </c:pt>
                <c:pt idx="10">
                  <c:v>1.0003877531357881</c:v>
                </c:pt>
                <c:pt idx="11">
                  <c:v>66.529381426959574</c:v>
                </c:pt>
                <c:pt idx="12">
                  <c:v>5.2047898308345344</c:v>
                </c:pt>
                <c:pt idx="13">
                  <c:v>8.1519782517465966</c:v>
                </c:pt>
                <c:pt idx="14">
                  <c:v>7.0383139038437523</c:v>
                </c:pt>
                <c:pt idx="15">
                  <c:v>3.4155821471005612</c:v>
                </c:pt>
                <c:pt idx="16">
                  <c:v>6.38677452475621</c:v>
                </c:pt>
                <c:pt idx="17">
                  <c:v>3.3808267234118938</c:v>
                </c:pt>
                <c:pt idx="18">
                  <c:v>2.9143576400291864</c:v>
                </c:pt>
                <c:pt idx="19">
                  <c:v>5.9842071199402813</c:v>
                </c:pt>
                <c:pt idx="20">
                  <c:v>1.0837621156700818</c:v>
                </c:pt>
                <c:pt idx="21">
                  <c:v>4.3512221342184896</c:v>
                </c:pt>
                <c:pt idx="22">
                  <c:v>1.2807308441781471</c:v>
                </c:pt>
                <c:pt idx="23">
                  <c:v>2.8795442961733491</c:v>
                </c:pt>
                <c:pt idx="24">
                  <c:v>0.9822692982454424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499264"/>
        <c:axId val="493491816"/>
      </c:barChart>
      <c:lineChart>
        <c:grouping val="standard"/>
        <c:varyColors val="0"/>
        <c:ser>
          <c:idx val="1"/>
          <c:order val="1"/>
          <c:tx>
            <c:strRef>
              <c:f>'ENT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'ENT Dpto'!$N$7:$N$31</c:f>
              <c:strCache>
                <c:ptCount val="25"/>
                <c:pt idx="0">
                  <c:v>Piura</c:v>
                </c:pt>
                <c:pt idx="1">
                  <c:v>Provincia Constitucional del Callao</c:v>
                </c:pt>
                <c:pt idx="2">
                  <c:v>Arequipa</c:v>
                </c:pt>
                <c:pt idx="3">
                  <c:v>San Martín</c:v>
                </c:pt>
                <c:pt idx="4">
                  <c:v>Tumbes</c:v>
                </c:pt>
                <c:pt idx="5">
                  <c:v>Ica</c:v>
                </c:pt>
                <c:pt idx="6">
                  <c:v>Huancavelica</c:v>
                </c:pt>
                <c:pt idx="7">
                  <c:v>Amazonas</c:v>
                </c:pt>
                <c:pt idx="8">
                  <c:v>Tacna</c:v>
                </c:pt>
                <c:pt idx="9">
                  <c:v>Cajamarca</c:v>
                </c:pt>
                <c:pt idx="10">
                  <c:v>Ucayali</c:v>
                </c:pt>
                <c:pt idx="11">
                  <c:v>Lima</c:v>
                </c:pt>
                <c:pt idx="12">
                  <c:v>Huánuco</c:v>
                </c:pt>
                <c:pt idx="13">
                  <c:v>La Libertad</c:v>
                </c:pt>
                <c:pt idx="14">
                  <c:v>Lambayeque</c:v>
                </c:pt>
                <c:pt idx="15">
                  <c:v>Apurímac</c:v>
                </c:pt>
                <c:pt idx="16">
                  <c:v>Puno</c:v>
                </c:pt>
                <c:pt idx="17">
                  <c:v>Ayacucho</c:v>
                </c:pt>
                <c:pt idx="18">
                  <c:v>Ancash</c:v>
                </c:pt>
                <c:pt idx="19">
                  <c:v>Loreto</c:v>
                </c:pt>
                <c:pt idx="20">
                  <c:v>Moquegua</c:v>
                </c:pt>
                <c:pt idx="21">
                  <c:v>Cusco</c:v>
                </c:pt>
                <c:pt idx="22">
                  <c:v>Madre de Dios</c:v>
                </c:pt>
                <c:pt idx="23">
                  <c:v>Junín</c:v>
                </c:pt>
                <c:pt idx="24">
                  <c:v>Pasco</c:v>
                </c:pt>
              </c:strCache>
            </c:strRef>
          </c:cat>
          <c:val>
            <c:numRef>
              <c:f>'ENT Dpto'!$P$7:$P$31</c:f>
              <c:numCache>
                <c:formatCode>0%</c:formatCode>
                <c:ptCount val="25"/>
                <c:pt idx="0">
                  <c:v>0.61458397524106767</c:v>
                </c:pt>
                <c:pt idx="1">
                  <c:v>0.60962906814275397</c:v>
                </c:pt>
                <c:pt idx="2">
                  <c:v>0.57065905039542786</c:v>
                </c:pt>
                <c:pt idx="3">
                  <c:v>0.56282002537629328</c:v>
                </c:pt>
                <c:pt idx="4">
                  <c:v>0.55459167315976132</c:v>
                </c:pt>
                <c:pt idx="5">
                  <c:v>0.55043086459522728</c:v>
                </c:pt>
                <c:pt idx="6">
                  <c:v>0.55006790486716706</c:v>
                </c:pt>
                <c:pt idx="7">
                  <c:v>0.546961173596478</c:v>
                </c:pt>
                <c:pt idx="8">
                  <c:v>0.54524082657936135</c:v>
                </c:pt>
                <c:pt idx="9">
                  <c:v>0.54493500152491825</c:v>
                </c:pt>
                <c:pt idx="10">
                  <c:v>0.54141563908057166</c:v>
                </c:pt>
                <c:pt idx="11">
                  <c:v>0.53004713557059935</c:v>
                </c:pt>
                <c:pt idx="12">
                  <c:v>0.52942558725479605</c:v>
                </c:pt>
                <c:pt idx="13">
                  <c:v>0.51892289676026859</c:v>
                </c:pt>
                <c:pt idx="14">
                  <c:v>0.51746600770824924</c:v>
                </c:pt>
                <c:pt idx="15">
                  <c:v>0.51664831308672687</c:v>
                </c:pt>
                <c:pt idx="16">
                  <c:v>0.50458396186074961</c:v>
                </c:pt>
                <c:pt idx="17">
                  <c:v>0.5025623256660624</c:v>
                </c:pt>
                <c:pt idx="18">
                  <c:v>0.49939171135979921</c:v>
                </c:pt>
                <c:pt idx="19">
                  <c:v>0.49707192241729076</c:v>
                </c:pt>
                <c:pt idx="20">
                  <c:v>0.49009869953795876</c:v>
                </c:pt>
                <c:pt idx="21">
                  <c:v>0.48524993938516037</c:v>
                </c:pt>
                <c:pt idx="22">
                  <c:v>0.4836963999828337</c:v>
                </c:pt>
                <c:pt idx="23">
                  <c:v>0.47467235355455578</c:v>
                </c:pt>
                <c:pt idx="24">
                  <c:v>0.47375631979982419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500048"/>
        <c:axId val="493498088"/>
      </c:lineChart>
      <c:catAx>
        <c:axId val="49349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93491816"/>
        <c:crosses val="autoZero"/>
        <c:auto val="1"/>
        <c:lblAlgn val="ctr"/>
        <c:lblOffset val="100"/>
        <c:noMultiLvlLbl val="0"/>
      </c:catAx>
      <c:valAx>
        <c:axId val="49349181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9349926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9349808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93500048"/>
        <c:crosses val="max"/>
        <c:crossBetween val="between"/>
      </c:valAx>
      <c:catAx>
        <c:axId val="4935000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349808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'CUNA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'CUNA Dpto'!$N$7:$N$31</c:f>
              <c:strCache>
                <c:ptCount val="25"/>
                <c:pt idx="0">
                  <c:v>Moquegua</c:v>
                </c:pt>
                <c:pt idx="1">
                  <c:v>Ayacucho</c:v>
                </c:pt>
                <c:pt idx="2">
                  <c:v>Tacna</c:v>
                </c:pt>
                <c:pt idx="3">
                  <c:v>Cajamarca</c:v>
                </c:pt>
                <c:pt idx="4">
                  <c:v>Provincia Constitucional del Callao</c:v>
                </c:pt>
                <c:pt idx="5">
                  <c:v>Ancash</c:v>
                </c:pt>
                <c:pt idx="6">
                  <c:v>Amazonas</c:v>
                </c:pt>
                <c:pt idx="7">
                  <c:v>Huancavelica</c:v>
                </c:pt>
                <c:pt idx="8">
                  <c:v>Junín</c:v>
                </c:pt>
                <c:pt idx="9">
                  <c:v>Piura</c:v>
                </c:pt>
                <c:pt idx="10">
                  <c:v>Arequipa</c:v>
                </c:pt>
                <c:pt idx="11">
                  <c:v>Apurímac</c:v>
                </c:pt>
                <c:pt idx="12">
                  <c:v>Lima</c:v>
                </c:pt>
                <c:pt idx="13">
                  <c:v>La Libertad</c:v>
                </c:pt>
                <c:pt idx="14">
                  <c:v>Ica</c:v>
                </c:pt>
                <c:pt idx="15">
                  <c:v>Puno</c:v>
                </c:pt>
                <c:pt idx="16">
                  <c:v>Tumbes</c:v>
                </c:pt>
                <c:pt idx="17">
                  <c:v>Huánuco</c:v>
                </c:pt>
                <c:pt idx="18">
                  <c:v>Pasco</c:v>
                </c:pt>
                <c:pt idx="19">
                  <c:v>Cusco</c:v>
                </c:pt>
                <c:pt idx="20">
                  <c:v>Lambayeque</c:v>
                </c:pt>
                <c:pt idx="21">
                  <c:v>Loreto</c:v>
                </c:pt>
                <c:pt idx="22">
                  <c:v>Ucayali</c:v>
                </c:pt>
                <c:pt idx="23">
                  <c:v>San Martín</c:v>
                </c:pt>
                <c:pt idx="24">
                  <c:v>Madre de Dios</c:v>
                </c:pt>
              </c:strCache>
            </c:strRef>
          </c:cat>
          <c:val>
            <c:numRef>
              <c:f>'CUNA Dpto'!$O$7:$O$31</c:f>
              <c:numCache>
                <c:formatCode>#,##0.0</c:formatCode>
                <c:ptCount val="25"/>
                <c:pt idx="0">
                  <c:v>2.0158896280779999</c:v>
                </c:pt>
                <c:pt idx="1">
                  <c:v>10.049731155606102</c:v>
                </c:pt>
                <c:pt idx="2">
                  <c:v>2.1790097594140607</c:v>
                </c:pt>
                <c:pt idx="3">
                  <c:v>11.234893994061625</c:v>
                </c:pt>
                <c:pt idx="4">
                  <c:v>2.2536366308960085</c:v>
                </c:pt>
                <c:pt idx="5">
                  <c:v>7.2642802366883723</c:v>
                </c:pt>
                <c:pt idx="6">
                  <c:v>3.4433565930458303</c:v>
                </c:pt>
                <c:pt idx="7">
                  <c:v>8.3094285561393111</c:v>
                </c:pt>
                <c:pt idx="8">
                  <c:v>6.6774111593222445</c:v>
                </c:pt>
                <c:pt idx="9">
                  <c:v>6.0290291240254934</c:v>
                </c:pt>
                <c:pt idx="10">
                  <c:v>4.4232530619377481</c:v>
                </c:pt>
                <c:pt idx="11">
                  <c:v>8.392421742833811</c:v>
                </c:pt>
                <c:pt idx="12">
                  <c:v>24.933089360816545</c:v>
                </c:pt>
                <c:pt idx="13">
                  <c:v>5.947170937034449</c:v>
                </c:pt>
                <c:pt idx="14">
                  <c:v>2.2704974211984372</c:v>
                </c:pt>
                <c:pt idx="15">
                  <c:v>7.7638880950897953</c:v>
                </c:pt>
                <c:pt idx="16">
                  <c:v>2.0007212482379946</c:v>
                </c:pt>
                <c:pt idx="17">
                  <c:v>5.8831009766142612</c:v>
                </c:pt>
                <c:pt idx="18">
                  <c:v>2.0869699539440383</c:v>
                </c:pt>
                <c:pt idx="19">
                  <c:v>7.9532243476096491</c:v>
                </c:pt>
                <c:pt idx="20">
                  <c:v>2.3049537037387062</c:v>
                </c:pt>
                <c:pt idx="21">
                  <c:v>4.6633721522238316</c:v>
                </c:pt>
                <c:pt idx="22">
                  <c:v>2.5236352991175224</c:v>
                </c:pt>
                <c:pt idx="23">
                  <c:v>1.9711250447609328</c:v>
                </c:pt>
                <c:pt idx="24">
                  <c:v>1.388357E-2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6932856"/>
        <c:axId val="396934424"/>
      </c:barChart>
      <c:lineChart>
        <c:grouping val="standard"/>
        <c:varyColors val="0"/>
        <c:ser>
          <c:idx val="1"/>
          <c:order val="1"/>
          <c:tx>
            <c:strRef>
              <c:f>'CUNA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'CUNA Dpto'!$N$7:$N$31</c:f>
              <c:strCache>
                <c:ptCount val="25"/>
                <c:pt idx="0">
                  <c:v>Moquegua</c:v>
                </c:pt>
                <c:pt idx="1">
                  <c:v>Ayacucho</c:v>
                </c:pt>
                <c:pt idx="2">
                  <c:v>Tacna</c:v>
                </c:pt>
                <c:pt idx="3">
                  <c:v>Cajamarca</c:v>
                </c:pt>
                <c:pt idx="4">
                  <c:v>Provincia Constitucional del Callao</c:v>
                </c:pt>
                <c:pt idx="5">
                  <c:v>Ancash</c:v>
                </c:pt>
                <c:pt idx="6">
                  <c:v>Amazonas</c:v>
                </c:pt>
                <c:pt idx="7">
                  <c:v>Huancavelica</c:v>
                </c:pt>
                <c:pt idx="8">
                  <c:v>Junín</c:v>
                </c:pt>
                <c:pt idx="9">
                  <c:v>Piura</c:v>
                </c:pt>
                <c:pt idx="10">
                  <c:v>Arequipa</c:v>
                </c:pt>
                <c:pt idx="11">
                  <c:v>Apurímac</c:v>
                </c:pt>
                <c:pt idx="12">
                  <c:v>Lima</c:v>
                </c:pt>
                <c:pt idx="13">
                  <c:v>La Libertad</c:v>
                </c:pt>
                <c:pt idx="14">
                  <c:v>Ica</c:v>
                </c:pt>
                <c:pt idx="15">
                  <c:v>Puno</c:v>
                </c:pt>
                <c:pt idx="16">
                  <c:v>Tumbes</c:v>
                </c:pt>
                <c:pt idx="17">
                  <c:v>Huánuco</c:v>
                </c:pt>
                <c:pt idx="18">
                  <c:v>Pasco</c:v>
                </c:pt>
                <c:pt idx="19">
                  <c:v>Cusco</c:v>
                </c:pt>
                <c:pt idx="20">
                  <c:v>Lambayeque</c:v>
                </c:pt>
                <c:pt idx="21">
                  <c:v>Loreto</c:v>
                </c:pt>
                <c:pt idx="22">
                  <c:v>Ucayali</c:v>
                </c:pt>
                <c:pt idx="23">
                  <c:v>San Martín</c:v>
                </c:pt>
                <c:pt idx="24">
                  <c:v>Madre de Dios</c:v>
                </c:pt>
              </c:strCache>
            </c:strRef>
          </c:cat>
          <c:val>
            <c:numRef>
              <c:f>'CUNA Dpto'!$P$7:$P$31</c:f>
              <c:numCache>
                <c:formatCode>0%</c:formatCode>
                <c:ptCount val="25"/>
                <c:pt idx="0">
                  <c:v>0.53662581984410385</c:v>
                </c:pt>
                <c:pt idx="1">
                  <c:v>0.52622438177485409</c:v>
                </c:pt>
                <c:pt idx="2">
                  <c:v>0.47596658231838174</c:v>
                </c:pt>
                <c:pt idx="3">
                  <c:v>0.4608054501663274</c:v>
                </c:pt>
                <c:pt idx="4">
                  <c:v>0.4587362183203697</c:v>
                </c:pt>
                <c:pt idx="5">
                  <c:v>0.45176467728855457</c:v>
                </c:pt>
                <c:pt idx="6">
                  <c:v>0.44860296639367608</c:v>
                </c:pt>
                <c:pt idx="7">
                  <c:v>0.4420793670637006</c:v>
                </c:pt>
                <c:pt idx="8">
                  <c:v>0.43897303853338809</c:v>
                </c:pt>
                <c:pt idx="9">
                  <c:v>0.42615746884364963</c:v>
                </c:pt>
                <c:pt idx="10">
                  <c:v>0.42034760006349503</c:v>
                </c:pt>
                <c:pt idx="11">
                  <c:v>0.41904762047307315</c:v>
                </c:pt>
                <c:pt idx="12">
                  <c:v>0.41903615912655889</c:v>
                </c:pt>
                <c:pt idx="13">
                  <c:v>0.41868683090244152</c:v>
                </c:pt>
                <c:pt idx="14">
                  <c:v>0.41533251355725836</c:v>
                </c:pt>
                <c:pt idx="15">
                  <c:v>0.4124803177849527</c:v>
                </c:pt>
                <c:pt idx="16">
                  <c:v>0.38800587388885971</c:v>
                </c:pt>
                <c:pt idx="17">
                  <c:v>0.38794998931156188</c:v>
                </c:pt>
                <c:pt idx="18">
                  <c:v>0.38713512248060139</c:v>
                </c:pt>
                <c:pt idx="19">
                  <c:v>0.38171659091870586</c:v>
                </c:pt>
                <c:pt idx="20">
                  <c:v>0.37602110193503957</c:v>
                </c:pt>
                <c:pt idx="21">
                  <c:v>0.35215641415906435</c:v>
                </c:pt>
                <c:pt idx="22">
                  <c:v>0.30989329965407303</c:v>
                </c:pt>
                <c:pt idx="23">
                  <c:v>0.28816471695291246</c:v>
                </c:pt>
                <c:pt idx="24">
                  <c:v>1.1023675752243866E-2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924232"/>
        <c:axId val="396925408"/>
      </c:lineChart>
      <c:catAx>
        <c:axId val="396932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6934424"/>
        <c:crosses val="autoZero"/>
        <c:auto val="1"/>
        <c:lblAlgn val="ctr"/>
        <c:lblOffset val="100"/>
        <c:noMultiLvlLbl val="0"/>
      </c:catAx>
      <c:valAx>
        <c:axId val="39693442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693285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692540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6924232"/>
        <c:crosses val="max"/>
        <c:crossBetween val="between"/>
      </c:valAx>
      <c:catAx>
        <c:axId val="3969242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692540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'CPJL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'CPJL Dpto'!$N$7:$N$18</c:f>
              <c:strCache>
                <c:ptCount val="12"/>
                <c:pt idx="0">
                  <c:v>Arequipa</c:v>
                </c:pt>
                <c:pt idx="1">
                  <c:v>La Libertad</c:v>
                </c:pt>
                <c:pt idx="2">
                  <c:v>Lima</c:v>
                </c:pt>
                <c:pt idx="3">
                  <c:v>Lambayeque</c:v>
                </c:pt>
                <c:pt idx="4">
                  <c:v>Cusco</c:v>
                </c:pt>
                <c:pt idx="5">
                  <c:v>Ancash</c:v>
                </c:pt>
                <c:pt idx="6">
                  <c:v>Ica</c:v>
                </c:pt>
                <c:pt idx="7">
                  <c:v>Provincia Constitucional del Callao</c:v>
                </c:pt>
                <c:pt idx="8">
                  <c:v>Junín</c:v>
                </c:pt>
                <c:pt idx="9">
                  <c:v>Cajamarca</c:v>
                </c:pt>
                <c:pt idx="10">
                  <c:v>Moquegua</c:v>
                </c:pt>
                <c:pt idx="11">
                  <c:v>Tacna</c:v>
                </c:pt>
              </c:strCache>
            </c:strRef>
          </c:cat>
          <c:val>
            <c:numRef>
              <c:f>'CPJL Dpto'!$O$7:$O$18</c:f>
              <c:numCache>
                <c:formatCode>#,##0.0</c:formatCode>
                <c:ptCount val="12"/>
                <c:pt idx="0">
                  <c:v>2.6111580690574905</c:v>
                </c:pt>
                <c:pt idx="1">
                  <c:v>3.0321206890253949</c:v>
                </c:pt>
                <c:pt idx="2">
                  <c:v>18.121905699877207</c:v>
                </c:pt>
                <c:pt idx="3">
                  <c:v>2.2279409223254927</c:v>
                </c:pt>
                <c:pt idx="4">
                  <c:v>1.6291314585799226</c:v>
                </c:pt>
                <c:pt idx="5">
                  <c:v>1.8732657006269051</c:v>
                </c:pt>
                <c:pt idx="6">
                  <c:v>1.4363286393569914</c:v>
                </c:pt>
                <c:pt idx="7">
                  <c:v>2.2332235736823431</c:v>
                </c:pt>
                <c:pt idx="8">
                  <c:v>0.83371501305117324</c:v>
                </c:pt>
                <c:pt idx="9">
                  <c:v>0.9908392809586789</c:v>
                </c:pt>
                <c:pt idx="10">
                  <c:v>0.13479872990102823</c:v>
                </c:pt>
                <c:pt idx="11">
                  <c:v>7.1026519999999996E-2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6932072"/>
        <c:axId val="396931288"/>
      </c:barChart>
      <c:lineChart>
        <c:grouping val="standard"/>
        <c:varyColors val="0"/>
        <c:ser>
          <c:idx val="1"/>
          <c:order val="1"/>
          <c:tx>
            <c:strRef>
              <c:f>'CPJL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'CPJL Dpto'!$N$7:$N$18</c:f>
              <c:strCache>
                <c:ptCount val="12"/>
                <c:pt idx="0">
                  <c:v>Arequipa</c:v>
                </c:pt>
                <c:pt idx="1">
                  <c:v>La Libertad</c:v>
                </c:pt>
                <c:pt idx="2">
                  <c:v>Lima</c:v>
                </c:pt>
                <c:pt idx="3">
                  <c:v>Lambayeque</c:v>
                </c:pt>
                <c:pt idx="4">
                  <c:v>Cusco</c:v>
                </c:pt>
                <c:pt idx="5">
                  <c:v>Ancash</c:v>
                </c:pt>
                <c:pt idx="6">
                  <c:v>Ica</c:v>
                </c:pt>
                <c:pt idx="7">
                  <c:v>Provincia Constitucional del Callao</c:v>
                </c:pt>
                <c:pt idx="8">
                  <c:v>Junín</c:v>
                </c:pt>
                <c:pt idx="9">
                  <c:v>Cajamarca</c:v>
                </c:pt>
                <c:pt idx="10">
                  <c:v>Moquegua</c:v>
                </c:pt>
                <c:pt idx="11">
                  <c:v>Tacna</c:v>
                </c:pt>
              </c:strCache>
            </c:strRef>
          </c:cat>
          <c:val>
            <c:numRef>
              <c:f>'CPJL Dpto'!$P$7:$P$18</c:f>
              <c:numCache>
                <c:formatCode>0%</c:formatCode>
                <c:ptCount val="12"/>
                <c:pt idx="0">
                  <c:v>0.90852657429233885</c:v>
                </c:pt>
                <c:pt idx="1">
                  <c:v>0.77861240179150626</c:v>
                </c:pt>
                <c:pt idx="2">
                  <c:v>0.77797040536913176</c:v>
                </c:pt>
                <c:pt idx="3">
                  <c:v>0.60281287367691316</c:v>
                </c:pt>
                <c:pt idx="4">
                  <c:v>0.57170651628966174</c:v>
                </c:pt>
                <c:pt idx="5">
                  <c:v>0.52809998382571655</c:v>
                </c:pt>
                <c:pt idx="6">
                  <c:v>0.48831611960361321</c:v>
                </c:pt>
                <c:pt idx="7">
                  <c:v>0.47504317582162614</c:v>
                </c:pt>
                <c:pt idx="8">
                  <c:v>0.46845343647205528</c:v>
                </c:pt>
                <c:pt idx="9">
                  <c:v>0.45379339889536696</c:v>
                </c:pt>
                <c:pt idx="10">
                  <c:v>0.40462844643133633</c:v>
                </c:pt>
                <c:pt idx="11">
                  <c:v>0.3693699653129891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930896"/>
        <c:axId val="396927368"/>
      </c:lineChart>
      <c:catAx>
        <c:axId val="396932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6931288"/>
        <c:crosses val="autoZero"/>
        <c:auto val="1"/>
        <c:lblAlgn val="ctr"/>
        <c:lblOffset val="100"/>
        <c:noMultiLvlLbl val="0"/>
      </c:catAx>
      <c:valAx>
        <c:axId val="39693128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693207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692736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6930896"/>
        <c:crosses val="max"/>
        <c:crossBetween val="between"/>
      </c:valAx>
      <c:catAx>
        <c:axId val="396930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692736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'IDPP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'IDPP Dpto'!$N$7:$N$31</c:f>
              <c:strCache>
                <c:ptCount val="25"/>
                <c:pt idx="0">
                  <c:v>Madre de Dios</c:v>
                </c:pt>
                <c:pt idx="1">
                  <c:v>Ica</c:v>
                </c:pt>
                <c:pt idx="2">
                  <c:v>Provincia Constitucional del Callao</c:v>
                </c:pt>
                <c:pt idx="3">
                  <c:v>Lima</c:v>
                </c:pt>
                <c:pt idx="4">
                  <c:v>Tumbes</c:v>
                </c:pt>
                <c:pt idx="5">
                  <c:v>Cajamarca</c:v>
                </c:pt>
                <c:pt idx="6">
                  <c:v>Piura</c:v>
                </c:pt>
                <c:pt idx="7">
                  <c:v>Ancash</c:v>
                </c:pt>
                <c:pt idx="8">
                  <c:v>Huánuco</c:v>
                </c:pt>
                <c:pt idx="9">
                  <c:v>Huancavelica</c:v>
                </c:pt>
                <c:pt idx="10">
                  <c:v>Puno</c:v>
                </c:pt>
                <c:pt idx="11">
                  <c:v>La Libertad</c:v>
                </c:pt>
                <c:pt idx="12">
                  <c:v>Cusco</c:v>
                </c:pt>
                <c:pt idx="13">
                  <c:v>Amazonas</c:v>
                </c:pt>
                <c:pt idx="14">
                  <c:v>Junín</c:v>
                </c:pt>
                <c:pt idx="15">
                  <c:v>Ayacucho</c:v>
                </c:pt>
                <c:pt idx="16">
                  <c:v>Ucayali</c:v>
                </c:pt>
                <c:pt idx="17">
                  <c:v>San Martín</c:v>
                </c:pt>
                <c:pt idx="18">
                  <c:v>Arequipa</c:v>
                </c:pt>
                <c:pt idx="19">
                  <c:v>Moquegua</c:v>
                </c:pt>
                <c:pt idx="20">
                  <c:v>Pasco</c:v>
                </c:pt>
                <c:pt idx="21">
                  <c:v>Apurímac</c:v>
                </c:pt>
                <c:pt idx="22">
                  <c:v>Tacna</c:v>
                </c:pt>
                <c:pt idx="23">
                  <c:v>Loreto</c:v>
                </c:pt>
                <c:pt idx="24">
                  <c:v>Lambayeque</c:v>
                </c:pt>
              </c:strCache>
            </c:strRef>
          </c:cat>
          <c:val>
            <c:numRef>
              <c:f>'IDPP Dpto'!$O$7:$O$31</c:f>
              <c:numCache>
                <c:formatCode>#,##0.0</c:formatCode>
                <c:ptCount val="25"/>
                <c:pt idx="0">
                  <c:v>0.84619464477889617</c:v>
                </c:pt>
                <c:pt idx="1">
                  <c:v>9.2912633836732823</c:v>
                </c:pt>
                <c:pt idx="2">
                  <c:v>3.2619268903764755</c:v>
                </c:pt>
                <c:pt idx="3">
                  <c:v>88.425390349709787</c:v>
                </c:pt>
                <c:pt idx="4">
                  <c:v>0.67077608540681222</c:v>
                </c:pt>
                <c:pt idx="5">
                  <c:v>6.3935635963505941</c:v>
                </c:pt>
                <c:pt idx="6">
                  <c:v>9.0881092959749807</c:v>
                </c:pt>
                <c:pt idx="7">
                  <c:v>5.6053168453535642</c:v>
                </c:pt>
                <c:pt idx="8">
                  <c:v>2.3745639061179844</c:v>
                </c:pt>
                <c:pt idx="9">
                  <c:v>2.9829606885020032</c:v>
                </c:pt>
                <c:pt idx="10">
                  <c:v>9.5933614143025281</c:v>
                </c:pt>
                <c:pt idx="11">
                  <c:v>5.0671965745191923</c:v>
                </c:pt>
                <c:pt idx="12">
                  <c:v>15.775552259957653</c:v>
                </c:pt>
                <c:pt idx="13">
                  <c:v>1.1862381854086701</c:v>
                </c:pt>
                <c:pt idx="14">
                  <c:v>1.9558283072792504</c:v>
                </c:pt>
                <c:pt idx="15">
                  <c:v>0.79220359198037804</c:v>
                </c:pt>
                <c:pt idx="16">
                  <c:v>1.786570204116589</c:v>
                </c:pt>
                <c:pt idx="17">
                  <c:v>3.4206233841814382</c:v>
                </c:pt>
                <c:pt idx="18">
                  <c:v>11.997820109993919</c:v>
                </c:pt>
                <c:pt idx="19">
                  <c:v>1.0517234899317234</c:v>
                </c:pt>
                <c:pt idx="20">
                  <c:v>1.3802964591854685</c:v>
                </c:pt>
                <c:pt idx="21">
                  <c:v>1.9803467473797842</c:v>
                </c:pt>
                <c:pt idx="22">
                  <c:v>0.59949186293625778</c:v>
                </c:pt>
                <c:pt idx="23">
                  <c:v>0.84015798376814477</c:v>
                </c:pt>
                <c:pt idx="24">
                  <c:v>2.3779655672980966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6934032"/>
        <c:axId val="396932464"/>
      </c:barChart>
      <c:lineChart>
        <c:grouping val="standard"/>
        <c:varyColors val="0"/>
        <c:ser>
          <c:idx val="1"/>
          <c:order val="1"/>
          <c:tx>
            <c:strRef>
              <c:f>'IDPP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'IDPP Dpto'!$N$7:$N$31</c:f>
              <c:strCache>
                <c:ptCount val="25"/>
                <c:pt idx="0">
                  <c:v>Madre de Dios</c:v>
                </c:pt>
                <c:pt idx="1">
                  <c:v>Ica</c:v>
                </c:pt>
                <c:pt idx="2">
                  <c:v>Provincia Constitucional del Callao</c:v>
                </c:pt>
                <c:pt idx="3">
                  <c:v>Lima</c:v>
                </c:pt>
                <c:pt idx="4">
                  <c:v>Tumbes</c:v>
                </c:pt>
                <c:pt idx="5">
                  <c:v>Cajamarca</c:v>
                </c:pt>
                <c:pt idx="6">
                  <c:v>Piura</c:v>
                </c:pt>
                <c:pt idx="7">
                  <c:v>Ancash</c:v>
                </c:pt>
                <c:pt idx="8">
                  <c:v>Huánuco</c:v>
                </c:pt>
                <c:pt idx="9">
                  <c:v>Huancavelica</c:v>
                </c:pt>
                <c:pt idx="10">
                  <c:v>Puno</c:v>
                </c:pt>
                <c:pt idx="11">
                  <c:v>La Libertad</c:v>
                </c:pt>
                <c:pt idx="12">
                  <c:v>Cusco</c:v>
                </c:pt>
                <c:pt idx="13">
                  <c:v>Amazonas</c:v>
                </c:pt>
                <c:pt idx="14">
                  <c:v>Junín</c:v>
                </c:pt>
                <c:pt idx="15">
                  <c:v>Ayacucho</c:v>
                </c:pt>
                <c:pt idx="16">
                  <c:v>Ucayali</c:v>
                </c:pt>
                <c:pt idx="17">
                  <c:v>San Martín</c:v>
                </c:pt>
                <c:pt idx="18">
                  <c:v>Arequipa</c:v>
                </c:pt>
                <c:pt idx="19">
                  <c:v>Moquegua</c:v>
                </c:pt>
                <c:pt idx="20">
                  <c:v>Pasco</c:v>
                </c:pt>
                <c:pt idx="21">
                  <c:v>Apurímac</c:v>
                </c:pt>
                <c:pt idx="22">
                  <c:v>Tacna</c:v>
                </c:pt>
                <c:pt idx="23">
                  <c:v>Loreto</c:v>
                </c:pt>
                <c:pt idx="24">
                  <c:v>Lambayeque</c:v>
                </c:pt>
              </c:strCache>
            </c:strRef>
          </c:cat>
          <c:val>
            <c:numRef>
              <c:f>'IDPP Dpto'!$P$7:$P$31</c:f>
              <c:numCache>
                <c:formatCode>0%</c:formatCode>
                <c:ptCount val="25"/>
                <c:pt idx="0">
                  <c:v>0.66692253323315731</c:v>
                </c:pt>
                <c:pt idx="1">
                  <c:v>0.65300738828859983</c:v>
                </c:pt>
                <c:pt idx="2">
                  <c:v>0.64905352670132654</c:v>
                </c:pt>
                <c:pt idx="3">
                  <c:v>0.58893619490906546</c:v>
                </c:pt>
                <c:pt idx="4">
                  <c:v>0.56350454306604458</c:v>
                </c:pt>
                <c:pt idx="5">
                  <c:v>0.50625514802564775</c:v>
                </c:pt>
                <c:pt idx="6">
                  <c:v>0.4878700052493159</c:v>
                </c:pt>
                <c:pt idx="7">
                  <c:v>0.48539215393894597</c:v>
                </c:pt>
                <c:pt idx="8">
                  <c:v>0.41805349287857857</c:v>
                </c:pt>
                <c:pt idx="9">
                  <c:v>0.41627021002483455</c:v>
                </c:pt>
                <c:pt idx="10">
                  <c:v>0.41036466087491796</c:v>
                </c:pt>
                <c:pt idx="11">
                  <c:v>0.40263772500943529</c:v>
                </c:pt>
                <c:pt idx="12">
                  <c:v>0.38890900089453723</c:v>
                </c:pt>
                <c:pt idx="13">
                  <c:v>0.34729714070488055</c:v>
                </c:pt>
                <c:pt idx="14">
                  <c:v>0.34209422852103338</c:v>
                </c:pt>
                <c:pt idx="15">
                  <c:v>0.34077889777771103</c:v>
                </c:pt>
                <c:pt idx="16">
                  <c:v>0.32970829097797227</c:v>
                </c:pt>
                <c:pt idx="17">
                  <c:v>0.29904509085698472</c:v>
                </c:pt>
                <c:pt idx="18">
                  <c:v>0.28709770118572353</c:v>
                </c:pt>
                <c:pt idx="19">
                  <c:v>0.27609283934331519</c:v>
                </c:pt>
                <c:pt idx="20">
                  <c:v>0.25100096217927303</c:v>
                </c:pt>
                <c:pt idx="21">
                  <c:v>0.23274298430738233</c:v>
                </c:pt>
                <c:pt idx="22">
                  <c:v>0.11224055845373994</c:v>
                </c:pt>
                <c:pt idx="23">
                  <c:v>8.6660155012893453E-2</c:v>
                </c:pt>
                <c:pt idx="24">
                  <c:v>4.4389359744366162E-2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931680"/>
        <c:axId val="396928936"/>
      </c:lineChart>
      <c:catAx>
        <c:axId val="39693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6932464"/>
        <c:crosses val="autoZero"/>
        <c:auto val="1"/>
        <c:lblAlgn val="ctr"/>
        <c:lblOffset val="100"/>
        <c:noMultiLvlLbl val="0"/>
      </c:catAx>
      <c:valAx>
        <c:axId val="39693246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693403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692893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6931680"/>
        <c:crosses val="max"/>
        <c:crossBetween val="between"/>
      </c:valAx>
      <c:catAx>
        <c:axId val="3969316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692893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'FCL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'FCL Dpto'!$N$7:$N$16</c:f>
              <c:strCache>
                <c:ptCount val="10"/>
                <c:pt idx="0">
                  <c:v>Ancash</c:v>
                </c:pt>
                <c:pt idx="1">
                  <c:v>Ica</c:v>
                </c:pt>
                <c:pt idx="2">
                  <c:v>Loreto</c:v>
                </c:pt>
                <c:pt idx="3">
                  <c:v>La Libertad</c:v>
                </c:pt>
                <c:pt idx="4">
                  <c:v>Tumbes</c:v>
                </c:pt>
                <c:pt idx="5">
                  <c:v>Huánuco</c:v>
                </c:pt>
                <c:pt idx="6">
                  <c:v>Lima</c:v>
                </c:pt>
                <c:pt idx="7">
                  <c:v>Moquegua</c:v>
                </c:pt>
                <c:pt idx="8">
                  <c:v>Cajamarca</c:v>
                </c:pt>
                <c:pt idx="9">
                  <c:v>Piura</c:v>
                </c:pt>
              </c:strCache>
            </c:strRef>
          </c:cat>
          <c:val>
            <c:numRef>
              <c:f>'FCL Dpto'!$O$7:$O$16</c:f>
              <c:numCache>
                <c:formatCode>#,##0.0</c:formatCode>
                <c:ptCount val="10"/>
                <c:pt idx="0">
                  <c:v>0.71482990095734822</c:v>
                </c:pt>
                <c:pt idx="1">
                  <c:v>0.39188100494708311</c:v>
                </c:pt>
                <c:pt idx="2">
                  <c:v>0.45913892257519273</c:v>
                </c:pt>
                <c:pt idx="3">
                  <c:v>0.38392331053844031</c:v>
                </c:pt>
                <c:pt idx="4">
                  <c:v>0.35933604867225544</c:v>
                </c:pt>
                <c:pt idx="5">
                  <c:v>0.40512939021121253</c:v>
                </c:pt>
                <c:pt idx="6">
                  <c:v>33.4814582423679</c:v>
                </c:pt>
                <c:pt idx="7">
                  <c:v>0.37451499116006215</c:v>
                </c:pt>
                <c:pt idx="8">
                  <c:v>0.3552393069204236</c:v>
                </c:pt>
                <c:pt idx="9">
                  <c:v>0.16326435158546201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6929720"/>
        <c:axId val="396930504"/>
      </c:barChart>
      <c:lineChart>
        <c:grouping val="standard"/>
        <c:varyColors val="0"/>
        <c:ser>
          <c:idx val="1"/>
          <c:order val="1"/>
          <c:tx>
            <c:strRef>
              <c:f>'FCL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'FCL Dpto'!$N$7:$N$16</c:f>
              <c:strCache>
                <c:ptCount val="10"/>
                <c:pt idx="0">
                  <c:v>Ancash</c:v>
                </c:pt>
                <c:pt idx="1">
                  <c:v>Ica</c:v>
                </c:pt>
                <c:pt idx="2">
                  <c:v>Loreto</c:v>
                </c:pt>
                <c:pt idx="3">
                  <c:v>La Libertad</c:v>
                </c:pt>
                <c:pt idx="4">
                  <c:v>Tumbes</c:v>
                </c:pt>
                <c:pt idx="5">
                  <c:v>Huánuco</c:v>
                </c:pt>
                <c:pt idx="6">
                  <c:v>Lima</c:v>
                </c:pt>
                <c:pt idx="7">
                  <c:v>Moquegua</c:v>
                </c:pt>
                <c:pt idx="8">
                  <c:v>Cajamarca</c:v>
                </c:pt>
                <c:pt idx="9">
                  <c:v>Piura</c:v>
                </c:pt>
              </c:strCache>
            </c:strRef>
          </c:cat>
          <c:val>
            <c:numRef>
              <c:f>'FCL Dpto'!$P$7:$P$16</c:f>
              <c:numCache>
                <c:formatCode>0%</c:formatCode>
                <c:ptCount val="10"/>
                <c:pt idx="0">
                  <c:v>0.74076174745034229</c:v>
                </c:pt>
                <c:pt idx="1">
                  <c:v>0.69999250663959289</c:v>
                </c:pt>
                <c:pt idx="2">
                  <c:v>0.65374232202686033</c:v>
                </c:pt>
                <c:pt idx="3">
                  <c:v>0.52318672167371461</c:v>
                </c:pt>
                <c:pt idx="4">
                  <c:v>0.51791782561519872</c:v>
                </c:pt>
                <c:pt idx="5">
                  <c:v>0.51660368266846091</c:v>
                </c:pt>
                <c:pt idx="6">
                  <c:v>0.51260995015817012</c:v>
                </c:pt>
                <c:pt idx="7">
                  <c:v>0.48965489035184717</c:v>
                </c:pt>
                <c:pt idx="8">
                  <c:v>0.46298281590704826</c:v>
                </c:pt>
                <c:pt idx="9">
                  <c:v>0.34443956030688189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933640"/>
        <c:axId val="396928152"/>
      </c:lineChart>
      <c:catAx>
        <c:axId val="396929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6930504"/>
        <c:crosses val="autoZero"/>
        <c:auto val="1"/>
        <c:lblAlgn val="ctr"/>
        <c:lblOffset val="100"/>
        <c:noMultiLvlLbl val="0"/>
      </c:catAx>
      <c:valAx>
        <c:axId val="39693050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692972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692815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6933640"/>
        <c:crosses val="max"/>
        <c:crossBetween val="between"/>
      </c:valAx>
      <c:catAx>
        <c:axId val="396933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692815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'RMEU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'RMEU Dpto'!$N$7:$N$31</c:f>
              <c:strCache>
                <c:ptCount val="25"/>
                <c:pt idx="0">
                  <c:v>Apurímac</c:v>
                </c:pt>
                <c:pt idx="1">
                  <c:v>La Libertad</c:v>
                </c:pt>
                <c:pt idx="2">
                  <c:v>Madre de Dios</c:v>
                </c:pt>
                <c:pt idx="3">
                  <c:v>Huancavelica</c:v>
                </c:pt>
                <c:pt idx="4">
                  <c:v>San Martín</c:v>
                </c:pt>
                <c:pt idx="5">
                  <c:v>Piura</c:v>
                </c:pt>
                <c:pt idx="6">
                  <c:v>Arequipa</c:v>
                </c:pt>
                <c:pt idx="7">
                  <c:v>Moquegua</c:v>
                </c:pt>
                <c:pt idx="8">
                  <c:v>Ayacucho</c:v>
                </c:pt>
                <c:pt idx="9">
                  <c:v>Ucayali</c:v>
                </c:pt>
                <c:pt idx="10">
                  <c:v>Provincia Constitucional del Callao</c:v>
                </c:pt>
                <c:pt idx="11">
                  <c:v>Huánuco</c:v>
                </c:pt>
                <c:pt idx="12">
                  <c:v>Ica</c:v>
                </c:pt>
                <c:pt idx="13">
                  <c:v>Cusco</c:v>
                </c:pt>
                <c:pt idx="14">
                  <c:v>Lima</c:v>
                </c:pt>
                <c:pt idx="15">
                  <c:v>Tacna</c:v>
                </c:pt>
                <c:pt idx="16">
                  <c:v>Junín</c:v>
                </c:pt>
                <c:pt idx="17">
                  <c:v>Amazonas</c:v>
                </c:pt>
                <c:pt idx="18">
                  <c:v>Lambayeque</c:v>
                </c:pt>
                <c:pt idx="19">
                  <c:v>Cajamarca</c:v>
                </c:pt>
                <c:pt idx="20">
                  <c:v>Ancash</c:v>
                </c:pt>
                <c:pt idx="21">
                  <c:v>Loreto</c:v>
                </c:pt>
                <c:pt idx="22">
                  <c:v>Tumbes</c:v>
                </c:pt>
                <c:pt idx="23">
                  <c:v>Pasco</c:v>
                </c:pt>
                <c:pt idx="24">
                  <c:v>Puno</c:v>
                </c:pt>
              </c:strCache>
            </c:strRef>
          </c:cat>
          <c:val>
            <c:numRef>
              <c:f>'RMEU Dpto'!$O$7:$O$31</c:f>
              <c:numCache>
                <c:formatCode>#,##0.0</c:formatCode>
                <c:ptCount val="25"/>
                <c:pt idx="0">
                  <c:v>0.22918617887808157</c:v>
                </c:pt>
                <c:pt idx="1">
                  <c:v>5.9487557954789887</c:v>
                </c:pt>
                <c:pt idx="2">
                  <c:v>1.2024143867395616</c:v>
                </c:pt>
                <c:pt idx="3">
                  <c:v>0.66160147959617166</c:v>
                </c:pt>
                <c:pt idx="4">
                  <c:v>1.3725711390986008</c:v>
                </c:pt>
                <c:pt idx="5">
                  <c:v>1.4654849091438376</c:v>
                </c:pt>
                <c:pt idx="6">
                  <c:v>3.1529875831116105</c:v>
                </c:pt>
                <c:pt idx="7">
                  <c:v>0.30179175865254815</c:v>
                </c:pt>
                <c:pt idx="8">
                  <c:v>2.31711604875579</c:v>
                </c:pt>
                <c:pt idx="9">
                  <c:v>1.247980268005914</c:v>
                </c:pt>
                <c:pt idx="10">
                  <c:v>13.834487948836752</c:v>
                </c:pt>
                <c:pt idx="11">
                  <c:v>3.4135928095732866</c:v>
                </c:pt>
                <c:pt idx="12">
                  <c:v>0.66545090426754405</c:v>
                </c:pt>
                <c:pt idx="13">
                  <c:v>1.0126380048841863</c:v>
                </c:pt>
                <c:pt idx="14">
                  <c:v>83.992961314038268</c:v>
                </c:pt>
                <c:pt idx="15">
                  <c:v>0.56140383420976425</c:v>
                </c:pt>
                <c:pt idx="16">
                  <c:v>0.80213897516288957</c:v>
                </c:pt>
                <c:pt idx="17">
                  <c:v>1.0201460557685855</c:v>
                </c:pt>
                <c:pt idx="18">
                  <c:v>2.2597121384052281</c:v>
                </c:pt>
                <c:pt idx="19">
                  <c:v>2.0656139507862177</c:v>
                </c:pt>
                <c:pt idx="20">
                  <c:v>0.49202602648242255</c:v>
                </c:pt>
                <c:pt idx="21">
                  <c:v>3.1939633033972674</c:v>
                </c:pt>
                <c:pt idx="22">
                  <c:v>0.23576679028747322</c:v>
                </c:pt>
                <c:pt idx="23">
                  <c:v>4.6539999107643963E-4</c:v>
                </c:pt>
                <c:pt idx="24">
                  <c:v>2.05E-4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6934816"/>
        <c:axId val="396935992"/>
      </c:barChart>
      <c:lineChart>
        <c:grouping val="standard"/>
        <c:varyColors val="0"/>
        <c:ser>
          <c:idx val="1"/>
          <c:order val="1"/>
          <c:tx>
            <c:strRef>
              <c:f>'RMEU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'RMEU Dpto'!$N$7:$N$31</c:f>
              <c:strCache>
                <c:ptCount val="25"/>
                <c:pt idx="0">
                  <c:v>Apurímac</c:v>
                </c:pt>
                <c:pt idx="1">
                  <c:v>La Libertad</c:v>
                </c:pt>
                <c:pt idx="2">
                  <c:v>Madre de Dios</c:v>
                </c:pt>
                <c:pt idx="3">
                  <c:v>Huancavelica</c:v>
                </c:pt>
                <c:pt idx="4">
                  <c:v>San Martín</c:v>
                </c:pt>
                <c:pt idx="5">
                  <c:v>Piura</c:v>
                </c:pt>
                <c:pt idx="6">
                  <c:v>Arequipa</c:v>
                </c:pt>
                <c:pt idx="7">
                  <c:v>Moquegua</c:v>
                </c:pt>
                <c:pt idx="8">
                  <c:v>Ayacucho</c:v>
                </c:pt>
                <c:pt idx="9">
                  <c:v>Ucayali</c:v>
                </c:pt>
                <c:pt idx="10">
                  <c:v>Provincia Constitucional del Callao</c:v>
                </c:pt>
                <c:pt idx="11">
                  <c:v>Huánuco</c:v>
                </c:pt>
                <c:pt idx="12">
                  <c:v>Ica</c:v>
                </c:pt>
                <c:pt idx="13">
                  <c:v>Cusco</c:v>
                </c:pt>
                <c:pt idx="14">
                  <c:v>Lima</c:v>
                </c:pt>
                <c:pt idx="15">
                  <c:v>Tacna</c:v>
                </c:pt>
                <c:pt idx="16">
                  <c:v>Junín</c:v>
                </c:pt>
                <c:pt idx="17">
                  <c:v>Amazonas</c:v>
                </c:pt>
                <c:pt idx="18">
                  <c:v>Lambayeque</c:v>
                </c:pt>
                <c:pt idx="19">
                  <c:v>Cajamarca</c:v>
                </c:pt>
                <c:pt idx="20">
                  <c:v>Ancash</c:v>
                </c:pt>
                <c:pt idx="21">
                  <c:v>Loreto</c:v>
                </c:pt>
                <c:pt idx="22">
                  <c:v>Tumbes</c:v>
                </c:pt>
                <c:pt idx="23">
                  <c:v>Pasco</c:v>
                </c:pt>
                <c:pt idx="24">
                  <c:v>Puno</c:v>
                </c:pt>
              </c:strCache>
            </c:strRef>
          </c:cat>
          <c:val>
            <c:numRef>
              <c:f>'RMEU Dpto'!$P$7:$P$31</c:f>
              <c:numCache>
                <c:formatCode>0%</c:formatCode>
                <c:ptCount val="25"/>
                <c:pt idx="0">
                  <c:v>0.74940057051421927</c:v>
                </c:pt>
                <c:pt idx="1">
                  <c:v>0.65948908899066849</c:v>
                </c:pt>
                <c:pt idx="2">
                  <c:v>0.64569250107778531</c:v>
                </c:pt>
                <c:pt idx="3">
                  <c:v>0.62480720792847211</c:v>
                </c:pt>
                <c:pt idx="4">
                  <c:v>0.60710483243607405</c:v>
                </c:pt>
                <c:pt idx="5">
                  <c:v>0.5913476769315289</c:v>
                </c:pt>
                <c:pt idx="6">
                  <c:v>0.59045087236727922</c:v>
                </c:pt>
                <c:pt idx="7">
                  <c:v>0.58732289561704276</c:v>
                </c:pt>
                <c:pt idx="8">
                  <c:v>0.58157974164690285</c:v>
                </c:pt>
                <c:pt idx="9">
                  <c:v>0.57796905871800641</c:v>
                </c:pt>
                <c:pt idx="10">
                  <c:v>0.56779566827639405</c:v>
                </c:pt>
                <c:pt idx="11">
                  <c:v>0.54544299593749646</c:v>
                </c:pt>
                <c:pt idx="12">
                  <c:v>0.53460778686378108</c:v>
                </c:pt>
                <c:pt idx="13">
                  <c:v>0.4832542438897246</c:v>
                </c:pt>
                <c:pt idx="14">
                  <c:v>0.4697220053110569</c:v>
                </c:pt>
                <c:pt idx="15">
                  <c:v>0.43438121156229498</c:v>
                </c:pt>
                <c:pt idx="16">
                  <c:v>0.42139882016316627</c:v>
                </c:pt>
                <c:pt idx="17">
                  <c:v>0.4115007080302488</c:v>
                </c:pt>
                <c:pt idx="18">
                  <c:v>0.38496570871338248</c:v>
                </c:pt>
                <c:pt idx="19">
                  <c:v>0.38181537990359266</c:v>
                </c:pt>
                <c:pt idx="20">
                  <c:v>0.34062077377914168</c:v>
                </c:pt>
                <c:pt idx="21">
                  <c:v>0.28844567657474213</c:v>
                </c:pt>
                <c:pt idx="22">
                  <c:v>0.12695612411976975</c:v>
                </c:pt>
                <c:pt idx="23">
                  <c:v>6.6485713010919947E-2</c:v>
                </c:pt>
                <c:pt idx="24">
                  <c:v>2.4404761904761905E-2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925016"/>
        <c:axId val="396926976"/>
      </c:lineChart>
      <c:catAx>
        <c:axId val="396934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6935992"/>
        <c:crosses val="autoZero"/>
        <c:auto val="1"/>
        <c:lblAlgn val="ctr"/>
        <c:lblOffset val="100"/>
        <c:noMultiLvlLbl val="0"/>
      </c:catAx>
      <c:valAx>
        <c:axId val="39693599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693481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692697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6925016"/>
        <c:crosses val="max"/>
        <c:crossBetween val="between"/>
      </c:valAx>
      <c:catAx>
        <c:axId val="396925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692697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'INJD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'INJD Dpto'!$N$7:$N$31</c:f>
              <c:strCache>
                <c:ptCount val="25"/>
                <c:pt idx="0">
                  <c:v>Cajamarca</c:v>
                </c:pt>
                <c:pt idx="1">
                  <c:v>Ucayali</c:v>
                </c:pt>
                <c:pt idx="2">
                  <c:v>Madre de Dios</c:v>
                </c:pt>
                <c:pt idx="3">
                  <c:v>Piura</c:v>
                </c:pt>
                <c:pt idx="4">
                  <c:v>Huánuco</c:v>
                </c:pt>
                <c:pt idx="5">
                  <c:v>Pasco</c:v>
                </c:pt>
                <c:pt idx="6">
                  <c:v>Moquegua</c:v>
                </c:pt>
                <c:pt idx="7">
                  <c:v>Lambayeque</c:v>
                </c:pt>
                <c:pt idx="8">
                  <c:v>San Martín</c:v>
                </c:pt>
                <c:pt idx="9">
                  <c:v>Loreto</c:v>
                </c:pt>
                <c:pt idx="10">
                  <c:v>Ancash</c:v>
                </c:pt>
                <c:pt idx="11">
                  <c:v>Puno</c:v>
                </c:pt>
                <c:pt idx="12">
                  <c:v>Ica</c:v>
                </c:pt>
                <c:pt idx="13">
                  <c:v>Arequipa</c:v>
                </c:pt>
                <c:pt idx="14">
                  <c:v>La Libertad</c:v>
                </c:pt>
                <c:pt idx="15">
                  <c:v>Cusco</c:v>
                </c:pt>
                <c:pt idx="16">
                  <c:v>Tacna</c:v>
                </c:pt>
                <c:pt idx="17">
                  <c:v>Ayacucho</c:v>
                </c:pt>
                <c:pt idx="18">
                  <c:v>Provincia Constitucional del Callao</c:v>
                </c:pt>
                <c:pt idx="19">
                  <c:v>Apurímac</c:v>
                </c:pt>
                <c:pt idx="20">
                  <c:v>Amazonas</c:v>
                </c:pt>
                <c:pt idx="21">
                  <c:v>Junín</c:v>
                </c:pt>
                <c:pt idx="22">
                  <c:v>Huancavelica</c:v>
                </c:pt>
                <c:pt idx="23">
                  <c:v>Lima</c:v>
                </c:pt>
                <c:pt idx="24">
                  <c:v>Tumbes</c:v>
                </c:pt>
              </c:strCache>
            </c:strRef>
          </c:cat>
          <c:val>
            <c:numRef>
              <c:f>'INJD Dpto'!$O$7:$O$31</c:f>
              <c:numCache>
                <c:formatCode>#,##0.0</c:formatCode>
                <c:ptCount val="25"/>
                <c:pt idx="0">
                  <c:v>2.0753711937724786</c:v>
                </c:pt>
                <c:pt idx="1">
                  <c:v>1.1262261308668069</c:v>
                </c:pt>
                <c:pt idx="2">
                  <c:v>0.22123515286946688</c:v>
                </c:pt>
                <c:pt idx="3">
                  <c:v>3.587625939258801</c:v>
                </c:pt>
                <c:pt idx="4">
                  <c:v>0.50657991156048188</c:v>
                </c:pt>
                <c:pt idx="5">
                  <c:v>0.89866218135355724</c:v>
                </c:pt>
                <c:pt idx="6">
                  <c:v>0.6308613594074487</c:v>
                </c:pt>
                <c:pt idx="7">
                  <c:v>1.7181936197980603</c:v>
                </c:pt>
                <c:pt idx="8">
                  <c:v>1.0072415363611831</c:v>
                </c:pt>
                <c:pt idx="9">
                  <c:v>1.7053507816007798</c:v>
                </c:pt>
                <c:pt idx="10">
                  <c:v>2.6139285526374167</c:v>
                </c:pt>
                <c:pt idx="11">
                  <c:v>1.2875551940857901</c:v>
                </c:pt>
                <c:pt idx="12">
                  <c:v>1.7019835467083619</c:v>
                </c:pt>
                <c:pt idx="13">
                  <c:v>3.3562402835672871</c:v>
                </c:pt>
                <c:pt idx="14">
                  <c:v>2.5261891625333268</c:v>
                </c:pt>
                <c:pt idx="15">
                  <c:v>1.7107178613611687</c:v>
                </c:pt>
                <c:pt idx="16">
                  <c:v>0.60506438707183485</c:v>
                </c:pt>
                <c:pt idx="17">
                  <c:v>0.76693002673299082</c:v>
                </c:pt>
                <c:pt idx="18">
                  <c:v>2.8366153633314792</c:v>
                </c:pt>
                <c:pt idx="19">
                  <c:v>0.465626592768835</c:v>
                </c:pt>
                <c:pt idx="20">
                  <c:v>0.24605450865062886</c:v>
                </c:pt>
                <c:pt idx="21">
                  <c:v>1.6885930031959697</c:v>
                </c:pt>
                <c:pt idx="22">
                  <c:v>0.37540816845151892</c:v>
                </c:pt>
                <c:pt idx="23">
                  <c:v>28.481909811619243</c:v>
                </c:pt>
                <c:pt idx="24">
                  <c:v>0.98997687367981024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96926584"/>
        <c:axId val="396926192"/>
      </c:barChart>
      <c:lineChart>
        <c:grouping val="standard"/>
        <c:varyColors val="0"/>
        <c:ser>
          <c:idx val="1"/>
          <c:order val="1"/>
          <c:tx>
            <c:strRef>
              <c:f>'INJD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'INJD Dpto'!$N$7:$N$31</c:f>
              <c:strCache>
                <c:ptCount val="25"/>
                <c:pt idx="0">
                  <c:v>Cajamarca</c:v>
                </c:pt>
                <c:pt idx="1">
                  <c:v>Ucayali</c:v>
                </c:pt>
                <c:pt idx="2">
                  <c:v>Madre de Dios</c:v>
                </c:pt>
                <c:pt idx="3">
                  <c:v>Piura</c:v>
                </c:pt>
                <c:pt idx="4">
                  <c:v>Huánuco</c:v>
                </c:pt>
                <c:pt idx="5">
                  <c:v>Pasco</c:v>
                </c:pt>
                <c:pt idx="6">
                  <c:v>Moquegua</c:v>
                </c:pt>
                <c:pt idx="7">
                  <c:v>Lambayeque</c:v>
                </c:pt>
                <c:pt idx="8">
                  <c:v>San Martín</c:v>
                </c:pt>
                <c:pt idx="9">
                  <c:v>Loreto</c:v>
                </c:pt>
                <c:pt idx="10">
                  <c:v>Ancash</c:v>
                </c:pt>
                <c:pt idx="11">
                  <c:v>Puno</c:v>
                </c:pt>
                <c:pt idx="12">
                  <c:v>Ica</c:v>
                </c:pt>
                <c:pt idx="13">
                  <c:v>Arequipa</c:v>
                </c:pt>
                <c:pt idx="14">
                  <c:v>La Libertad</c:v>
                </c:pt>
                <c:pt idx="15">
                  <c:v>Cusco</c:v>
                </c:pt>
                <c:pt idx="16">
                  <c:v>Tacna</c:v>
                </c:pt>
                <c:pt idx="17">
                  <c:v>Ayacucho</c:v>
                </c:pt>
                <c:pt idx="18">
                  <c:v>Provincia Constitucional del Callao</c:v>
                </c:pt>
                <c:pt idx="19">
                  <c:v>Apurímac</c:v>
                </c:pt>
                <c:pt idx="20">
                  <c:v>Amazonas</c:v>
                </c:pt>
                <c:pt idx="21">
                  <c:v>Junín</c:v>
                </c:pt>
                <c:pt idx="22">
                  <c:v>Huancavelica</c:v>
                </c:pt>
                <c:pt idx="23">
                  <c:v>Lima</c:v>
                </c:pt>
                <c:pt idx="24">
                  <c:v>Tumbes</c:v>
                </c:pt>
              </c:strCache>
            </c:strRef>
          </c:cat>
          <c:val>
            <c:numRef>
              <c:f>'INJD Dpto'!$P$7:$P$31</c:f>
              <c:numCache>
                <c:formatCode>0%</c:formatCode>
                <c:ptCount val="25"/>
                <c:pt idx="0">
                  <c:v>0.71916543001778654</c:v>
                </c:pt>
                <c:pt idx="1">
                  <c:v>0.71488945931744086</c:v>
                </c:pt>
                <c:pt idx="2">
                  <c:v>0.6848897845338161</c:v>
                </c:pt>
                <c:pt idx="3">
                  <c:v>0.68080824601274825</c:v>
                </c:pt>
                <c:pt idx="4">
                  <c:v>0.65257285900399709</c:v>
                </c:pt>
                <c:pt idx="5">
                  <c:v>0.64772040059416425</c:v>
                </c:pt>
                <c:pt idx="6">
                  <c:v>0.63300852432194876</c:v>
                </c:pt>
                <c:pt idx="7">
                  <c:v>0.62341505867461955</c:v>
                </c:pt>
                <c:pt idx="8">
                  <c:v>0.61390177632954235</c:v>
                </c:pt>
                <c:pt idx="9">
                  <c:v>0.59498272169739286</c:v>
                </c:pt>
                <c:pt idx="10">
                  <c:v>0.569256138429589</c:v>
                </c:pt>
                <c:pt idx="11">
                  <c:v>0.56215347467374233</c:v>
                </c:pt>
                <c:pt idx="12">
                  <c:v>0.55232898704038114</c:v>
                </c:pt>
                <c:pt idx="13">
                  <c:v>0.55168944993584146</c:v>
                </c:pt>
                <c:pt idx="14">
                  <c:v>0.54739893651629989</c:v>
                </c:pt>
                <c:pt idx="15">
                  <c:v>0.52856232405601422</c:v>
                </c:pt>
                <c:pt idx="16">
                  <c:v>0.52522631118720198</c:v>
                </c:pt>
                <c:pt idx="17">
                  <c:v>0.52090785252479355</c:v>
                </c:pt>
                <c:pt idx="18">
                  <c:v>0.50462754137305765</c:v>
                </c:pt>
                <c:pt idx="19">
                  <c:v>0.49882274781304531</c:v>
                </c:pt>
                <c:pt idx="20">
                  <c:v>0.48756394619482951</c:v>
                </c:pt>
                <c:pt idx="21">
                  <c:v>0.4625068278506545</c:v>
                </c:pt>
                <c:pt idx="22">
                  <c:v>0.44551852819679161</c:v>
                </c:pt>
                <c:pt idx="23">
                  <c:v>0.41229685281561201</c:v>
                </c:pt>
                <c:pt idx="24">
                  <c:v>0.3963039881441533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96929328"/>
        <c:axId val="396928544"/>
      </c:lineChart>
      <c:catAx>
        <c:axId val="396926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96926192"/>
        <c:crosses val="autoZero"/>
        <c:auto val="1"/>
        <c:lblAlgn val="ctr"/>
        <c:lblOffset val="100"/>
        <c:noMultiLvlLbl val="0"/>
      </c:catAx>
      <c:valAx>
        <c:axId val="39692619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9692658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9692854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96929328"/>
        <c:crosses val="max"/>
        <c:crossBetween val="between"/>
      </c:valAx>
      <c:catAx>
        <c:axId val="3969293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9692854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'CDNU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'CDNU Dpto'!$N$7:$N$31</c:f>
              <c:strCache>
                <c:ptCount val="25"/>
                <c:pt idx="0">
                  <c:v>San Martín</c:v>
                </c:pt>
                <c:pt idx="1">
                  <c:v>Ucayali</c:v>
                </c:pt>
                <c:pt idx="2">
                  <c:v>La Libertad</c:v>
                </c:pt>
                <c:pt idx="3">
                  <c:v>Pasco</c:v>
                </c:pt>
                <c:pt idx="4">
                  <c:v>Ayacucho</c:v>
                </c:pt>
                <c:pt idx="5">
                  <c:v>Huancavelica</c:v>
                </c:pt>
                <c:pt idx="6">
                  <c:v>Loreto</c:v>
                </c:pt>
                <c:pt idx="7">
                  <c:v>Piura</c:v>
                </c:pt>
                <c:pt idx="8">
                  <c:v>Ica</c:v>
                </c:pt>
                <c:pt idx="9">
                  <c:v>Cusco</c:v>
                </c:pt>
                <c:pt idx="10">
                  <c:v>Puno</c:v>
                </c:pt>
                <c:pt idx="11">
                  <c:v>Tacna</c:v>
                </c:pt>
                <c:pt idx="12">
                  <c:v>Cajamarca</c:v>
                </c:pt>
                <c:pt idx="13">
                  <c:v>Apurímac</c:v>
                </c:pt>
                <c:pt idx="14">
                  <c:v>Ancash</c:v>
                </c:pt>
                <c:pt idx="15">
                  <c:v>Moquegua</c:v>
                </c:pt>
                <c:pt idx="16">
                  <c:v>Amazonas</c:v>
                </c:pt>
                <c:pt idx="17">
                  <c:v>Junín</c:v>
                </c:pt>
                <c:pt idx="18">
                  <c:v>Huánuco</c:v>
                </c:pt>
                <c:pt idx="19">
                  <c:v>Tumbes</c:v>
                </c:pt>
                <c:pt idx="20">
                  <c:v>Lambayeque</c:v>
                </c:pt>
                <c:pt idx="21">
                  <c:v>Arequipa</c:v>
                </c:pt>
                <c:pt idx="22">
                  <c:v>Madre de Dios</c:v>
                </c:pt>
                <c:pt idx="23">
                  <c:v>Provincia Constitucional del Callao</c:v>
                </c:pt>
                <c:pt idx="24">
                  <c:v>Lima</c:v>
                </c:pt>
              </c:strCache>
            </c:strRef>
          </c:cat>
          <c:val>
            <c:numRef>
              <c:f>'CDNU Dpto'!$O$7:$O$31</c:f>
              <c:numCache>
                <c:formatCode>#,##0.0</c:formatCode>
                <c:ptCount val="25"/>
                <c:pt idx="0">
                  <c:v>5.0189547861141133</c:v>
                </c:pt>
                <c:pt idx="1">
                  <c:v>1.527975357781699</c:v>
                </c:pt>
                <c:pt idx="2">
                  <c:v>2.6086246649114226</c:v>
                </c:pt>
                <c:pt idx="3">
                  <c:v>0.85400535869037797</c:v>
                </c:pt>
                <c:pt idx="4">
                  <c:v>2.299609536025792</c:v>
                </c:pt>
                <c:pt idx="5">
                  <c:v>0.71008950298945717</c:v>
                </c:pt>
                <c:pt idx="6">
                  <c:v>2.3921864680694109</c:v>
                </c:pt>
                <c:pt idx="7">
                  <c:v>1.6227888446873671</c:v>
                </c:pt>
                <c:pt idx="8">
                  <c:v>2.3280822432145478</c:v>
                </c:pt>
                <c:pt idx="9">
                  <c:v>3.0067832241743413</c:v>
                </c:pt>
                <c:pt idx="10">
                  <c:v>3.1186574838502987</c:v>
                </c:pt>
                <c:pt idx="11">
                  <c:v>0.56841448046935317</c:v>
                </c:pt>
                <c:pt idx="12">
                  <c:v>5.946147389711733</c:v>
                </c:pt>
                <c:pt idx="13">
                  <c:v>2.1929588672856224</c:v>
                </c:pt>
                <c:pt idx="14">
                  <c:v>3.5182792033209327</c:v>
                </c:pt>
                <c:pt idx="15">
                  <c:v>0.87995299505719549</c:v>
                </c:pt>
                <c:pt idx="16">
                  <c:v>3.9448901538325698</c:v>
                </c:pt>
                <c:pt idx="17">
                  <c:v>2.0840595741588985</c:v>
                </c:pt>
                <c:pt idx="18">
                  <c:v>1.5955156799611199</c:v>
                </c:pt>
                <c:pt idx="19">
                  <c:v>2.5011558066511537</c:v>
                </c:pt>
                <c:pt idx="20">
                  <c:v>1.2888128119657276</c:v>
                </c:pt>
                <c:pt idx="21">
                  <c:v>4.3845480256142286</c:v>
                </c:pt>
                <c:pt idx="22">
                  <c:v>1.8381395969629821</c:v>
                </c:pt>
                <c:pt idx="23">
                  <c:v>0.36251400059351946</c:v>
                </c:pt>
                <c:pt idx="24">
                  <c:v>4.5995264608477342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973336"/>
        <c:axId val="404976080"/>
      </c:barChart>
      <c:lineChart>
        <c:grouping val="standard"/>
        <c:varyColors val="0"/>
        <c:ser>
          <c:idx val="1"/>
          <c:order val="1"/>
          <c:tx>
            <c:strRef>
              <c:f>'CDNU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'CDNU Dpto'!$N$7:$N$31</c:f>
              <c:strCache>
                <c:ptCount val="25"/>
                <c:pt idx="0">
                  <c:v>San Martín</c:v>
                </c:pt>
                <c:pt idx="1">
                  <c:v>Ucayali</c:v>
                </c:pt>
                <c:pt idx="2">
                  <c:v>La Libertad</c:v>
                </c:pt>
                <c:pt idx="3">
                  <c:v>Pasco</c:v>
                </c:pt>
                <c:pt idx="4">
                  <c:v>Ayacucho</c:v>
                </c:pt>
                <c:pt idx="5">
                  <c:v>Huancavelica</c:v>
                </c:pt>
                <c:pt idx="6">
                  <c:v>Loreto</c:v>
                </c:pt>
                <c:pt idx="7">
                  <c:v>Piura</c:v>
                </c:pt>
                <c:pt idx="8">
                  <c:v>Ica</c:v>
                </c:pt>
                <c:pt idx="9">
                  <c:v>Cusco</c:v>
                </c:pt>
                <c:pt idx="10">
                  <c:v>Puno</c:v>
                </c:pt>
                <c:pt idx="11">
                  <c:v>Tacna</c:v>
                </c:pt>
                <c:pt idx="12">
                  <c:v>Cajamarca</c:v>
                </c:pt>
                <c:pt idx="13">
                  <c:v>Apurímac</c:v>
                </c:pt>
                <c:pt idx="14">
                  <c:v>Ancash</c:v>
                </c:pt>
                <c:pt idx="15">
                  <c:v>Moquegua</c:v>
                </c:pt>
                <c:pt idx="16">
                  <c:v>Amazonas</c:v>
                </c:pt>
                <c:pt idx="17">
                  <c:v>Junín</c:v>
                </c:pt>
                <c:pt idx="18">
                  <c:v>Huánuco</c:v>
                </c:pt>
                <c:pt idx="19">
                  <c:v>Tumbes</c:v>
                </c:pt>
                <c:pt idx="20">
                  <c:v>Lambayeque</c:v>
                </c:pt>
                <c:pt idx="21">
                  <c:v>Arequipa</c:v>
                </c:pt>
                <c:pt idx="22">
                  <c:v>Madre de Dios</c:v>
                </c:pt>
                <c:pt idx="23">
                  <c:v>Provincia Constitucional del Callao</c:v>
                </c:pt>
                <c:pt idx="24">
                  <c:v>Lima</c:v>
                </c:pt>
              </c:strCache>
            </c:strRef>
          </c:cat>
          <c:val>
            <c:numRef>
              <c:f>'CDNU Dpto'!$P$7:$P$31</c:f>
              <c:numCache>
                <c:formatCode>0%</c:formatCode>
                <c:ptCount val="25"/>
                <c:pt idx="0">
                  <c:v>0.75190716868282381</c:v>
                </c:pt>
                <c:pt idx="1">
                  <c:v>0.6860635516043051</c:v>
                </c:pt>
                <c:pt idx="2">
                  <c:v>0.63927791267697798</c:v>
                </c:pt>
                <c:pt idx="3">
                  <c:v>0.63613441174351715</c:v>
                </c:pt>
                <c:pt idx="4">
                  <c:v>0.60054788041787266</c:v>
                </c:pt>
                <c:pt idx="5">
                  <c:v>0.58925508706968599</c:v>
                </c:pt>
                <c:pt idx="6">
                  <c:v>0.58913811233618918</c:v>
                </c:pt>
                <c:pt idx="7">
                  <c:v>0.57673854198277696</c:v>
                </c:pt>
                <c:pt idx="8">
                  <c:v>0.57369580440979751</c:v>
                </c:pt>
                <c:pt idx="9">
                  <c:v>0.55820214838375026</c:v>
                </c:pt>
                <c:pt idx="10">
                  <c:v>0.55535338865104444</c:v>
                </c:pt>
                <c:pt idx="11">
                  <c:v>0.55143149333754349</c:v>
                </c:pt>
                <c:pt idx="12">
                  <c:v>0.54881148153384052</c:v>
                </c:pt>
                <c:pt idx="13">
                  <c:v>0.53452331405932918</c:v>
                </c:pt>
                <c:pt idx="14">
                  <c:v>0.52754600266734941</c:v>
                </c:pt>
                <c:pt idx="15">
                  <c:v>0.51898678639615525</c:v>
                </c:pt>
                <c:pt idx="16">
                  <c:v>0.49330390440374089</c:v>
                </c:pt>
                <c:pt idx="17">
                  <c:v>0.48816802013679983</c:v>
                </c:pt>
                <c:pt idx="18">
                  <c:v>0.47888864108950824</c:v>
                </c:pt>
                <c:pt idx="19">
                  <c:v>0.47633024343913655</c:v>
                </c:pt>
                <c:pt idx="20">
                  <c:v>0.47288958863114261</c:v>
                </c:pt>
                <c:pt idx="21">
                  <c:v>0.45137430885402829</c:v>
                </c:pt>
                <c:pt idx="22">
                  <c:v>0.40920421322839878</c:v>
                </c:pt>
                <c:pt idx="23">
                  <c:v>0.38700606651925717</c:v>
                </c:pt>
                <c:pt idx="24">
                  <c:v>0.35726056249380916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969416"/>
        <c:axId val="404973728"/>
      </c:lineChart>
      <c:catAx>
        <c:axId val="404973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4976080"/>
        <c:crosses val="autoZero"/>
        <c:auto val="1"/>
        <c:lblAlgn val="ctr"/>
        <c:lblOffset val="100"/>
        <c:noMultiLvlLbl val="0"/>
      </c:catAx>
      <c:valAx>
        <c:axId val="40497608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0497333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0497372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04969416"/>
        <c:crosses val="max"/>
        <c:crossBetween val="between"/>
      </c:valAx>
      <c:catAx>
        <c:axId val="404969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497372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'MIB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'MIB Dpto'!$N$7:$N$31</c:f>
              <c:strCache>
                <c:ptCount val="25"/>
                <c:pt idx="0">
                  <c:v>Cusco</c:v>
                </c:pt>
                <c:pt idx="1">
                  <c:v>Arequipa</c:v>
                </c:pt>
                <c:pt idx="2">
                  <c:v>Ucayali</c:v>
                </c:pt>
                <c:pt idx="3">
                  <c:v>Piura</c:v>
                </c:pt>
                <c:pt idx="4">
                  <c:v>Lambayeque</c:v>
                </c:pt>
                <c:pt idx="5">
                  <c:v>Ica</c:v>
                </c:pt>
                <c:pt idx="6">
                  <c:v>Huancavelica</c:v>
                </c:pt>
                <c:pt idx="7">
                  <c:v>Provincia Constitucional del Callao</c:v>
                </c:pt>
                <c:pt idx="8">
                  <c:v>Junín</c:v>
                </c:pt>
                <c:pt idx="9">
                  <c:v>Ayacucho</c:v>
                </c:pt>
                <c:pt idx="10">
                  <c:v>Loreto</c:v>
                </c:pt>
                <c:pt idx="11">
                  <c:v>La Libertad</c:v>
                </c:pt>
                <c:pt idx="12">
                  <c:v>San Martín</c:v>
                </c:pt>
                <c:pt idx="13">
                  <c:v>Ancash</c:v>
                </c:pt>
                <c:pt idx="14">
                  <c:v>Madre de Dios</c:v>
                </c:pt>
                <c:pt idx="15">
                  <c:v>Tumbes</c:v>
                </c:pt>
                <c:pt idx="16">
                  <c:v>Puno</c:v>
                </c:pt>
                <c:pt idx="17">
                  <c:v>Cajamarca</c:v>
                </c:pt>
                <c:pt idx="18">
                  <c:v>Pasco</c:v>
                </c:pt>
                <c:pt idx="19">
                  <c:v>Lima</c:v>
                </c:pt>
                <c:pt idx="20">
                  <c:v>Amazonas</c:v>
                </c:pt>
                <c:pt idx="21">
                  <c:v>Apurímac</c:v>
                </c:pt>
                <c:pt idx="22">
                  <c:v>Huánuco</c:v>
                </c:pt>
                <c:pt idx="23">
                  <c:v>Tacna</c:v>
                </c:pt>
                <c:pt idx="24">
                  <c:v>Moquegua</c:v>
                </c:pt>
              </c:strCache>
            </c:strRef>
          </c:cat>
          <c:val>
            <c:numRef>
              <c:f>'MIB Dpto'!$O$7:$O$31</c:f>
              <c:numCache>
                <c:formatCode>#,##0.0</c:formatCode>
                <c:ptCount val="25"/>
                <c:pt idx="0">
                  <c:v>41.292731065773864</c:v>
                </c:pt>
                <c:pt idx="1">
                  <c:v>33.108302329249923</c:v>
                </c:pt>
                <c:pt idx="2">
                  <c:v>30.613343481502927</c:v>
                </c:pt>
                <c:pt idx="3">
                  <c:v>31.823351873006221</c:v>
                </c:pt>
                <c:pt idx="4">
                  <c:v>26.804923159623392</c:v>
                </c:pt>
                <c:pt idx="5">
                  <c:v>11.421334744155345</c:v>
                </c:pt>
                <c:pt idx="6">
                  <c:v>6.4322894391597867</c:v>
                </c:pt>
                <c:pt idx="7">
                  <c:v>10.477700476724351</c:v>
                </c:pt>
                <c:pt idx="8">
                  <c:v>15.150730958451387</c:v>
                </c:pt>
                <c:pt idx="9">
                  <c:v>17.770465172327796</c:v>
                </c:pt>
                <c:pt idx="10">
                  <c:v>13.25312650429032</c:v>
                </c:pt>
                <c:pt idx="11">
                  <c:v>18.61616938912843</c:v>
                </c:pt>
                <c:pt idx="12">
                  <c:v>10.774167604829263</c:v>
                </c:pt>
                <c:pt idx="13">
                  <c:v>12.42351759995705</c:v>
                </c:pt>
                <c:pt idx="14">
                  <c:v>3.2339912709171514</c:v>
                </c:pt>
                <c:pt idx="15">
                  <c:v>3.7495626677224436</c:v>
                </c:pt>
                <c:pt idx="16">
                  <c:v>16.174111053143033</c:v>
                </c:pt>
                <c:pt idx="17">
                  <c:v>13.104374393999143</c:v>
                </c:pt>
                <c:pt idx="18">
                  <c:v>3.0039175605237687</c:v>
                </c:pt>
                <c:pt idx="19">
                  <c:v>54.684154460312982</c:v>
                </c:pt>
                <c:pt idx="20">
                  <c:v>4.4329348895431702</c:v>
                </c:pt>
                <c:pt idx="21">
                  <c:v>9.6608312245240651</c:v>
                </c:pt>
                <c:pt idx="22">
                  <c:v>3.5956398534974356</c:v>
                </c:pt>
                <c:pt idx="23">
                  <c:v>0.27359889449543773</c:v>
                </c:pt>
                <c:pt idx="24">
                  <c:v>8.3114820131566514E-2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972944"/>
        <c:axId val="404970592"/>
      </c:barChart>
      <c:lineChart>
        <c:grouping val="standard"/>
        <c:varyColors val="0"/>
        <c:ser>
          <c:idx val="1"/>
          <c:order val="1"/>
          <c:tx>
            <c:strRef>
              <c:f>'MIB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'MIB Dpto'!$N$7:$N$31</c:f>
              <c:strCache>
                <c:ptCount val="25"/>
                <c:pt idx="0">
                  <c:v>Cusco</c:v>
                </c:pt>
                <c:pt idx="1">
                  <c:v>Arequipa</c:v>
                </c:pt>
                <c:pt idx="2">
                  <c:v>Ucayali</c:v>
                </c:pt>
                <c:pt idx="3">
                  <c:v>Piura</c:v>
                </c:pt>
                <c:pt idx="4">
                  <c:v>Lambayeque</c:v>
                </c:pt>
                <c:pt idx="5">
                  <c:v>Ica</c:v>
                </c:pt>
                <c:pt idx="6">
                  <c:v>Huancavelica</c:v>
                </c:pt>
                <c:pt idx="7">
                  <c:v>Provincia Constitucional del Callao</c:v>
                </c:pt>
                <c:pt idx="8">
                  <c:v>Junín</c:v>
                </c:pt>
                <c:pt idx="9">
                  <c:v>Ayacucho</c:v>
                </c:pt>
                <c:pt idx="10">
                  <c:v>Loreto</c:v>
                </c:pt>
                <c:pt idx="11">
                  <c:v>La Libertad</c:v>
                </c:pt>
                <c:pt idx="12">
                  <c:v>San Martín</c:v>
                </c:pt>
                <c:pt idx="13">
                  <c:v>Ancash</c:v>
                </c:pt>
                <c:pt idx="14">
                  <c:v>Madre de Dios</c:v>
                </c:pt>
                <c:pt idx="15">
                  <c:v>Tumbes</c:v>
                </c:pt>
                <c:pt idx="16">
                  <c:v>Puno</c:v>
                </c:pt>
                <c:pt idx="17">
                  <c:v>Cajamarca</c:v>
                </c:pt>
                <c:pt idx="18">
                  <c:v>Pasco</c:v>
                </c:pt>
                <c:pt idx="19">
                  <c:v>Lima</c:v>
                </c:pt>
                <c:pt idx="20">
                  <c:v>Amazonas</c:v>
                </c:pt>
                <c:pt idx="21">
                  <c:v>Apurímac</c:v>
                </c:pt>
                <c:pt idx="22">
                  <c:v>Huánuco</c:v>
                </c:pt>
                <c:pt idx="23">
                  <c:v>Tacna</c:v>
                </c:pt>
                <c:pt idx="24">
                  <c:v>Moquegua</c:v>
                </c:pt>
              </c:strCache>
            </c:strRef>
          </c:cat>
          <c:val>
            <c:numRef>
              <c:f>'MIB Dpto'!$P$7:$P$31</c:f>
              <c:numCache>
                <c:formatCode>0%</c:formatCode>
                <c:ptCount val="25"/>
                <c:pt idx="0">
                  <c:v>0.44133509288991091</c:v>
                </c:pt>
                <c:pt idx="1">
                  <c:v>0.37122760634035357</c:v>
                </c:pt>
                <c:pt idx="2">
                  <c:v>0.36938253251439496</c:v>
                </c:pt>
                <c:pt idx="3">
                  <c:v>0.34690421928131276</c:v>
                </c:pt>
                <c:pt idx="4">
                  <c:v>0.32904874943468515</c:v>
                </c:pt>
                <c:pt idx="5">
                  <c:v>0.31894868992210457</c:v>
                </c:pt>
                <c:pt idx="6">
                  <c:v>0.31253703687114104</c:v>
                </c:pt>
                <c:pt idx="7">
                  <c:v>0.29173069565544252</c:v>
                </c:pt>
                <c:pt idx="8">
                  <c:v>0.28985645773337937</c:v>
                </c:pt>
                <c:pt idx="9">
                  <c:v>0.28737767863435548</c:v>
                </c:pt>
                <c:pt idx="10">
                  <c:v>0.28337044263225847</c:v>
                </c:pt>
                <c:pt idx="11">
                  <c:v>0.27779227211087865</c:v>
                </c:pt>
                <c:pt idx="12">
                  <c:v>0.22934112441367172</c:v>
                </c:pt>
                <c:pt idx="13">
                  <c:v>0.21596231749214501</c:v>
                </c:pt>
                <c:pt idx="14">
                  <c:v>0.21019746922065419</c:v>
                </c:pt>
                <c:pt idx="15">
                  <c:v>0.20782131510602331</c:v>
                </c:pt>
                <c:pt idx="16">
                  <c:v>0.20549257337155757</c:v>
                </c:pt>
                <c:pt idx="17">
                  <c:v>0.20312524927237455</c:v>
                </c:pt>
                <c:pt idx="18">
                  <c:v>0.2021414772468362</c:v>
                </c:pt>
                <c:pt idx="19">
                  <c:v>0.19683878275862932</c:v>
                </c:pt>
                <c:pt idx="20">
                  <c:v>0.16423818886828739</c:v>
                </c:pt>
                <c:pt idx="21">
                  <c:v>0.15976064332761294</c:v>
                </c:pt>
                <c:pt idx="22">
                  <c:v>0.11507798557820353</c:v>
                </c:pt>
                <c:pt idx="23">
                  <c:v>2.9282189025367701E-2</c:v>
                </c:pt>
                <c:pt idx="24">
                  <c:v>1.8680694872460463E-2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966672"/>
        <c:axId val="404976472"/>
      </c:lineChart>
      <c:catAx>
        <c:axId val="4049729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4970592"/>
        <c:crosses val="autoZero"/>
        <c:auto val="1"/>
        <c:lblAlgn val="ctr"/>
        <c:lblOffset val="100"/>
        <c:noMultiLvlLbl val="0"/>
      </c:catAx>
      <c:valAx>
        <c:axId val="40497059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0497294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0497647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04966672"/>
        <c:crosses val="max"/>
        <c:crossBetween val="between"/>
      </c:valAx>
      <c:catAx>
        <c:axId val="404966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497647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'UN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'UN Dpto'!$N$7:$N$28</c:f>
              <c:strCache>
                <c:ptCount val="22"/>
                <c:pt idx="0">
                  <c:v>Cusco</c:v>
                </c:pt>
                <c:pt idx="1">
                  <c:v>La Libertad</c:v>
                </c:pt>
                <c:pt idx="2">
                  <c:v>Arequipa</c:v>
                </c:pt>
                <c:pt idx="3">
                  <c:v>Loreto</c:v>
                </c:pt>
                <c:pt idx="4">
                  <c:v>Puno</c:v>
                </c:pt>
                <c:pt idx="5">
                  <c:v>Ancash</c:v>
                </c:pt>
                <c:pt idx="6">
                  <c:v>Ica</c:v>
                </c:pt>
                <c:pt idx="7">
                  <c:v>Lima</c:v>
                </c:pt>
                <c:pt idx="8">
                  <c:v>Junín</c:v>
                </c:pt>
                <c:pt idx="9">
                  <c:v>Amazonas</c:v>
                </c:pt>
                <c:pt idx="10">
                  <c:v>Pasco</c:v>
                </c:pt>
                <c:pt idx="11">
                  <c:v>Tumbes</c:v>
                </c:pt>
                <c:pt idx="12">
                  <c:v>Huánuco</c:v>
                </c:pt>
                <c:pt idx="13">
                  <c:v>Huancavelica</c:v>
                </c:pt>
                <c:pt idx="14">
                  <c:v>San Martín</c:v>
                </c:pt>
                <c:pt idx="15">
                  <c:v>Ayacucho</c:v>
                </c:pt>
                <c:pt idx="16">
                  <c:v>Cajamarca</c:v>
                </c:pt>
                <c:pt idx="17">
                  <c:v>Piura</c:v>
                </c:pt>
                <c:pt idx="18">
                  <c:v>Lambayeque</c:v>
                </c:pt>
                <c:pt idx="19">
                  <c:v>Apurímac</c:v>
                </c:pt>
                <c:pt idx="20">
                  <c:v>Provincia Constitucional del Callao</c:v>
                </c:pt>
                <c:pt idx="21">
                  <c:v>Madre de Dios</c:v>
                </c:pt>
              </c:strCache>
            </c:strRef>
          </c:cat>
          <c:val>
            <c:numRef>
              <c:f>'UN Dpto'!$O$7:$O$28</c:f>
              <c:numCache>
                <c:formatCode>#,##0.0</c:formatCode>
                <c:ptCount val="22"/>
                <c:pt idx="0">
                  <c:v>1.5895147122044651</c:v>
                </c:pt>
                <c:pt idx="1">
                  <c:v>9.5960720082044593E-2</c:v>
                </c:pt>
                <c:pt idx="2">
                  <c:v>2.7464999999999996E-2</c:v>
                </c:pt>
                <c:pt idx="3">
                  <c:v>0.41081124775535705</c:v>
                </c:pt>
                <c:pt idx="4">
                  <c:v>0.30967540024710039</c:v>
                </c:pt>
                <c:pt idx="5">
                  <c:v>2.5873032283856938</c:v>
                </c:pt>
                <c:pt idx="6">
                  <c:v>0.59727514124222747</c:v>
                </c:pt>
                <c:pt idx="7">
                  <c:v>97.417662577266441</c:v>
                </c:pt>
                <c:pt idx="8">
                  <c:v>5.0231995592433991</c:v>
                </c:pt>
                <c:pt idx="9">
                  <c:v>0.77710074094451298</c:v>
                </c:pt>
                <c:pt idx="10">
                  <c:v>3.4450081901803</c:v>
                </c:pt>
                <c:pt idx="11">
                  <c:v>6.5036209575831894E-2</c:v>
                </c:pt>
                <c:pt idx="12">
                  <c:v>5.2483126900477579</c:v>
                </c:pt>
                <c:pt idx="13">
                  <c:v>0.26613737003532173</c:v>
                </c:pt>
                <c:pt idx="14">
                  <c:v>1.1853767200000001</c:v>
                </c:pt>
                <c:pt idx="15">
                  <c:v>4.2849999999999997E-3</c:v>
                </c:pt>
                <c:pt idx="16">
                  <c:v>0.23340999994039538</c:v>
                </c:pt>
                <c:pt idx="17">
                  <c:v>8.7732059768279788E-2</c:v>
                </c:pt>
                <c:pt idx="18">
                  <c:v>0.33213951211547854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976864"/>
        <c:axId val="404974120"/>
      </c:barChart>
      <c:lineChart>
        <c:grouping val="standard"/>
        <c:varyColors val="0"/>
        <c:ser>
          <c:idx val="1"/>
          <c:order val="1"/>
          <c:tx>
            <c:strRef>
              <c:f>'UN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'UN Dpto'!$N$7:$N$28</c:f>
              <c:strCache>
                <c:ptCount val="22"/>
                <c:pt idx="0">
                  <c:v>Cusco</c:v>
                </c:pt>
                <c:pt idx="1">
                  <c:v>La Libertad</c:v>
                </c:pt>
                <c:pt idx="2">
                  <c:v>Arequipa</c:v>
                </c:pt>
                <c:pt idx="3">
                  <c:v>Loreto</c:v>
                </c:pt>
                <c:pt idx="4">
                  <c:v>Puno</c:v>
                </c:pt>
                <c:pt idx="5">
                  <c:v>Ancash</c:v>
                </c:pt>
                <c:pt idx="6">
                  <c:v>Ica</c:v>
                </c:pt>
                <c:pt idx="7">
                  <c:v>Lima</c:v>
                </c:pt>
                <c:pt idx="8">
                  <c:v>Junín</c:v>
                </c:pt>
                <c:pt idx="9">
                  <c:v>Amazonas</c:v>
                </c:pt>
                <c:pt idx="10">
                  <c:v>Pasco</c:v>
                </c:pt>
                <c:pt idx="11">
                  <c:v>Tumbes</c:v>
                </c:pt>
                <c:pt idx="12">
                  <c:v>Huánuco</c:v>
                </c:pt>
                <c:pt idx="13">
                  <c:v>Huancavelica</c:v>
                </c:pt>
                <c:pt idx="14">
                  <c:v>San Martín</c:v>
                </c:pt>
                <c:pt idx="15">
                  <c:v>Ayacucho</c:v>
                </c:pt>
                <c:pt idx="16">
                  <c:v>Cajamarca</c:v>
                </c:pt>
                <c:pt idx="17">
                  <c:v>Piura</c:v>
                </c:pt>
                <c:pt idx="18">
                  <c:v>Lambayeque</c:v>
                </c:pt>
                <c:pt idx="19">
                  <c:v>Apurímac</c:v>
                </c:pt>
                <c:pt idx="20">
                  <c:v>Provincia Constitucional del Callao</c:v>
                </c:pt>
                <c:pt idx="21">
                  <c:v>Madre de Dios</c:v>
                </c:pt>
              </c:strCache>
            </c:strRef>
          </c:cat>
          <c:val>
            <c:numRef>
              <c:f>'UN Dpto'!$P$7:$P$28</c:f>
              <c:numCache>
                <c:formatCode>0%</c:formatCode>
                <c:ptCount val="22"/>
                <c:pt idx="0">
                  <c:v>0.62683240293433917</c:v>
                </c:pt>
                <c:pt idx="1">
                  <c:v>0.61144455612009974</c:v>
                </c:pt>
                <c:pt idx="2">
                  <c:v>0.60661277498012189</c:v>
                </c:pt>
                <c:pt idx="3">
                  <c:v>0.52245124123965214</c:v>
                </c:pt>
                <c:pt idx="4">
                  <c:v>0.41679057906742989</c:v>
                </c:pt>
                <c:pt idx="5">
                  <c:v>0.37017476845480435</c:v>
                </c:pt>
                <c:pt idx="6">
                  <c:v>0.30544767935619987</c:v>
                </c:pt>
                <c:pt idx="7">
                  <c:v>0.28160235252834953</c:v>
                </c:pt>
                <c:pt idx="8">
                  <c:v>0.24122888625131131</c:v>
                </c:pt>
                <c:pt idx="9">
                  <c:v>0.23491167497049262</c:v>
                </c:pt>
                <c:pt idx="10">
                  <c:v>0.23456400206091052</c:v>
                </c:pt>
                <c:pt idx="11">
                  <c:v>0.22063674092613089</c:v>
                </c:pt>
                <c:pt idx="12">
                  <c:v>0.20450794260464031</c:v>
                </c:pt>
                <c:pt idx="13">
                  <c:v>0.18305986202988503</c:v>
                </c:pt>
                <c:pt idx="14">
                  <c:v>0.11840858296285386</c:v>
                </c:pt>
                <c:pt idx="15">
                  <c:v>7.79090909090909E-2</c:v>
                </c:pt>
                <c:pt idx="16">
                  <c:v>4.9842556360973497E-2</c:v>
                </c:pt>
                <c:pt idx="17">
                  <c:v>1.1042899488974831E-2</c:v>
                </c:pt>
                <c:pt idx="18">
                  <c:v>3.3974250777420514E-3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977256"/>
        <c:axId val="404974512"/>
      </c:lineChart>
      <c:catAx>
        <c:axId val="40497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4974120"/>
        <c:crosses val="autoZero"/>
        <c:auto val="1"/>
        <c:lblAlgn val="ctr"/>
        <c:lblOffset val="100"/>
        <c:noMultiLvlLbl val="0"/>
      </c:catAx>
      <c:valAx>
        <c:axId val="40497412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0497686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049745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04977256"/>
        <c:crosses val="max"/>
        <c:crossBetween val="between"/>
      </c:valAx>
      <c:catAx>
        <c:axId val="404977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497451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'FA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'FA Dpto'!$O$7</c:f>
              <c:numCache>
                <c:formatCode>#,##0.0</c:formatCode>
                <c:ptCount val="1"/>
                <c:pt idx="0">
                  <c:v>3.904856179255348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967456"/>
        <c:axId val="404974904"/>
      </c:barChart>
      <c:lineChart>
        <c:grouping val="standard"/>
        <c:varyColors val="0"/>
        <c:ser>
          <c:idx val="1"/>
          <c:order val="1"/>
          <c:tx>
            <c:strRef>
              <c:f>'FA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'FA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'FA Dpto'!$P$7</c:f>
              <c:numCache>
                <c:formatCode>0%</c:formatCode>
                <c:ptCount val="1"/>
                <c:pt idx="0">
                  <c:v>0.19511904495255397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978040"/>
        <c:axId val="404977648"/>
      </c:lineChart>
      <c:catAx>
        <c:axId val="40496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4974904"/>
        <c:crosses val="autoZero"/>
        <c:auto val="1"/>
        <c:lblAlgn val="ctr"/>
        <c:lblOffset val="100"/>
        <c:noMultiLvlLbl val="0"/>
      </c:catAx>
      <c:valAx>
        <c:axId val="40497490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0496745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0497764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04978040"/>
        <c:crosses val="max"/>
        <c:crossBetween val="between"/>
      </c:valAx>
      <c:catAx>
        <c:axId val="404978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497764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'CANCER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'CANCER Dpto'!$N$7:$N$32</c:f>
              <c:strCache>
                <c:ptCount val="26"/>
                <c:pt idx="0">
                  <c:v>Tacna</c:v>
                </c:pt>
                <c:pt idx="1">
                  <c:v>Loreto</c:v>
                </c:pt>
                <c:pt idx="2">
                  <c:v>Apurímac</c:v>
                </c:pt>
                <c:pt idx="3">
                  <c:v>Cusco</c:v>
                </c:pt>
                <c:pt idx="4">
                  <c:v>Provincia Constitucional del Callao</c:v>
                </c:pt>
                <c:pt idx="5">
                  <c:v>San Martín</c:v>
                </c:pt>
                <c:pt idx="6">
                  <c:v>Arequipa</c:v>
                </c:pt>
                <c:pt idx="7">
                  <c:v>Ica</c:v>
                </c:pt>
                <c:pt idx="8">
                  <c:v>Huancavelica</c:v>
                </c:pt>
                <c:pt idx="9">
                  <c:v>Ancash</c:v>
                </c:pt>
                <c:pt idx="10">
                  <c:v>Embajadas en el Exterior</c:v>
                </c:pt>
                <c:pt idx="11">
                  <c:v>La Libertad</c:v>
                </c:pt>
                <c:pt idx="12">
                  <c:v>Ayacucho</c:v>
                </c:pt>
                <c:pt idx="13">
                  <c:v>Puno</c:v>
                </c:pt>
                <c:pt idx="14">
                  <c:v>Lima</c:v>
                </c:pt>
                <c:pt idx="15">
                  <c:v>Lambayeque</c:v>
                </c:pt>
                <c:pt idx="16">
                  <c:v>Tumbes</c:v>
                </c:pt>
                <c:pt idx="17">
                  <c:v>Cajamarca</c:v>
                </c:pt>
                <c:pt idx="18">
                  <c:v>Pasco</c:v>
                </c:pt>
                <c:pt idx="19">
                  <c:v>Huánuco</c:v>
                </c:pt>
                <c:pt idx="20">
                  <c:v>Junín</c:v>
                </c:pt>
                <c:pt idx="21">
                  <c:v>Piura</c:v>
                </c:pt>
                <c:pt idx="22">
                  <c:v>Ucayali</c:v>
                </c:pt>
                <c:pt idx="23">
                  <c:v>Madre de Dios</c:v>
                </c:pt>
                <c:pt idx="24">
                  <c:v>Amazonas</c:v>
                </c:pt>
                <c:pt idx="25">
                  <c:v>Moquegua</c:v>
                </c:pt>
              </c:strCache>
            </c:strRef>
          </c:cat>
          <c:val>
            <c:numRef>
              <c:f>'CANCER Dpto'!$O$7:$O$32</c:f>
              <c:numCache>
                <c:formatCode>#,##0.0</c:formatCode>
                <c:ptCount val="26"/>
                <c:pt idx="0">
                  <c:v>3.7218785770973057</c:v>
                </c:pt>
                <c:pt idx="1">
                  <c:v>3.8974343838782799</c:v>
                </c:pt>
                <c:pt idx="2">
                  <c:v>4.4456459034475619</c:v>
                </c:pt>
                <c:pt idx="3">
                  <c:v>6.3916783224786657</c:v>
                </c:pt>
                <c:pt idx="4">
                  <c:v>8.3440427036923381</c:v>
                </c:pt>
                <c:pt idx="5">
                  <c:v>4.7778250625932746</c:v>
                </c:pt>
                <c:pt idx="6">
                  <c:v>10.299742046963093</c:v>
                </c:pt>
                <c:pt idx="7">
                  <c:v>3.6602153001692233</c:v>
                </c:pt>
                <c:pt idx="8">
                  <c:v>2.1595380192168694</c:v>
                </c:pt>
                <c:pt idx="9">
                  <c:v>3.2224946029618957</c:v>
                </c:pt>
                <c:pt idx="10">
                  <c:v>8.3915644476754725</c:v>
                </c:pt>
                <c:pt idx="11">
                  <c:v>12.389772564753654</c:v>
                </c:pt>
                <c:pt idx="12">
                  <c:v>5.9598806940834095</c:v>
                </c:pt>
                <c:pt idx="13">
                  <c:v>4.9541751505449669</c:v>
                </c:pt>
                <c:pt idx="14">
                  <c:v>171.6969832156816</c:v>
                </c:pt>
                <c:pt idx="15">
                  <c:v>9.5502359449425676</c:v>
                </c:pt>
                <c:pt idx="16">
                  <c:v>2.2488506419303298</c:v>
                </c:pt>
                <c:pt idx="17">
                  <c:v>7.1310614325130661</c:v>
                </c:pt>
                <c:pt idx="18">
                  <c:v>0.73892807734403654</c:v>
                </c:pt>
                <c:pt idx="19">
                  <c:v>4.0322797349444439</c:v>
                </c:pt>
                <c:pt idx="20">
                  <c:v>22.097520538594239</c:v>
                </c:pt>
                <c:pt idx="21">
                  <c:v>4.9120962861385609</c:v>
                </c:pt>
                <c:pt idx="22">
                  <c:v>1.945668071338416</c:v>
                </c:pt>
                <c:pt idx="23">
                  <c:v>0.70775054280855365</c:v>
                </c:pt>
                <c:pt idx="24">
                  <c:v>1.0343400302671069</c:v>
                </c:pt>
                <c:pt idx="25">
                  <c:v>0.60099136520596053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495344"/>
        <c:axId val="493501224"/>
      </c:barChart>
      <c:lineChart>
        <c:grouping val="standard"/>
        <c:varyColors val="0"/>
        <c:ser>
          <c:idx val="1"/>
          <c:order val="1"/>
          <c:tx>
            <c:strRef>
              <c:f>'CANCER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'CANCER Dpto'!$N$7:$N$32</c:f>
              <c:strCache>
                <c:ptCount val="26"/>
                <c:pt idx="0">
                  <c:v>Tacna</c:v>
                </c:pt>
                <c:pt idx="1">
                  <c:v>Loreto</c:v>
                </c:pt>
                <c:pt idx="2">
                  <c:v>Apurímac</c:v>
                </c:pt>
                <c:pt idx="3">
                  <c:v>Cusco</c:v>
                </c:pt>
                <c:pt idx="4">
                  <c:v>Provincia Constitucional del Callao</c:v>
                </c:pt>
                <c:pt idx="5">
                  <c:v>San Martín</c:v>
                </c:pt>
                <c:pt idx="6">
                  <c:v>Arequipa</c:v>
                </c:pt>
                <c:pt idx="7">
                  <c:v>Ica</c:v>
                </c:pt>
                <c:pt idx="8">
                  <c:v>Huancavelica</c:v>
                </c:pt>
                <c:pt idx="9">
                  <c:v>Ancash</c:v>
                </c:pt>
                <c:pt idx="10">
                  <c:v>Embajadas en el Exterior</c:v>
                </c:pt>
                <c:pt idx="11">
                  <c:v>La Libertad</c:v>
                </c:pt>
                <c:pt idx="12">
                  <c:v>Ayacucho</c:v>
                </c:pt>
                <c:pt idx="13">
                  <c:v>Puno</c:v>
                </c:pt>
                <c:pt idx="14">
                  <c:v>Lima</c:v>
                </c:pt>
                <c:pt idx="15">
                  <c:v>Lambayeque</c:v>
                </c:pt>
                <c:pt idx="16">
                  <c:v>Tumbes</c:v>
                </c:pt>
                <c:pt idx="17">
                  <c:v>Cajamarca</c:v>
                </c:pt>
                <c:pt idx="18">
                  <c:v>Pasco</c:v>
                </c:pt>
                <c:pt idx="19">
                  <c:v>Huánuco</c:v>
                </c:pt>
                <c:pt idx="20">
                  <c:v>Junín</c:v>
                </c:pt>
                <c:pt idx="21">
                  <c:v>Piura</c:v>
                </c:pt>
                <c:pt idx="22">
                  <c:v>Ucayali</c:v>
                </c:pt>
                <c:pt idx="23">
                  <c:v>Madre de Dios</c:v>
                </c:pt>
                <c:pt idx="24">
                  <c:v>Amazonas</c:v>
                </c:pt>
                <c:pt idx="25">
                  <c:v>Moquegua</c:v>
                </c:pt>
              </c:strCache>
            </c:strRef>
          </c:cat>
          <c:val>
            <c:numRef>
              <c:f>'CANCER Dpto'!$P$7:$P$32</c:f>
              <c:numCache>
                <c:formatCode>0%</c:formatCode>
                <c:ptCount val="26"/>
                <c:pt idx="0">
                  <c:v>0.59950980615442262</c:v>
                </c:pt>
                <c:pt idx="1">
                  <c:v>0.59092245706560043</c:v>
                </c:pt>
                <c:pt idx="2">
                  <c:v>0.58384878181760647</c:v>
                </c:pt>
                <c:pt idx="3">
                  <c:v>0.55789896846155573</c:v>
                </c:pt>
                <c:pt idx="4">
                  <c:v>0.55657670681653826</c:v>
                </c:pt>
                <c:pt idx="5">
                  <c:v>0.5563309900042217</c:v>
                </c:pt>
                <c:pt idx="6">
                  <c:v>0.52348429949759989</c:v>
                </c:pt>
                <c:pt idx="7">
                  <c:v>0.52175940895965345</c:v>
                </c:pt>
                <c:pt idx="8">
                  <c:v>0.5213010351769698</c:v>
                </c:pt>
                <c:pt idx="9">
                  <c:v>0.52053774877617232</c:v>
                </c:pt>
                <c:pt idx="10">
                  <c:v>0.51743367494497494</c:v>
                </c:pt>
                <c:pt idx="11">
                  <c:v>0.51517068574068059</c:v>
                </c:pt>
                <c:pt idx="12">
                  <c:v>0.51483823684099017</c:v>
                </c:pt>
                <c:pt idx="13">
                  <c:v>0.51434836375674553</c:v>
                </c:pt>
                <c:pt idx="14">
                  <c:v>0.50368336509722833</c:v>
                </c:pt>
                <c:pt idx="15">
                  <c:v>0.48447560108963056</c:v>
                </c:pt>
                <c:pt idx="16">
                  <c:v>0.47979554145190989</c:v>
                </c:pt>
                <c:pt idx="17">
                  <c:v>0.46772790109736145</c:v>
                </c:pt>
                <c:pt idx="18">
                  <c:v>0.46014849319022089</c:v>
                </c:pt>
                <c:pt idx="19">
                  <c:v>0.4520065799773007</c:v>
                </c:pt>
                <c:pt idx="20">
                  <c:v>0.44510638417611909</c:v>
                </c:pt>
                <c:pt idx="21">
                  <c:v>0.44184263893425912</c:v>
                </c:pt>
                <c:pt idx="22">
                  <c:v>0.39256011448295913</c:v>
                </c:pt>
                <c:pt idx="23">
                  <c:v>0.39071414530886872</c:v>
                </c:pt>
                <c:pt idx="24">
                  <c:v>0.36784355580923767</c:v>
                </c:pt>
                <c:pt idx="25">
                  <c:v>0.34422085275553077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493776"/>
        <c:axId val="493491424"/>
      </c:lineChart>
      <c:catAx>
        <c:axId val="493495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93501224"/>
        <c:crosses val="autoZero"/>
        <c:auto val="1"/>
        <c:lblAlgn val="ctr"/>
        <c:lblOffset val="100"/>
        <c:noMultiLvlLbl val="0"/>
      </c:catAx>
      <c:valAx>
        <c:axId val="49350122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9349534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9349142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93493776"/>
        <c:crosses val="max"/>
        <c:crossBetween val="between"/>
      </c:valAx>
      <c:catAx>
        <c:axId val="4934937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349142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'AHR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'AHR Dpto'!$N$7:$N$28</c:f>
              <c:strCache>
                <c:ptCount val="22"/>
                <c:pt idx="0">
                  <c:v>Moquegua</c:v>
                </c:pt>
                <c:pt idx="1">
                  <c:v>San Martín</c:v>
                </c:pt>
                <c:pt idx="2">
                  <c:v>Amazonas</c:v>
                </c:pt>
                <c:pt idx="3">
                  <c:v>Lambayeque</c:v>
                </c:pt>
                <c:pt idx="4">
                  <c:v>Ucayali</c:v>
                </c:pt>
                <c:pt idx="5">
                  <c:v>Huánuco</c:v>
                </c:pt>
                <c:pt idx="6">
                  <c:v>Junín</c:v>
                </c:pt>
                <c:pt idx="7">
                  <c:v>Loreto</c:v>
                </c:pt>
                <c:pt idx="8">
                  <c:v>Puno</c:v>
                </c:pt>
                <c:pt idx="9">
                  <c:v>Cajamarca</c:v>
                </c:pt>
                <c:pt idx="10">
                  <c:v>Arequipa</c:v>
                </c:pt>
                <c:pt idx="11">
                  <c:v>Ancash</c:v>
                </c:pt>
                <c:pt idx="12">
                  <c:v>Cusco</c:v>
                </c:pt>
                <c:pt idx="13">
                  <c:v>Huancavelica</c:v>
                </c:pt>
                <c:pt idx="14">
                  <c:v>Apurímac</c:v>
                </c:pt>
                <c:pt idx="15">
                  <c:v>Ayacucho</c:v>
                </c:pt>
                <c:pt idx="16">
                  <c:v>La Libertad</c:v>
                </c:pt>
                <c:pt idx="17">
                  <c:v>Piura</c:v>
                </c:pt>
                <c:pt idx="18">
                  <c:v>Lima</c:v>
                </c:pt>
                <c:pt idx="19">
                  <c:v>Ica</c:v>
                </c:pt>
                <c:pt idx="20">
                  <c:v>Pasco</c:v>
                </c:pt>
                <c:pt idx="21">
                  <c:v>Tacna</c:v>
                </c:pt>
              </c:strCache>
            </c:strRef>
          </c:cat>
          <c:val>
            <c:numRef>
              <c:f>'AHR Dpto'!$O$7:$O$28</c:f>
              <c:numCache>
                <c:formatCode>#,##0.0</c:formatCode>
                <c:ptCount val="22"/>
                <c:pt idx="0">
                  <c:v>1.1363289999999999</c:v>
                </c:pt>
                <c:pt idx="1">
                  <c:v>3.7505177776101686</c:v>
                </c:pt>
                <c:pt idx="2">
                  <c:v>7.8836861794350082</c:v>
                </c:pt>
                <c:pt idx="3">
                  <c:v>1.0560618100000001</c:v>
                </c:pt>
                <c:pt idx="4">
                  <c:v>4.7330585479736325</c:v>
                </c:pt>
                <c:pt idx="5">
                  <c:v>6.6843035182344881</c:v>
                </c:pt>
                <c:pt idx="6">
                  <c:v>5.6673886933248792</c:v>
                </c:pt>
                <c:pt idx="7">
                  <c:v>22.366640090457192</c:v>
                </c:pt>
                <c:pt idx="8">
                  <c:v>25.701269992401823</c:v>
                </c:pt>
                <c:pt idx="9">
                  <c:v>4.2447081154269011</c:v>
                </c:pt>
                <c:pt idx="10">
                  <c:v>3.8280546201707031</c:v>
                </c:pt>
                <c:pt idx="11">
                  <c:v>1.2054208816668903</c:v>
                </c:pt>
                <c:pt idx="12">
                  <c:v>23.143792770347176</c:v>
                </c:pt>
                <c:pt idx="13">
                  <c:v>17.071782062040707</c:v>
                </c:pt>
                <c:pt idx="14">
                  <c:v>17.34147367007872</c:v>
                </c:pt>
                <c:pt idx="15">
                  <c:v>21.743058790968849</c:v>
                </c:pt>
                <c:pt idx="16">
                  <c:v>1.18162034</c:v>
                </c:pt>
                <c:pt idx="17">
                  <c:v>1.7975237241665649</c:v>
                </c:pt>
                <c:pt idx="18">
                  <c:v>25.123808727827146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975688"/>
        <c:axId val="404967848"/>
      </c:barChart>
      <c:lineChart>
        <c:grouping val="standard"/>
        <c:varyColors val="0"/>
        <c:ser>
          <c:idx val="1"/>
          <c:order val="1"/>
          <c:tx>
            <c:strRef>
              <c:f>'AHR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'AHR Dpto'!$N$7:$N$28</c:f>
              <c:strCache>
                <c:ptCount val="22"/>
                <c:pt idx="0">
                  <c:v>Moquegua</c:v>
                </c:pt>
                <c:pt idx="1">
                  <c:v>San Martín</c:v>
                </c:pt>
                <c:pt idx="2">
                  <c:v>Amazonas</c:v>
                </c:pt>
                <c:pt idx="3">
                  <c:v>Lambayeque</c:v>
                </c:pt>
                <c:pt idx="4">
                  <c:v>Ucayali</c:v>
                </c:pt>
                <c:pt idx="5">
                  <c:v>Huánuco</c:v>
                </c:pt>
                <c:pt idx="6">
                  <c:v>Junín</c:v>
                </c:pt>
                <c:pt idx="7">
                  <c:v>Loreto</c:v>
                </c:pt>
                <c:pt idx="8">
                  <c:v>Puno</c:v>
                </c:pt>
                <c:pt idx="9">
                  <c:v>Cajamarca</c:v>
                </c:pt>
                <c:pt idx="10">
                  <c:v>Arequipa</c:v>
                </c:pt>
                <c:pt idx="11">
                  <c:v>Ancash</c:v>
                </c:pt>
                <c:pt idx="12">
                  <c:v>Cusco</c:v>
                </c:pt>
                <c:pt idx="13">
                  <c:v>Huancavelica</c:v>
                </c:pt>
                <c:pt idx="14">
                  <c:v>Apurímac</c:v>
                </c:pt>
                <c:pt idx="15">
                  <c:v>Ayacucho</c:v>
                </c:pt>
                <c:pt idx="16">
                  <c:v>La Libertad</c:v>
                </c:pt>
                <c:pt idx="17">
                  <c:v>Piura</c:v>
                </c:pt>
                <c:pt idx="18">
                  <c:v>Lima</c:v>
                </c:pt>
                <c:pt idx="19">
                  <c:v>Ica</c:v>
                </c:pt>
                <c:pt idx="20">
                  <c:v>Pasco</c:v>
                </c:pt>
                <c:pt idx="21">
                  <c:v>Tacna</c:v>
                </c:pt>
              </c:strCache>
            </c:strRef>
          </c:cat>
          <c:val>
            <c:numRef>
              <c:f>'AHR Dpto'!$P$7:$P$28</c:f>
              <c:numCache>
                <c:formatCode>0%</c:formatCode>
                <c:ptCount val="22"/>
                <c:pt idx="0">
                  <c:v>0.99999911997395108</c:v>
                </c:pt>
                <c:pt idx="1">
                  <c:v>0.98676153466545335</c:v>
                </c:pt>
                <c:pt idx="2">
                  <c:v>0.98539709114236096</c:v>
                </c:pt>
                <c:pt idx="3">
                  <c:v>0.97696388313013482</c:v>
                </c:pt>
                <c:pt idx="4">
                  <c:v>0.957771471223124</c:v>
                </c:pt>
                <c:pt idx="5">
                  <c:v>0.94985635826126324</c:v>
                </c:pt>
                <c:pt idx="6">
                  <c:v>0.93182364688901731</c:v>
                </c:pt>
                <c:pt idx="7">
                  <c:v>0.89287389143781748</c:v>
                </c:pt>
                <c:pt idx="8">
                  <c:v>0.85500343888683605</c:v>
                </c:pt>
                <c:pt idx="9">
                  <c:v>0.78622624265201146</c:v>
                </c:pt>
                <c:pt idx="10">
                  <c:v>0.77911263434223776</c:v>
                </c:pt>
                <c:pt idx="11">
                  <c:v>0.76816563749307931</c:v>
                </c:pt>
                <c:pt idx="12">
                  <c:v>0.76504485787826304</c:v>
                </c:pt>
                <c:pt idx="13">
                  <c:v>0.66426973703542525</c:v>
                </c:pt>
                <c:pt idx="14">
                  <c:v>0.65104659310735846</c:v>
                </c:pt>
                <c:pt idx="15">
                  <c:v>0.51831594070891795</c:v>
                </c:pt>
                <c:pt idx="16">
                  <c:v>0.37615827280873915</c:v>
                </c:pt>
                <c:pt idx="17">
                  <c:v>0.3632412624031493</c:v>
                </c:pt>
                <c:pt idx="18">
                  <c:v>0.32911214573657799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978432"/>
        <c:axId val="404971376"/>
      </c:lineChart>
      <c:catAx>
        <c:axId val="404975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4967848"/>
        <c:crosses val="autoZero"/>
        <c:auto val="1"/>
        <c:lblAlgn val="ctr"/>
        <c:lblOffset val="100"/>
        <c:noMultiLvlLbl val="0"/>
      </c:catAx>
      <c:valAx>
        <c:axId val="40496784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0497568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0497137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04978432"/>
        <c:crosses val="max"/>
        <c:crossBetween val="between"/>
      </c:valAx>
      <c:catAx>
        <c:axId val="40497843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497137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'SRAO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'SRAO Dpto'!$N$7:$N$22</c:f>
              <c:strCache>
                <c:ptCount val="16"/>
                <c:pt idx="0">
                  <c:v>Piura</c:v>
                </c:pt>
                <c:pt idx="1">
                  <c:v>San Martín</c:v>
                </c:pt>
                <c:pt idx="2">
                  <c:v>Lambayeque</c:v>
                </c:pt>
                <c:pt idx="3">
                  <c:v>La Libertad</c:v>
                </c:pt>
                <c:pt idx="4">
                  <c:v>Cusco</c:v>
                </c:pt>
                <c:pt idx="5">
                  <c:v>Arequipa</c:v>
                </c:pt>
                <c:pt idx="6">
                  <c:v>Junín</c:v>
                </c:pt>
                <c:pt idx="7">
                  <c:v>Ancash</c:v>
                </c:pt>
                <c:pt idx="8">
                  <c:v>Ica</c:v>
                </c:pt>
                <c:pt idx="9">
                  <c:v>Lima</c:v>
                </c:pt>
                <c:pt idx="10">
                  <c:v>Loreto</c:v>
                </c:pt>
                <c:pt idx="11">
                  <c:v>Tacna</c:v>
                </c:pt>
                <c:pt idx="12">
                  <c:v>Ucayali</c:v>
                </c:pt>
                <c:pt idx="13">
                  <c:v>Puno</c:v>
                </c:pt>
                <c:pt idx="14">
                  <c:v>Amazonas</c:v>
                </c:pt>
                <c:pt idx="15">
                  <c:v>Cajamarca</c:v>
                </c:pt>
              </c:strCache>
            </c:strRef>
          </c:cat>
          <c:val>
            <c:numRef>
              <c:f>'SRAO Dpto'!$O$7:$O$22</c:f>
              <c:numCache>
                <c:formatCode>#,##0.0</c:formatCode>
                <c:ptCount val="16"/>
                <c:pt idx="0">
                  <c:v>11.326203182962814</c:v>
                </c:pt>
                <c:pt idx="1">
                  <c:v>7.0829669866052818</c:v>
                </c:pt>
                <c:pt idx="2">
                  <c:v>12.526895618681051</c:v>
                </c:pt>
                <c:pt idx="3">
                  <c:v>13.087741261617872</c:v>
                </c:pt>
                <c:pt idx="4">
                  <c:v>10.132044836425354</c:v>
                </c:pt>
                <c:pt idx="5">
                  <c:v>13.630286948496344</c:v>
                </c:pt>
                <c:pt idx="6">
                  <c:v>10.186120685440864</c:v>
                </c:pt>
                <c:pt idx="7">
                  <c:v>7.1902679325022554</c:v>
                </c:pt>
                <c:pt idx="8">
                  <c:v>8.3225258044406178</c:v>
                </c:pt>
                <c:pt idx="9">
                  <c:v>145.63577367300931</c:v>
                </c:pt>
                <c:pt idx="10">
                  <c:v>4.3727130380997501</c:v>
                </c:pt>
                <c:pt idx="11">
                  <c:v>9.6782019800692876</c:v>
                </c:pt>
                <c:pt idx="12">
                  <c:v>3.7187610191166565</c:v>
                </c:pt>
                <c:pt idx="13">
                  <c:v>4.6000000089406967E-2</c:v>
                </c:pt>
                <c:pt idx="14">
                  <c:v>8.2882478833198547E-2</c:v>
                </c:pt>
                <c:pt idx="1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978824"/>
        <c:axId val="404968632"/>
      </c:barChart>
      <c:lineChart>
        <c:grouping val="standard"/>
        <c:varyColors val="0"/>
        <c:ser>
          <c:idx val="1"/>
          <c:order val="1"/>
          <c:tx>
            <c:strRef>
              <c:f>'SRAO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'SRAO Dpto'!$N$7:$N$22</c:f>
              <c:strCache>
                <c:ptCount val="16"/>
                <c:pt idx="0">
                  <c:v>Piura</c:v>
                </c:pt>
                <c:pt idx="1">
                  <c:v>San Martín</c:v>
                </c:pt>
                <c:pt idx="2">
                  <c:v>Lambayeque</c:v>
                </c:pt>
                <c:pt idx="3">
                  <c:v>La Libertad</c:v>
                </c:pt>
                <c:pt idx="4">
                  <c:v>Cusco</c:v>
                </c:pt>
                <c:pt idx="5">
                  <c:v>Arequipa</c:v>
                </c:pt>
                <c:pt idx="6">
                  <c:v>Junín</c:v>
                </c:pt>
                <c:pt idx="7">
                  <c:v>Ancash</c:v>
                </c:pt>
                <c:pt idx="8">
                  <c:v>Ica</c:v>
                </c:pt>
                <c:pt idx="9">
                  <c:v>Lima</c:v>
                </c:pt>
                <c:pt idx="10">
                  <c:v>Loreto</c:v>
                </c:pt>
                <c:pt idx="11">
                  <c:v>Tacna</c:v>
                </c:pt>
                <c:pt idx="12">
                  <c:v>Ucayali</c:v>
                </c:pt>
                <c:pt idx="13">
                  <c:v>Puno</c:v>
                </c:pt>
                <c:pt idx="14">
                  <c:v>Amazonas</c:v>
                </c:pt>
                <c:pt idx="15">
                  <c:v>Cajamarca</c:v>
                </c:pt>
              </c:strCache>
            </c:strRef>
          </c:cat>
          <c:val>
            <c:numRef>
              <c:f>'SRAO Dpto'!$P$7:$P$22</c:f>
              <c:numCache>
                <c:formatCode>0%</c:formatCode>
                <c:ptCount val="16"/>
                <c:pt idx="0">
                  <c:v>0.54807053612699519</c:v>
                </c:pt>
                <c:pt idx="1">
                  <c:v>0.50405383335725273</c:v>
                </c:pt>
                <c:pt idx="2">
                  <c:v>0.49210848612273733</c:v>
                </c:pt>
                <c:pt idx="3">
                  <c:v>0.48250281686561586</c:v>
                </c:pt>
                <c:pt idx="4">
                  <c:v>0.47550774430417991</c:v>
                </c:pt>
                <c:pt idx="5">
                  <c:v>0.45779854481892257</c:v>
                </c:pt>
                <c:pt idx="6">
                  <c:v>0.44206880565546525</c:v>
                </c:pt>
                <c:pt idx="7">
                  <c:v>0.43599754689283626</c:v>
                </c:pt>
                <c:pt idx="8">
                  <c:v>0.42339031314662484</c:v>
                </c:pt>
                <c:pt idx="9">
                  <c:v>0.40302556918057525</c:v>
                </c:pt>
                <c:pt idx="10">
                  <c:v>0.40297606600981623</c:v>
                </c:pt>
                <c:pt idx="11">
                  <c:v>0.39856942917957755</c:v>
                </c:pt>
                <c:pt idx="12">
                  <c:v>0.37784683764005378</c:v>
                </c:pt>
                <c:pt idx="13">
                  <c:v>0.19166666703919572</c:v>
                </c:pt>
                <c:pt idx="14">
                  <c:v>0.1380751008014689</c:v>
                </c:pt>
                <c:pt idx="15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969024"/>
        <c:axId val="404971768"/>
      </c:lineChart>
      <c:catAx>
        <c:axId val="404978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4968632"/>
        <c:crosses val="autoZero"/>
        <c:auto val="1"/>
        <c:lblAlgn val="ctr"/>
        <c:lblOffset val="100"/>
        <c:noMultiLvlLbl val="0"/>
      </c:catAx>
      <c:valAx>
        <c:axId val="40496863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0497882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0497176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04969024"/>
        <c:crosses val="max"/>
        <c:crossBetween val="between"/>
      </c:valAx>
      <c:catAx>
        <c:axId val="404969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497176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'PC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'PC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'PC Dpto'!$O$7</c:f>
              <c:numCache>
                <c:formatCode>#,##0.0</c:formatCode>
                <c:ptCount val="1"/>
                <c:pt idx="0">
                  <c:v>13.231190671063576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969808"/>
        <c:axId val="404972552"/>
      </c:barChart>
      <c:lineChart>
        <c:grouping val="standard"/>
        <c:varyColors val="0"/>
        <c:ser>
          <c:idx val="1"/>
          <c:order val="1"/>
          <c:tx>
            <c:strRef>
              <c:f>'PC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'PC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'PC Dpto'!$P$7</c:f>
              <c:numCache>
                <c:formatCode>0%</c:formatCode>
                <c:ptCount val="1"/>
                <c:pt idx="0">
                  <c:v>0.42582625133098401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983528"/>
        <c:axId val="404988232"/>
      </c:lineChart>
      <c:catAx>
        <c:axId val="404969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4972552"/>
        <c:crosses val="autoZero"/>
        <c:auto val="1"/>
        <c:lblAlgn val="ctr"/>
        <c:lblOffset val="100"/>
        <c:noMultiLvlLbl val="0"/>
      </c:catAx>
      <c:valAx>
        <c:axId val="40497255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0496980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0498823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04983528"/>
        <c:crosses val="max"/>
        <c:crossBetween val="between"/>
      </c:valAx>
      <c:catAx>
        <c:axId val="4049835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498823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'AEQW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'AEQW Dpto'!$N$7:$N$30</c:f>
              <c:strCache>
                <c:ptCount val="24"/>
                <c:pt idx="0">
                  <c:v>Arequipa</c:v>
                </c:pt>
                <c:pt idx="1">
                  <c:v>La Libertad</c:v>
                </c:pt>
                <c:pt idx="2">
                  <c:v>Huánuco</c:v>
                </c:pt>
                <c:pt idx="3">
                  <c:v>Pasco</c:v>
                </c:pt>
                <c:pt idx="4">
                  <c:v>San Martín</c:v>
                </c:pt>
                <c:pt idx="5">
                  <c:v>Piura</c:v>
                </c:pt>
                <c:pt idx="6">
                  <c:v>Cajamarca</c:v>
                </c:pt>
                <c:pt idx="7">
                  <c:v>Amazonas</c:v>
                </c:pt>
                <c:pt idx="8">
                  <c:v>Tacna</c:v>
                </c:pt>
                <c:pt idx="9">
                  <c:v>Huancavelica</c:v>
                </c:pt>
                <c:pt idx="10">
                  <c:v>Cusco</c:v>
                </c:pt>
                <c:pt idx="11">
                  <c:v>Apurímac</c:v>
                </c:pt>
                <c:pt idx="12">
                  <c:v>Ancash</c:v>
                </c:pt>
                <c:pt idx="13">
                  <c:v>Junín</c:v>
                </c:pt>
                <c:pt idx="14">
                  <c:v>Madre de Dios</c:v>
                </c:pt>
                <c:pt idx="15">
                  <c:v>Tumbes</c:v>
                </c:pt>
                <c:pt idx="16">
                  <c:v>Lima</c:v>
                </c:pt>
                <c:pt idx="17">
                  <c:v>Loreto</c:v>
                </c:pt>
                <c:pt idx="18">
                  <c:v>Puno</c:v>
                </c:pt>
                <c:pt idx="19">
                  <c:v>Ayacucho</c:v>
                </c:pt>
                <c:pt idx="20">
                  <c:v>Moquegua</c:v>
                </c:pt>
                <c:pt idx="21">
                  <c:v>Lambayeque</c:v>
                </c:pt>
                <c:pt idx="22">
                  <c:v>Ica</c:v>
                </c:pt>
                <c:pt idx="23">
                  <c:v>Ucayali</c:v>
                </c:pt>
              </c:strCache>
            </c:strRef>
          </c:cat>
          <c:val>
            <c:numRef>
              <c:f>'AEQW Dpto'!$O$7:$O$30</c:f>
              <c:numCache>
                <c:formatCode>#,##0.0</c:formatCode>
                <c:ptCount val="24"/>
                <c:pt idx="0">
                  <c:v>11.847840582185222</c:v>
                </c:pt>
                <c:pt idx="1">
                  <c:v>31.076684447810411</c:v>
                </c:pt>
                <c:pt idx="2">
                  <c:v>28.990857722098486</c:v>
                </c:pt>
                <c:pt idx="3">
                  <c:v>8.9188915192887865</c:v>
                </c:pt>
                <c:pt idx="4">
                  <c:v>18.57225285370599</c:v>
                </c:pt>
                <c:pt idx="5">
                  <c:v>27.164869761794648</c:v>
                </c:pt>
                <c:pt idx="6">
                  <c:v>35.282735330862209</c:v>
                </c:pt>
                <c:pt idx="7">
                  <c:v>16.336402814847673</c:v>
                </c:pt>
                <c:pt idx="8">
                  <c:v>2.3496982151522734</c:v>
                </c:pt>
                <c:pt idx="9">
                  <c:v>14.541569785856655</c:v>
                </c:pt>
                <c:pt idx="10">
                  <c:v>20.694883132513677</c:v>
                </c:pt>
                <c:pt idx="11">
                  <c:v>12.746596997730238</c:v>
                </c:pt>
                <c:pt idx="12">
                  <c:v>13.766155481717574</c:v>
                </c:pt>
                <c:pt idx="13">
                  <c:v>14.119391540665603</c:v>
                </c:pt>
                <c:pt idx="14">
                  <c:v>2.0741976679290719</c:v>
                </c:pt>
                <c:pt idx="15">
                  <c:v>2.823023017029255</c:v>
                </c:pt>
                <c:pt idx="16">
                  <c:v>49.817669114403287</c:v>
                </c:pt>
                <c:pt idx="17">
                  <c:v>21.950104952335685</c:v>
                </c:pt>
                <c:pt idx="18">
                  <c:v>16.129656885889275</c:v>
                </c:pt>
                <c:pt idx="19">
                  <c:v>10.64803168472236</c:v>
                </c:pt>
                <c:pt idx="20">
                  <c:v>1.2651361758380144</c:v>
                </c:pt>
                <c:pt idx="21">
                  <c:v>5.6196545027400102</c:v>
                </c:pt>
                <c:pt idx="22">
                  <c:v>2.7186153197331322</c:v>
                </c:pt>
                <c:pt idx="23">
                  <c:v>3.2021590652103971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984312"/>
        <c:axId val="404980392"/>
      </c:barChart>
      <c:lineChart>
        <c:grouping val="standard"/>
        <c:varyColors val="0"/>
        <c:ser>
          <c:idx val="1"/>
          <c:order val="1"/>
          <c:tx>
            <c:strRef>
              <c:f>'AEQW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'AEQW Dpto'!$N$7:$N$30</c:f>
              <c:strCache>
                <c:ptCount val="24"/>
                <c:pt idx="0">
                  <c:v>Arequipa</c:v>
                </c:pt>
                <c:pt idx="1">
                  <c:v>La Libertad</c:v>
                </c:pt>
                <c:pt idx="2">
                  <c:v>Huánuco</c:v>
                </c:pt>
                <c:pt idx="3">
                  <c:v>Pasco</c:v>
                </c:pt>
                <c:pt idx="4">
                  <c:v>San Martín</c:v>
                </c:pt>
                <c:pt idx="5">
                  <c:v>Piura</c:v>
                </c:pt>
                <c:pt idx="6">
                  <c:v>Cajamarca</c:v>
                </c:pt>
                <c:pt idx="7">
                  <c:v>Amazonas</c:v>
                </c:pt>
                <c:pt idx="8">
                  <c:v>Tacna</c:v>
                </c:pt>
                <c:pt idx="9">
                  <c:v>Huancavelica</c:v>
                </c:pt>
                <c:pt idx="10">
                  <c:v>Cusco</c:v>
                </c:pt>
                <c:pt idx="11">
                  <c:v>Apurímac</c:v>
                </c:pt>
                <c:pt idx="12">
                  <c:v>Ancash</c:v>
                </c:pt>
                <c:pt idx="13">
                  <c:v>Junín</c:v>
                </c:pt>
                <c:pt idx="14">
                  <c:v>Madre de Dios</c:v>
                </c:pt>
                <c:pt idx="15">
                  <c:v>Tumbes</c:v>
                </c:pt>
                <c:pt idx="16">
                  <c:v>Lima</c:v>
                </c:pt>
                <c:pt idx="17">
                  <c:v>Loreto</c:v>
                </c:pt>
                <c:pt idx="18">
                  <c:v>Puno</c:v>
                </c:pt>
                <c:pt idx="19">
                  <c:v>Ayacucho</c:v>
                </c:pt>
                <c:pt idx="20">
                  <c:v>Moquegua</c:v>
                </c:pt>
                <c:pt idx="21">
                  <c:v>Lambayeque</c:v>
                </c:pt>
                <c:pt idx="22">
                  <c:v>Ica</c:v>
                </c:pt>
                <c:pt idx="23">
                  <c:v>Ucayali</c:v>
                </c:pt>
              </c:strCache>
            </c:strRef>
          </c:cat>
          <c:val>
            <c:numRef>
              <c:f>'AEQW Dpto'!$P$7:$P$30</c:f>
              <c:numCache>
                <c:formatCode>0%</c:formatCode>
                <c:ptCount val="24"/>
                <c:pt idx="0">
                  <c:v>0.3956494862443406</c:v>
                </c:pt>
                <c:pt idx="1">
                  <c:v>0.38778083587802659</c:v>
                </c:pt>
                <c:pt idx="2">
                  <c:v>0.37745978075532727</c:v>
                </c:pt>
                <c:pt idx="3">
                  <c:v>0.36895330118305952</c:v>
                </c:pt>
                <c:pt idx="4">
                  <c:v>0.36674959139545116</c:v>
                </c:pt>
                <c:pt idx="5">
                  <c:v>0.34166212398034812</c:v>
                </c:pt>
                <c:pt idx="6">
                  <c:v>0.33739189993898644</c:v>
                </c:pt>
                <c:pt idx="7">
                  <c:v>0.33676827712079765</c:v>
                </c:pt>
                <c:pt idx="8">
                  <c:v>0.28752164828481386</c:v>
                </c:pt>
                <c:pt idx="9">
                  <c:v>0.28301075022812422</c:v>
                </c:pt>
                <c:pt idx="10">
                  <c:v>0.27317879214682739</c:v>
                </c:pt>
                <c:pt idx="11">
                  <c:v>0.26408728630577916</c:v>
                </c:pt>
                <c:pt idx="12">
                  <c:v>0.24179415280187841</c:v>
                </c:pt>
                <c:pt idx="13">
                  <c:v>0.2402371143928719</c:v>
                </c:pt>
                <c:pt idx="14">
                  <c:v>0.22857960985697742</c:v>
                </c:pt>
                <c:pt idx="15">
                  <c:v>0.22318557591206531</c:v>
                </c:pt>
                <c:pt idx="16">
                  <c:v>0.20489062720824569</c:v>
                </c:pt>
                <c:pt idx="17">
                  <c:v>0.19668470520231501</c:v>
                </c:pt>
                <c:pt idx="18">
                  <c:v>0.19080113702731649</c:v>
                </c:pt>
                <c:pt idx="19">
                  <c:v>0.18690864508578667</c:v>
                </c:pt>
                <c:pt idx="20">
                  <c:v>0.18579263395169152</c:v>
                </c:pt>
                <c:pt idx="21">
                  <c:v>0.15043666666622077</c:v>
                </c:pt>
                <c:pt idx="22">
                  <c:v>9.1416055836486237E-2</c:v>
                </c:pt>
                <c:pt idx="23">
                  <c:v>7.2784348669499024E-2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985488"/>
        <c:axId val="404989800"/>
      </c:lineChart>
      <c:catAx>
        <c:axId val="404984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4980392"/>
        <c:crosses val="autoZero"/>
        <c:auto val="1"/>
        <c:lblAlgn val="ctr"/>
        <c:lblOffset val="100"/>
        <c:noMultiLvlLbl val="0"/>
      </c:catAx>
      <c:valAx>
        <c:axId val="40498039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0498431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0498980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04985488"/>
        <c:crosses val="max"/>
        <c:crossBetween val="between"/>
      </c:valAx>
      <c:catAx>
        <c:axId val="4049854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498980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'PROE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'PROE Dpto'!$N$7:$N$30</c:f>
              <c:strCache>
                <c:ptCount val="24"/>
                <c:pt idx="0">
                  <c:v>Huancavelica</c:v>
                </c:pt>
                <c:pt idx="1">
                  <c:v>Tumbes</c:v>
                </c:pt>
                <c:pt idx="2">
                  <c:v>Lima</c:v>
                </c:pt>
                <c:pt idx="3">
                  <c:v>Cusco</c:v>
                </c:pt>
                <c:pt idx="4">
                  <c:v>La Libertad</c:v>
                </c:pt>
                <c:pt idx="5">
                  <c:v>Loreto</c:v>
                </c:pt>
                <c:pt idx="6">
                  <c:v>Huánuco</c:v>
                </c:pt>
                <c:pt idx="7">
                  <c:v>Ayacucho</c:v>
                </c:pt>
                <c:pt idx="8">
                  <c:v>Arequipa</c:v>
                </c:pt>
                <c:pt idx="9">
                  <c:v>Moquegua</c:v>
                </c:pt>
                <c:pt idx="10">
                  <c:v>Cajamarca</c:v>
                </c:pt>
                <c:pt idx="11">
                  <c:v>Piura</c:v>
                </c:pt>
                <c:pt idx="12">
                  <c:v>Junín</c:v>
                </c:pt>
                <c:pt idx="13">
                  <c:v>Ucayali</c:v>
                </c:pt>
                <c:pt idx="14">
                  <c:v>Puno</c:v>
                </c:pt>
                <c:pt idx="15">
                  <c:v>Apurímac</c:v>
                </c:pt>
                <c:pt idx="16">
                  <c:v>Ancash</c:v>
                </c:pt>
                <c:pt idx="17">
                  <c:v>San Martín</c:v>
                </c:pt>
                <c:pt idx="18">
                  <c:v>Pasco</c:v>
                </c:pt>
                <c:pt idx="19">
                  <c:v>Ica</c:v>
                </c:pt>
                <c:pt idx="20">
                  <c:v>Madre de Dios</c:v>
                </c:pt>
                <c:pt idx="21">
                  <c:v>Lambayeque</c:v>
                </c:pt>
                <c:pt idx="22">
                  <c:v>Tacna</c:v>
                </c:pt>
                <c:pt idx="23">
                  <c:v>Amazonas</c:v>
                </c:pt>
              </c:strCache>
            </c:strRef>
          </c:cat>
          <c:val>
            <c:numRef>
              <c:f>'PROE Dpto'!$O$7:$O$30</c:f>
              <c:numCache>
                <c:formatCode>#,##0.0</c:formatCode>
                <c:ptCount val="24"/>
                <c:pt idx="0">
                  <c:v>6.1747399962238873E-2</c:v>
                </c:pt>
                <c:pt idx="1">
                  <c:v>0.33727662685543197</c:v>
                </c:pt>
                <c:pt idx="2">
                  <c:v>13.985384269907772</c:v>
                </c:pt>
                <c:pt idx="3">
                  <c:v>0.50371536997784494</c:v>
                </c:pt>
                <c:pt idx="4">
                  <c:v>1.0912105590951235</c:v>
                </c:pt>
                <c:pt idx="5">
                  <c:v>0.64351415865372474</c:v>
                </c:pt>
                <c:pt idx="6">
                  <c:v>0.22129258352876724</c:v>
                </c:pt>
                <c:pt idx="7">
                  <c:v>0.40401415647196004</c:v>
                </c:pt>
                <c:pt idx="8">
                  <c:v>1.2068709861037461</c:v>
                </c:pt>
                <c:pt idx="9">
                  <c:v>0.20066412096459629</c:v>
                </c:pt>
                <c:pt idx="10">
                  <c:v>0.43951647678784467</c:v>
                </c:pt>
                <c:pt idx="11">
                  <c:v>0.75178293206699531</c:v>
                </c:pt>
                <c:pt idx="12">
                  <c:v>0.33111205618552025</c:v>
                </c:pt>
                <c:pt idx="13">
                  <c:v>0.25580695426342304</c:v>
                </c:pt>
                <c:pt idx="14">
                  <c:v>0.43537726075979311</c:v>
                </c:pt>
                <c:pt idx="15">
                  <c:v>0.18835225183273702</c:v>
                </c:pt>
                <c:pt idx="16">
                  <c:v>1.1479373539906383</c:v>
                </c:pt>
                <c:pt idx="17">
                  <c:v>0.29555780913439211</c:v>
                </c:pt>
                <c:pt idx="18">
                  <c:v>0.19936264904253925</c:v>
                </c:pt>
                <c:pt idx="19">
                  <c:v>0.6070065875872771</c:v>
                </c:pt>
                <c:pt idx="20">
                  <c:v>0.1678604504485135</c:v>
                </c:pt>
                <c:pt idx="21">
                  <c:v>0.53464146315095107</c:v>
                </c:pt>
                <c:pt idx="22">
                  <c:v>0.11917238985772002</c:v>
                </c:pt>
                <c:pt idx="23">
                  <c:v>8.1843468391966046E-2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981960"/>
        <c:axId val="404986664"/>
      </c:barChart>
      <c:lineChart>
        <c:grouping val="standard"/>
        <c:varyColors val="0"/>
        <c:ser>
          <c:idx val="1"/>
          <c:order val="1"/>
          <c:tx>
            <c:strRef>
              <c:f>'PROE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'PROE Dpto'!$N$7:$N$30</c:f>
              <c:strCache>
                <c:ptCount val="24"/>
                <c:pt idx="0">
                  <c:v>Huancavelica</c:v>
                </c:pt>
                <c:pt idx="1">
                  <c:v>Tumbes</c:v>
                </c:pt>
                <c:pt idx="2">
                  <c:v>Lima</c:v>
                </c:pt>
                <c:pt idx="3">
                  <c:v>Cusco</c:v>
                </c:pt>
                <c:pt idx="4">
                  <c:v>La Libertad</c:v>
                </c:pt>
                <c:pt idx="5">
                  <c:v>Loreto</c:v>
                </c:pt>
                <c:pt idx="6">
                  <c:v>Huánuco</c:v>
                </c:pt>
                <c:pt idx="7">
                  <c:v>Ayacucho</c:v>
                </c:pt>
                <c:pt idx="8">
                  <c:v>Arequipa</c:v>
                </c:pt>
                <c:pt idx="9">
                  <c:v>Moquegua</c:v>
                </c:pt>
                <c:pt idx="10">
                  <c:v>Cajamarca</c:v>
                </c:pt>
                <c:pt idx="11">
                  <c:v>Piura</c:v>
                </c:pt>
                <c:pt idx="12">
                  <c:v>Junín</c:v>
                </c:pt>
                <c:pt idx="13">
                  <c:v>Ucayali</c:v>
                </c:pt>
                <c:pt idx="14">
                  <c:v>Puno</c:v>
                </c:pt>
                <c:pt idx="15">
                  <c:v>Apurímac</c:v>
                </c:pt>
                <c:pt idx="16">
                  <c:v>Ancash</c:v>
                </c:pt>
                <c:pt idx="17">
                  <c:v>San Martín</c:v>
                </c:pt>
                <c:pt idx="18">
                  <c:v>Pasco</c:v>
                </c:pt>
                <c:pt idx="19">
                  <c:v>Ica</c:v>
                </c:pt>
                <c:pt idx="20">
                  <c:v>Madre de Dios</c:v>
                </c:pt>
                <c:pt idx="21">
                  <c:v>Lambayeque</c:v>
                </c:pt>
                <c:pt idx="22">
                  <c:v>Tacna</c:v>
                </c:pt>
                <c:pt idx="23">
                  <c:v>Amazonas</c:v>
                </c:pt>
              </c:strCache>
            </c:strRef>
          </c:cat>
          <c:val>
            <c:numRef>
              <c:f>'PROE Dpto'!$P$7:$P$30</c:f>
              <c:numCache>
                <c:formatCode>0%</c:formatCode>
                <c:ptCount val="24"/>
                <c:pt idx="0">
                  <c:v>0.56040259894575317</c:v>
                </c:pt>
                <c:pt idx="1">
                  <c:v>0.51252549410612891</c:v>
                </c:pt>
                <c:pt idx="2">
                  <c:v>0.4923734476547571</c:v>
                </c:pt>
                <c:pt idx="3">
                  <c:v>0.47180352327085118</c:v>
                </c:pt>
                <c:pt idx="4">
                  <c:v>0.46973002368649419</c:v>
                </c:pt>
                <c:pt idx="5">
                  <c:v>0.46839489199038686</c:v>
                </c:pt>
                <c:pt idx="6">
                  <c:v>0.43767445962059143</c:v>
                </c:pt>
                <c:pt idx="7">
                  <c:v>0.43372147519389037</c:v>
                </c:pt>
                <c:pt idx="8">
                  <c:v>0.42515607259769805</c:v>
                </c:pt>
                <c:pt idx="9">
                  <c:v>0.42151634579468311</c:v>
                </c:pt>
                <c:pt idx="10">
                  <c:v>0.41164020228884407</c:v>
                </c:pt>
                <c:pt idx="11">
                  <c:v>0.38594137955716623</c:v>
                </c:pt>
                <c:pt idx="12">
                  <c:v>0.38401691443672453</c:v>
                </c:pt>
                <c:pt idx="13">
                  <c:v>0.36978880727331248</c:v>
                </c:pt>
                <c:pt idx="14">
                  <c:v>0.36887437515974375</c:v>
                </c:pt>
                <c:pt idx="15">
                  <c:v>0.36745922945245035</c:v>
                </c:pt>
                <c:pt idx="16">
                  <c:v>0.35530583008541061</c:v>
                </c:pt>
                <c:pt idx="17">
                  <c:v>0.35483898399562047</c:v>
                </c:pt>
                <c:pt idx="18">
                  <c:v>0.35231610662393414</c:v>
                </c:pt>
                <c:pt idx="19">
                  <c:v>0.33114983444721607</c:v>
                </c:pt>
                <c:pt idx="20">
                  <c:v>0.28318307729820097</c:v>
                </c:pt>
                <c:pt idx="21">
                  <c:v>0.26632215664911973</c:v>
                </c:pt>
                <c:pt idx="22">
                  <c:v>0.2282672377052295</c:v>
                </c:pt>
                <c:pt idx="23">
                  <c:v>0.15624468972304406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983920"/>
        <c:axId val="404983136"/>
      </c:lineChart>
      <c:catAx>
        <c:axId val="404981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4986664"/>
        <c:crosses val="autoZero"/>
        <c:auto val="1"/>
        <c:lblAlgn val="ctr"/>
        <c:lblOffset val="100"/>
        <c:noMultiLvlLbl val="0"/>
      </c:catAx>
      <c:valAx>
        <c:axId val="40498666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0498196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0498313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04983920"/>
        <c:crosses val="max"/>
        <c:crossBetween val="between"/>
      </c:valAx>
      <c:catAx>
        <c:axId val="4049839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498313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'AONA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'AONA Dpto'!$N$7:$N$29</c:f>
              <c:strCache>
                <c:ptCount val="23"/>
                <c:pt idx="0">
                  <c:v>Huánuco</c:v>
                </c:pt>
                <c:pt idx="1">
                  <c:v>Tacna</c:v>
                </c:pt>
                <c:pt idx="2">
                  <c:v>La Libertad</c:v>
                </c:pt>
                <c:pt idx="3">
                  <c:v>Lambayeque</c:v>
                </c:pt>
                <c:pt idx="4">
                  <c:v>Ica</c:v>
                </c:pt>
                <c:pt idx="5">
                  <c:v>Puno</c:v>
                </c:pt>
                <c:pt idx="6">
                  <c:v>Junín</c:v>
                </c:pt>
                <c:pt idx="7">
                  <c:v>Apurímac</c:v>
                </c:pt>
                <c:pt idx="8">
                  <c:v>Arequipa</c:v>
                </c:pt>
                <c:pt idx="9">
                  <c:v>Pasco</c:v>
                </c:pt>
                <c:pt idx="10">
                  <c:v>Provincia Constitucional del Callao</c:v>
                </c:pt>
                <c:pt idx="11">
                  <c:v>Cajamarca</c:v>
                </c:pt>
                <c:pt idx="12">
                  <c:v>Lima</c:v>
                </c:pt>
                <c:pt idx="13">
                  <c:v>Tumbes</c:v>
                </c:pt>
                <c:pt idx="14">
                  <c:v>Loreto</c:v>
                </c:pt>
                <c:pt idx="15">
                  <c:v>Cusco</c:v>
                </c:pt>
                <c:pt idx="16">
                  <c:v>Ayacucho</c:v>
                </c:pt>
                <c:pt idx="17">
                  <c:v>Piura</c:v>
                </c:pt>
                <c:pt idx="18">
                  <c:v>Huancavelica</c:v>
                </c:pt>
                <c:pt idx="19">
                  <c:v>Ancash</c:v>
                </c:pt>
                <c:pt idx="20">
                  <c:v>Ucayali</c:v>
                </c:pt>
                <c:pt idx="21">
                  <c:v>Moquegua</c:v>
                </c:pt>
                <c:pt idx="22">
                  <c:v>Madre de Dios</c:v>
                </c:pt>
              </c:strCache>
            </c:strRef>
          </c:cat>
          <c:val>
            <c:numRef>
              <c:f>'AONA Dpto'!$O$7:$O$29</c:f>
              <c:numCache>
                <c:formatCode>#,##0.0</c:formatCode>
                <c:ptCount val="23"/>
                <c:pt idx="0">
                  <c:v>1.4359481549034072</c:v>
                </c:pt>
                <c:pt idx="1">
                  <c:v>0.81493905192779881</c:v>
                </c:pt>
                <c:pt idx="2">
                  <c:v>1.4211391696198485</c:v>
                </c:pt>
                <c:pt idx="3">
                  <c:v>1.9640080690938082</c:v>
                </c:pt>
                <c:pt idx="4">
                  <c:v>1.6247421613353605</c:v>
                </c:pt>
                <c:pt idx="5">
                  <c:v>2.1482266848769616</c:v>
                </c:pt>
                <c:pt idx="6">
                  <c:v>1.6290548307931738</c:v>
                </c:pt>
                <c:pt idx="7">
                  <c:v>9.2318336511525975E-2</c:v>
                </c:pt>
                <c:pt idx="8">
                  <c:v>2.248770499789575</c:v>
                </c:pt>
                <c:pt idx="9">
                  <c:v>0.10533765745949429</c:v>
                </c:pt>
                <c:pt idx="10">
                  <c:v>1.9846812151712534</c:v>
                </c:pt>
                <c:pt idx="11">
                  <c:v>0.14319592340149079</c:v>
                </c:pt>
                <c:pt idx="12">
                  <c:v>26.840842609673174</c:v>
                </c:pt>
                <c:pt idx="13">
                  <c:v>0.36386233056257006</c:v>
                </c:pt>
                <c:pt idx="14">
                  <c:v>0.84976804400707562</c:v>
                </c:pt>
                <c:pt idx="15">
                  <c:v>2.1609914488854569</c:v>
                </c:pt>
                <c:pt idx="16">
                  <c:v>0.48129997683714765</c:v>
                </c:pt>
                <c:pt idx="17">
                  <c:v>0.79645882107756627</c:v>
                </c:pt>
                <c:pt idx="18">
                  <c:v>8.0555202286274386E-2</c:v>
                </c:pt>
                <c:pt idx="19">
                  <c:v>0.87090749440217929</c:v>
                </c:pt>
                <c:pt idx="20">
                  <c:v>5.5393381048759863E-2</c:v>
                </c:pt>
                <c:pt idx="21">
                  <c:v>0.20454316155546287</c:v>
                </c:pt>
                <c:pt idx="22">
                  <c:v>0.30851441636805477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985096"/>
        <c:axId val="404985880"/>
      </c:barChart>
      <c:lineChart>
        <c:grouping val="standard"/>
        <c:varyColors val="0"/>
        <c:ser>
          <c:idx val="1"/>
          <c:order val="1"/>
          <c:tx>
            <c:strRef>
              <c:f>'AONA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'AONA Dpto'!$N$7:$N$29</c:f>
              <c:strCache>
                <c:ptCount val="23"/>
                <c:pt idx="0">
                  <c:v>Huánuco</c:v>
                </c:pt>
                <c:pt idx="1">
                  <c:v>Tacna</c:v>
                </c:pt>
                <c:pt idx="2">
                  <c:v>La Libertad</c:v>
                </c:pt>
                <c:pt idx="3">
                  <c:v>Lambayeque</c:v>
                </c:pt>
                <c:pt idx="4">
                  <c:v>Ica</c:v>
                </c:pt>
                <c:pt idx="5">
                  <c:v>Puno</c:v>
                </c:pt>
                <c:pt idx="6">
                  <c:v>Junín</c:v>
                </c:pt>
                <c:pt idx="7">
                  <c:v>Apurímac</c:v>
                </c:pt>
                <c:pt idx="8">
                  <c:v>Arequipa</c:v>
                </c:pt>
                <c:pt idx="9">
                  <c:v>Pasco</c:v>
                </c:pt>
                <c:pt idx="10">
                  <c:v>Provincia Constitucional del Callao</c:v>
                </c:pt>
                <c:pt idx="11">
                  <c:v>Cajamarca</c:v>
                </c:pt>
                <c:pt idx="12">
                  <c:v>Lima</c:v>
                </c:pt>
                <c:pt idx="13">
                  <c:v>Tumbes</c:v>
                </c:pt>
                <c:pt idx="14">
                  <c:v>Loreto</c:v>
                </c:pt>
                <c:pt idx="15">
                  <c:v>Cusco</c:v>
                </c:pt>
                <c:pt idx="16">
                  <c:v>Ayacucho</c:v>
                </c:pt>
                <c:pt idx="17">
                  <c:v>Piura</c:v>
                </c:pt>
                <c:pt idx="18">
                  <c:v>Huancavelica</c:v>
                </c:pt>
                <c:pt idx="19">
                  <c:v>Ancash</c:v>
                </c:pt>
                <c:pt idx="20">
                  <c:v>Ucayali</c:v>
                </c:pt>
                <c:pt idx="21">
                  <c:v>Moquegua</c:v>
                </c:pt>
                <c:pt idx="22">
                  <c:v>Madre de Dios</c:v>
                </c:pt>
              </c:strCache>
            </c:strRef>
          </c:cat>
          <c:val>
            <c:numRef>
              <c:f>'AONA Dpto'!$P$7:$P$29</c:f>
              <c:numCache>
                <c:formatCode>0%</c:formatCode>
                <c:ptCount val="23"/>
                <c:pt idx="0">
                  <c:v>0.60151353764450655</c:v>
                </c:pt>
                <c:pt idx="1">
                  <c:v>0.59293089977830638</c:v>
                </c:pt>
                <c:pt idx="2">
                  <c:v>0.57724362479176927</c:v>
                </c:pt>
                <c:pt idx="3">
                  <c:v>0.56028264748262047</c:v>
                </c:pt>
                <c:pt idx="4">
                  <c:v>0.55747316544564451</c:v>
                </c:pt>
                <c:pt idx="5">
                  <c:v>0.5153088348093634</c:v>
                </c:pt>
                <c:pt idx="6">
                  <c:v>0.50615547951356454</c:v>
                </c:pt>
                <c:pt idx="7">
                  <c:v>0.49506022936376726</c:v>
                </c:pt>
                <c:pt idx="8">
                  <c:v>0.47203490261729553</c:v>
                </c:pt>
                <c:pt idx="9">
                  <c:v>0.4687778193803232</c:v>
                </c:pt>
                <c:pt idx="10">
                  <c:v>0.45896287218877735</c:v>
                </c:pt>
                <c:pt idx="11">
                  <c:v>0.45552876689271149</c:v>
                </c:pt>
                <c:pt idx="12">
                  <c:v>0.43794667624364564</c:v>
                </c:pt>
                <c:pt idx="13">
                  <c:v>0.42350249258307399</c:v>
                </c:pt>
                <c:pt idx="14">
                  <c:v>0.41717463475329686</c:v>
                </c:pt>
                <c:pt idx="15">
                  <c:v>0.40715009049006978</c:v>
                </c:pt>
                <c:pt idx="16">
                  <c:v>0.38896070537994798</c:v>
                </c:pt>
                <c:pt idx="17">
                  <c:v>0.34944742379549198</c:v>
                </c:pt>
                <c:pt idx="18">
                  <c:v>0.34854275824798542</c:v>
                </c:pt>
                <c:pt idx="19">
                  <c:v>0.34517154168643888</c:v>
                </c:pt>
                <c:pt idx="20">
                  <c:v>0.29792920404005779</c:v>
                </c:pt>
                <c:pt idx="21">
                  <c:v>0.2109925714881408</c:v>
                </c:pt>
                <c:pt idx="22">
                  <c:v>0.1405719650942425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989016"/>
        <c:axId val="404987840"/>
      </c:lineChart>
      <c:catAx>
        <c:axId val="4049850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4985880"/>
        <c:crosses val="autoZero"/>
        <c:auto val="1"/>
        <c:lblAlgn val="ctr"/>
        <c:lblOffset val="100"/>
        <c:noMultiLvlLbl val="0"/>
      </c:catAx>
      <c:valAx>
        <c:axId val="40498588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0498509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0498784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04989016"/>
        <c:crosses val="max"/>
        <c:crossBetween val="between"/>
      </c:valAx>
      <c:catAx>
        <c:axId val="4049890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498784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'AHRE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'AHRE Dpto'!$N$7:$N$26</c:f>
              <c:strCache>
                <c:ptCount val="20"/>
                <c:pt idx="0">
                  <c:v>Arequipa</c:v>
                </c:pt>
                <c:pt idx="1">
                  <c:v>Loreto</c:v>
                </c:pt>
                <c:pt idx="2">
                  <c:v>Huánuco</c:v>
                </c:pt>
                <c:pt idx="3">
                  <c:v>Apurímac</c:v>
                </c:pt>
                <c:pt idx="4">
                  <c:v>Pasco</c:v>
                </c:pt>
                <c:pt idx="5">
                  <c:v>Ucayali</c:v>
                </c:pt>
                <c:pt idx="6">
                  <c:v>Huancavelica</c:v>
                </c:pt>
                <c:pt idx="7">
                  <c:v>Ayacucho</c:v>
                </c:pt>
                <c:pt idx="8">
                  <c:v>Puno</c:v>
                </c:pt>
                <c:pt idx="9">
                  <c:v>San Martín</c:v>
                </c:pt>
                <c:pt idx="10">
                  <c:v>Junín</c:v>
                </c:pt>
                <c:pt idx="11">
                  <c:v>Amazonas</c:v>
                </c:pt>
                <c:pt idx="12">
                  <c:v>Lima</c:v>
                </c:pt>
                <c:pt idx="13">
                  <c:v>Piura</c:v>
                </c:pt>
                <c:pt idx="14">
                  <c:v>Ica</c:v>
                </c:pt>
                <c:pt idx="15">
                  <c:v>Ancash</c:v>
                </c:pt>
                <c:pt idx="16">
                  <c:v>Cusco</c:v>
                </c:pt>
                <c:pt idx="17">
                  <c:v>Lambayeque</c:v>
                </c:pt>
                <c:pt idx="18">
                  <c:v>Cajamarca</c:v>
                </c:pt>
                <c:pt idx="19">
                  <c:v>La Libertad</c:v>
                </c:pt>
              </c:strCache>
            </c:strRef>
          </c:cat>
          <c:val>
            <c:numRef>
              <c:f>'AHRE Dpto'!$O$7:$O$26</c:f>
              <c:numCache>
                <c:formatCode>#,##0.0</c:formatCode>
                <c:ptCount val="20"/>
                <c:pt idx="0">
                  <c:v>1.5157856489838917</c:v>
                </c:pt>
                <c:pt idx="1">
                  <c:v>6.0220195927143374</c:v>
                </c:pt>
                <c:pt idx="2">
                  <c:v>6.2317609949408475</c:v>
                </c:pt>
                <c:pt idx="3">
                  <c:v>1.6562538424840612</c:v>
                </c:pt>
                <c:pt idx="4">
                  <c:v>1.901449350517769</c:v>
                </c:pt>
                <c:pt idx="5">
                  <c:v>1.593170169092573</c:v>
                </c:pt>
                <c:pt idx="6">
                  <c:v>4.8088054223792405</c:v>
                </c:pt>
                <c:pt idx="7">
                  <c:v>6.8755282030269687</c:v>
                </c:pt>
                <c:pt idx="8">
                  <c:v>11.1370992796601</c:v>
                </c:pt>
                <c:pt idx="9">
                  <c:v>7.6010277486012621</c:v>
                </c:pt>
                <c:pt idx="10">
                  <c:v>7.7197214803867915</c:v>
                </c:pt>
                <c:pt idx="11">
                  <c:v>3.1301253588608042</c:v>
                </c:pt>
                <c:pt idx="12">
                  <c:v>6.2714827218660263</c:v>
                </c:pt>
                <c:pt idx="13">
                  <c:v>4.8933929272723997</c:v>
                </c:pt>
                <c:pt idx="14">
                  <c:v>0.10729681985138297</c:v>
                </c:pt>
                <c:pt idx="15">
                  <c:v>1.8749719387430113</c:v>
                </c:pt>
                <c:pt idx="16">
                  <c:v>0.50550032852012383</c:v>
                </c:pt>
                <c:pt idx="17">
                  <c:v>0.13453153126440526</c:v>
                </c:pt>
                <c:pt idx="18">
                  <c:v>0.45740993102905719</c:v>
                </c:pt>
                <c:pt idx="19">
                  <c:v>0.20483073863903598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980000"/>
        <c:axId val="404994112"/>
      </c:barChart>
      <c:lineChart>
        <c:grouping val="standard"/>
        <c:varyColors val="0"/>
        <c:ser>
          <c:idx val="1"/>
          <c:order val="1"/>
          <c:tx>
            <c:strRef>
              <c:f>'AHRE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'AHRE Dpto'!$N$7:$N$26</c:f>
              <c:strCache>
                <c:ptCount val="20"/>
                <c:pt idx="0">
                  <c:v>Arequipa</c:v>
                </c:pt>
                <c:pt idx="1">
                  <c:v>Loreto</c:v>
                </c:pt>
                <c:pt idx="2">
                  <c:v>Huánuco</c:v>
                </c:pt>
                <c:pt idx="3">
                  <c:v>Apurímac</c:v>
                </c:pt>
                <c:pt idx="4">
                  <c:v>Pasco</c:v>
                </c:pt>
                <c:pt idx="5">
                  <c:v>Ucayali</c:v>
                </c:pt>
                <c:pt idx="6">
                  <c:v>Huancavelica</c:v>
                </c:pt>
                <c:pt idx="7">
                  <c:v>Ayacucho</c:v>
                </c:pt>
                <c:pt idx="8">
                  <c:v>Puno</c:v>
                </c:pt>
                <c:pt idx="9">
                  <c:v>San Martín</c:v>
                </c:pt>
                <c:pt idx="10">
                  <c:v>Junín</c:v>
                </c:pt>
                <c:pt idx="11">
                  <c:v>Amazonas</c:v>
                </c:pt>
                <c:pt idx="12">
                  <c:v>Lima</c:v>
                </c:pt>
                <c:pt idx="13">
                  <c:v>Piura</c:v>
                </c:pt>
                <c:pt idx="14">
                  <c:v>Ica</c:v>
                </c:pt>
                <c:pt idx="15">
                  <c:v>Ancash</c:v>
                </c:pt>
                <c:pt idx="16">
                  <c:v>Cusco</c:v>
                </c:pt>
                <c:pt idx="17">
                  <c:v>Lambayeque</c:v>
                </c:pt>
                <c:pt idx="18">
                  <c:v>Cajamarca</c:v>
                </c:pt>
                <c:pt idx="19">
                  <c:v>La Libertad</c:v>
                </c:pt>
              </c:strCache>
            </c:strRef>
          </c:cat>
          <c:val>
            <c:numRef>
              <c:f>'AHRE Dpto'!$P$7:$P$26</c:f>
              <c:numCache>
                <c:formatCode>0%</c:formatCode>
                <c:ptCount val="20"/>
                <c:pt idx="0">
                  <c:v>0.96997369245175147</c:v>
                </c:pt>
                <c:pt idx="1">
                  <c:v>0.94636218157842356</c:v>
                </c:pt>
                <c:pt idx="2">
                  <c:v>0.93663958267752223</c:v>
                </c:pt>
                <c:pt idx="3">
                  <c:v>0.91804482126037834</c:v>
                </c:pt>
                <c:pt idx="4">
                  <c:v>0.90989060470110816</c:v>
                </c:pt>
                <c:pt idx="5">
                  <c:v>0.8897593489268868</c:v>
                </c:pt>
                <c:pt idx="6">
                  <c:v>0.88338877574689068</c:v>
                </c:pt>
                <c:pt idx="7">
                  <c:v>0.87925413812692343</c:v>
                </c:pt>
                <c:pt idx="8">
                  <c:v>0.81525686362347105</c:v>
                </c:pt>
                <c:pt idx="9">
                  <c:v>0.80374993270575246</c:v>
                </c:pt>
                <c:pt idx="10">
                  <c:v>0.67764730278626606</c:v>
                </c:pt>
                <c:pt idx="11">
                  <c:v>0.58175751363837847</c:v>
                </c:pt>
                <c:pt idx="12">
                  <c:v>0.51369422743918824</c:v>
                </c:pt>
                <c:pt idx="13">
                  <c:v>0.47824562036977047</c:v>
                </c:pt>
                <c:pt idx="14">
                  <c:v>0.35679144157785286</c:v>
                </c:pt>
                <c:pt idx="15">
                  <c:v>0.30942704455007664</c:v>
                </c:pt>
                <c:pt idx="16">
                  <c:v>8.6282363933845752E-2</c:v>
                </c:pt>
                <c:pt idx="17">
                  <c:v>7.4538361783916707E-2</c:v>
                </c:pt>
                <c:pt idx="18">
                  <c:v>7.3345834944836652E-2</c:v>
                </c:pt>
                <c:pt idx="19">
                  <c:v>4.3345733115219914E-2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993720"/>
        <c:axId val="404996072"/>
      </c:lineChart>
      <c:catAx>
        <c:axId val="40498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4994112"/>
        <c:crosses val="autoZero"/>
        <c:auto val="1"/>
        <c:lblAlgn val="ctr"/>
        <c:lblOffset val="100"/>
        <c:noMultiLvlLbl val="0"/>
      </c:catAx>
      <c:valAx>
        <c:axId val="40499411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0498000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0499607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04993720"/>
        <c:crosses val="max"/>
        <c:crossBetween val="between"/>
      </c:valAx>
      <c:catAx>
        <c:axId val="4049937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499607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'CPJCC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'CPJCC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'CPJCC Dpto'!$O$7</c:f>
              <c:numCache>
                <c:formatCode>#,##0.0</c:formatCode>
                <c:ptCount val="1"/>
                <c:pt idx="0">
                  <c:v>6.2607060051680525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998032"/>
        <c:axId val="404993328"/>
      </c:barChart>
      <c:lineChart>
        <c:grouping val="standard"/>
        <c:varyColors val="0"/>
        <c:ser>
          <c:idx val="1"/>
          <c:order val="1"/>
          <c:tx>
            <c:strRef>
              <c:f>'CPJCC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'CPJCC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'CPJCC Dpto'!$P$7</c:f>
              <c:numCache>
                <c:formatCode>0%</c:formatCode>
                <c:ptCount val="1"/>
                <c:pt idx="0">
                  <c:v>0.74148785680144835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997640"/>
        <c:axId val="404996856"/>
      </c:lineChart>
      <c:catAx>
        <c:axId val="40499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4993328"/>
        <c:crosses val="autoZero"/>
        <c:auto val="1"/>
        <c:lblAlgn val="ctr"/>
        <c:lblOffset val="100"/>
        <c:noMultiLvlLbl val="0"/>
      </c:catAx>
      <c:valAx>
        <c:axId val="40499332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0499803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0499685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04997640"/>
        <c:crosses val="max"/>
        <c:crossBetween val="between"/>
      </c:valAx>
      <c:catAx>
        <c:axId val="404997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499685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'RPAM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'RPAM Dpto'!$N$7:$N$11</c:f>
              <c:strCache>
                <c:ptCount val="5"/>
                <c:pt idx="0">
                  <c:v>Tacna</c:v>
                </c:pt>
                <c:pt idx="1">
                  <c:v>Puno</c:v>
                </c:pt>
                <c:pt idx="2">
                  <c:v>Lima</c:v>
                </c:pt>
                <c:pt idx="3">
                  <c:v>Ancash</c:v>
                </c:pt>
                <c:pt idx="4">
                  <c:v>Cajamarca</c:v>
                </c:pt>
              </c:strCache>
            </c:strRef>
          </c:cat>
          <c:val>
            <c:numRef>
              <c:f>'RPAM Dpto'!$O$7:$O$11</c:f>
              <c:numCache>
                <c:formatCode>#,##0.0</c:formatCode>
                <c:ptCount val="5"/>
                <c:pt idx="0">
                  <c:v>5.5500000715255737E-2</c:v>
                </c:pt>
                <c:pt idx="1">
                  <c:v>0.26923363694203084</c:v>
                </c:pt>
                <c:pt idx="2">
                  <c:v>0.23718669516985058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998424"/>
        <c:axId val="404996464"/>
      </c:barChart>
      <c:lineChart>
        <c:grouping val="standard"/>
        <c:varyColors val="0"/>
        <c:ser>
          <c:idx val="1"/>
          <c:order val="1"/>
          <c:tx>
            <c:strRef>
              <c:f>'RPAM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'RPAM Dpto'!$N$7:$N$11</c:f>
              <c:strCache>
                <c:ptCount val="5"/>
                <c:pt idx="0">
                  <c:v>Tacna</c:v>
                </c:pt>
                <c:pt idx="1">
                  <c:v>Puno</c:v>
                </c:pt>
                <c:pt idx="2">
                  <c:v>Lima</c:v>
                </c:pt>
                <c:pt idx="3">
                  <c:v>Ancash</c:v>
                </c:pt>
                <c:pt idx="4">
                  <c:v>Cajamarca</c:v>
                </c:pt>
              </c:strCache>
            </c:strRef>
          </c:cat>
          <c:val>
            <c:numRef>
              <c:f>'RPAM Dpto'!$P$7:$P$11</c:f>
              <c:numCache>
                <c:formatCode>0%</c:formatCode>
                <c:ptCount val="5"/>
                <c:pt idx="0">
                  <c:v>0.42857143409463888</c:v>
                </c:pt>
                <c:pt idx="1">
                  <c:v>0.11557616532625833</c:v>
                </c:pt>
                <c:pt idx="2">
                  <c:v>5.8018681784133108E-2</c:v>
                </c:pt>
                <c:pt idx="3">
                  <c:v>0</c:v>
                </c:pt>
                <c:pt idx="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998816"/>
        <c:axId val="404997248"/>
      </c:lineChart>
      <c:catAx>
        <c:axId val="404998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4996464"/>
        <c:crosses val="autoZero"/>
        <c:auto val="1"/>
        <c:lblAlgn val="ctr"/>
        <c:lblOffset val="100"/>
        <c:noMultiLvlLbl val="0"/>
      </c:catAx>
      <c:valAx>
        <c:axId val="40499646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0499842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0499724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04998816"/>
        <c:crosses val="max"/>
        <c:crossBetween val="between"/>
      </c:valAx>
      <c:catAx>
        <c:axId val="4049988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499724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'MAPP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'MAPP Dpto'!$N$7:$N$31</c:f>
              <c:strCache>
                <c:ptCount val="25"/>
                <c:pt idx="0">
                  <c:v>Tacna</c:v>
                </c:pt>
                <c:pt idx="1">
                  <c:v>Ancash</c:v>
                </c:pt>
                <c:pt idx="2">
                  <c:v>San Martín</c:v>
                </c:pt>
                <c:pt idx="3">
                  <c:v>Amazonas</c:v>
                </c:pt>
                <c:pt idx="4">
                  <c:v>Moquegua</c:v>
                </c:pt>
                <c:pt idx="5">
                  <c:v>Ucayali</c:v>
                </c:pt>
                <c:pt idx="6">
                  <c:v>Cusco</c:v>
                </c:pt>
                <c:pt idx="7">
                  <c:v>Ayacucho</c:v>
                </c:pt>
                <c:pt idx="8">
                  <c:v>Puno</c:v>
                </c:pt>
                <c:pt idx="9">
                  <c:v>Arequipa</c:v>
                </c:pt>
                <c:pt idx="10">
                  <c:v>Huánuco</c:v>
                </c:pt>
                <c:pt idx="11">
                  <c:v>Pasco</c:v>
                </c:pt>
                <c:pt idx="12">
                  <c:v>Lambayeque</c:v>
                </c:pt>
                <c:pt idx="13">
                  <c:v>Loreto</c:v>
                </c:pt>
                <c:pt idx="14">
                  <c:v>Madre de Dios</c:v>
                </c:pt>
                <c:pt idx="15">
                  <c:v>Cajamarca</c:v>
                </c:pt>
                <c:pt idx="16">
                  <c:v>Junín</c:v>
                </c:pt>
                <c:pt idx="17">
                  <c:v>Tumbes</c:v>
                </c:pt>
                <c:pt idx="18">
                  <c:v>Apurímac</c:v>
                </c:pt>
                <c:pt idx="19">
                  <c:v>Lima</c:v>
                </c:pt>
                <c:pt idx="20">
                  <c:v>Ica</c:v>
                </c:pt>
                <c:pt idx="21">
                  <c:v>Piura</c:v>
                </c:pt>
                <c:pt idx="22">
                  <c:v>La Libertad</c:v>
                </c:pt>
                <c:pt idx="23">
                  <c:v>Huancavelica</c:v>
                </c:pt>
                <c:pt idx="24">
                  <c:v>Provincia Constitucional del Callao</c:v>
                </c:pt>
              </c:strCache>
            </c:strRef>
          </c:cat>
          <c:val>
            <c:numRef>
              <c:f>'MAPP Dpto'!$O$7:$O$31</c:f>
              <c:numCache>
                <c:formatCode>#,##0.0</c:formatCode>
                <c:ptCount val="25"/>
                <c:pt idx="0">
                  <c:v>1.3063024826734693</c:v>
                </c:pt>
                <c:pt idx="1">
                  <c:v>0.81735117834428972</c:v>
                </c:pt>
                <c:pt idx="2">
                  <c:v>37.706808477860314</c:v>
                </c:pt>
                <c:pt idx="3">
                  <c:v>23.994540655405217</c:v>
                </c:pt>
                <c:pt idx="4">
                  <c:v>0.80535093060340901</c:v>
                </c:pt>
                <c:pt idx="5">
                  <c:v>8.4340888445083859</c:v>
                </c:pt>
                <c:pt idx="6">
                  <c:v>33.700586499875854</c:v>
                </c:pt>
                <c:pt idx="7">
                  <c:v>42.660080862946899</c:v>
                </c:pt>
                <c:pt idx="8">
                  <c:v>14.400907600675099</c:v>
                </c:pt>
                <c:pt idx="9">
                  <c:v>5.3579126024644506</c:v>
                </c:pt>
                <c:pt idx="10">
                  <c:v>18.222685296285913</c:v>
                </c:pt>
                <c:pt idx="11">
                  <c:v>1.603597780701286</c:v>
                </c:pt>
                <c:pt idx="12">
                  <c:v>4.3964849949064071</c:v>
                </c:pt>
                <c:pt idx="13">
                  <c:v>5.1349160693146727</c:v>
                </c:pt>
                <c:pt idx="14">
                  <c:v>1.0648930002070423</c:v>
                </c:pt>
                <c:pt idx="15">
                  <c:v>19.841139347205186</c:v>
                </c:pt>
                <c:pt idx="16">
                  <c:v>8.9609781334665346</c:v>
                </c:pt>
                <c:pt idx="17">
                  <c:v>1.3861473758590279</c:v>
                </c:pt>
                <c:pt idx="18">
                  <c:v>4.3797511203104733</c:v>
                </c:pt>
                <c:pt idx="19">
                  <c:v>85.030245462615738</c:v>
                </c:pt>
                <c:pt idx="20">
                  <c:v>2.1377921817727832</c:v>
                </c:pt>
                <c:pt idx="21">
                  <c:v>3.3477380913349744</c:v>
                </c:pt>
                <c:pt idx="22">
                  <c:v>3.5021662256691752</c:v>
                </c:pt>
                <c:pt idx="23">
                  <c:v>2.9333762451400558</c:v>
                </c:pt>
                <c:pt idx="2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04994504"/>
        <c:axId val="404994896"/>
      </c:barChart>
      <c:lineChart>
        <c:grouping val="standard"/>
        <c:varyColors val="0"/>
        <c:ser>
          <c:idx val="1"/>
          <c:order val="1"/>
          <c:tx>
            <c:strRef>
              <c:f>'MAPP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'MAPP Dpto'!$N$7:$N$31</c:f>
              <c:strCache>
                <c:ptCount val="25"/>
                <c:pt idx="0">
                  <c:v>Tacna</c:v>
                </c:pt>
                <c:pt idx="1">
                  <c:v>Ancash</c:v>
                </c:pt>
                <c:pt idx="2">
                  <c:v>San Martín</c:v>
                </c:pt>
                <c:pt idx="3">
                  <c:v>Amazonas</c:v>
                </c:pt>
                <c:pt idx="4">
                  <c:v>Moquegua</c:v>
                </c:pt>
                <c:pt idx="5">
                  <c:v>Ucayali</c:v>
                </c:pt>
                <c:pt idx="6">
                  <c:v>Cusco</c:v>
                </c:pt>
                <c:pt idx="7">
                  <c:v>Ayacucho</c:v>
                </c:pt>
                <c:pt idx="8">
                  <c:v>Puno</c:v>
                </c:pt>
                <c:pt idx="9">
                  <c:v>Arequipa</c:v>
                </c:pt>
                <c:pt idx="10">
                  <c:v>Huánuco</c:v>
                </c:pt>
                <c:pt idx="11">
                  <c:v>Pasco</c:v>
                </c:pt>
                <c:pt idx="12">
                  <c:v>Lambayeque</c:v>
                </c:pt>
                <c:pt idx="13">
                  <c:v>Loreto</c:v>
                </c:pt>
                <c:pt idx="14">
                  <c:v>Madre de Dios</c:v>
                </c:pt>
                <c:pt idx="15">
                  <c:v>Cajamarca</c:v>
                </c:pt>
                <c:pt idx="16">
                  <c:v>Junín</c:v>
                </c:pt>
                <c:pt idx="17">
                  <c:v>Tumbes</c:v>
                </c:pt>
                <c:pt idx="18">
                  <c:v>Apurímac</c:v>
                </c:pt>
                <c:pt idx="19">
                  <c:v>Lima</c:v>
                </c:pt>
                <c:pt idx="20">
                  <c:v>Ica</c:v>
                </c:pt>
                <c:pt idx="21">
                  <c:v>Piura</c:v>
                </c:pt>
                <c:pt idx="22">
                  <c:v>La Libertad</c:v>
                </c:pt>
                <c:pt idx="23">
                  <c:v>Huancavelica</c:v>
                </c:pt>
                <c:pt idx="24">
                  <c:v>Provincia Constitucional del Callao</c:v>
                </c:pt>
              </c:strCache>
            </c:strRef>
          </c:cat>
          <c:val>
            <c:numRef>
              <c:f>'MAPP Dpto'!$P$7:$P$31</c:f>
              <c:numCache>
                <c:formatCode>0%</c:formatCode>
                <c:ptCount val="25"/>
                <c:pt idx="0">
                  <c:v>0.97422880176235616</c:v>
                </c:pt>
                <c:pt idx="1">
                  <c:v>0.91618869900415933</c:v>
                </c:pt>
                <c:pt idx="2">
                  <c:v>0.90773092255271581</c:v>
                </c:pt>
                <c:pt idx="3">
                  <c:v>0.87864874731128007</c:v>
                </c:pt>
                <c:pt idx="4">
                  <c:v>0.86205888840014766</c:v>
                </c:pt>
                <c:pt idx="5">
                  <c:v>0.85153035521368936</c:v>
                </c:pt>
                <c:pt idx="6">
                  <c:v>0.80718117431118663</c:v>
                </c:pt>
                <c:pt idx="7">
                  <c:v>0.80647555279572747</c:v>
                </c:pt>
                <c:pt idx="8">
                  <c:v>0.79362164602600249</c:v>
                </c:pt>
                <c:pt idx="9">
                  <c:v>0.7708384943952814</c:v>
                </c:pt>
                <c:pt idx="10">
                  <c:v>0.74035640170441785</c:v>
                </c:pt>
                <c:pt idx="11">
                  <c:v>0.72778200488938305</c:v>
                </c:pt>
                <c:pt idx="12">
                  <c:v>0.69644341299249712</c:v>
                </c:pt>
                <c:pt idx="13">
                  <c:v>0.68952184528389882</c:v>
                </c:pt>
                <c:pt idx="14">
                  <c:v>0.64051017413224254</c:v>
                </c:pt>
                <c:pt idx="15">
                  <c:v>0.61864332845686598</c:v>
                </c:pt>
                <c:pt idx="16">
                  <c:v>0.58569747801531247</c:v>
                </c:pt>
                <c:pt idx="17">
                  <c:v>0.55103175325109066</c:v>
                </c:pt>
                <c:pt idx="18">
                  <c:v>0.48439695514997672</c:v>
                </c:pt>
                <c:pt idx="19">
                  <c:v>0.47990049536399415</c:v>
                </c:pt>
                <c:pt idx="20">
                  <c:v>0.4702694350966814</c:v>
                </c:pt>
                <c:pt idx="21">
                  <c:v>0.46573732993588018</c:v>
                </c:pt>
                <c:pt idx="22">
                  <c:v>0.44647821968811435</c:v>
                </c:pt>
                <c:pt idx="23">
                  <c:v>0.38104173360974758</c:v>
                </c:pt>
                <c:pt idx="2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4995288"/>
        <c:axId val="404992544"/>
      </c:lineChart>
      <c:catAx>
        <c:axId val="404994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04994896"/>
        <c:crosses val="autoZero"/>
        <c:auto val="1"/>
        <c:lblAlgn val="ctr"/>
        <c:lblOffset val="100"/>
        <c:noMultiLvlLbl val="0"/>
      </c:catAx>
      <c:valAx>
        <c:axId val="40499489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0499450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0499254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04995288"/>
        <c:crosses val="max"/>
        <c:crossBetween val="between"/>
      </c:valAx>
      <c:catAx>
        <c:axId val="404995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0499254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'SC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'SC Dpto'!$N$7:$N$31</c:f>
              <c:strCache>
                <c:ptCount val="25"/>
                <c:pt idx="0">
                  <c:v>Amazonas</c:v>
                </c:pt>
                <c:pt idx="1">
                  <c:v>Arequipa</c:v>
                </c:pt>
                <c:pt idx="2">
                  <c:v>Huancavelica</c:v>
                </c:pt>
                <c:pt idx="3">
                  <c:v>Junín</c:v>
                </c:pt>
                <c:pt idx="4">
                  <c:v>Ica</c:v>
                </c:pt>
                <c:pt idx="5">
                  <c:v>Lambayeque</c:v>
                </c:pt>
                <c:pt idx="6">
                  <c:v>Cusco</c:v>
                </c:pt>
                <c:pt idx="7">
                  <c:v>Ancash</c:v>
                </c:pt>
                <c:pt idx="8">
                  <c:v>Cajamarca</c:v>
                </c:pt>
                <c:pt idx="9">
                  <c:v>La Libertad</c:v>
                </c:pt>
                <c:pt idx="10">
                  <c:v>Provincia Constitucional del Callao</c:v>
                </c:pt>
                <c:pt idx="11">
                  <c:v>Ucayali</c:v>
                </c:pt>
                <c:pt idx="12">
                  <c:v>Puno</c:v>
                </c:pt>
                <c:pt idx="13">
                  <c:v>Huánuco</c:v>
                </c:pt>
                <c:pt idx="14">
                  <c:v>Pasco</c:v>
                </c:pt>
                <c:pt idx="15">
                  <c:v>Piura</c:v>
                </c:pt>
                <c:pt idx="16">
                  <c:v>Apurímac</c:v>
                </c:pt>
                <c:pt idx="17">
                  <c:v>Lima</c:v>
                </c:pt>
                <c:pt idx="18">
                  <c:v>Ayacucho</c:v>
                </c:pt>
                <c:pt idx="19">
                  <c:v>Loreto</c:v>
                </c:pt>
                <c:pt idx="20">
                  <c:v>Tumbes</c:v>
                </c:pt>
                <c:pt idx="21">
                  <c:v>San Martín</c:v>
                </c:pt>
                <c:pt idx="22">
                  <c:v>Moquegua</c:v>
                </c:pt>
                <c:pt idx="23">
                  <c:v>Madre de Dios</c:v>
                </c:pt>
                <c:pt idx="24">
                  <c:v>Tacna</c:v>
                </c:pt>
              </c:strCache>
            </c:strRef>
          </c:cat>
          <c:val>
            <c:numRef>
              <c:f>'SC Dpto'!$O$7:$O$31</c:f>
              <c:numCache>
                <c:formatCode>#,##0.0</c:formatCode>
                <c:ptCount val="25"/>
                <c:pt idx="0">
                  <c:v>56.631504071946402</c:v>
                </c:pt>
                <c:pt idx="1">
                  <c:v>262.20320175050927</c:v>
                </c:pt>
                <c:pt idx="2">
                  <c:v>26.614359605076437</c:v>
                </c:pt>
                <c:pt idx="3">
                  <c:v>105.28262219445153</c:v>
                </c:pt>
                <c:pt idx="4">
                  <c:v>73.300929112293119</c:v>
                </c:pt>
                <c:pt idx="5">
                  <c:v>139.82105706634874</c:v>
                </c:pt>
                <c:pt idx="6">
                  <c:v>156.20178217144246</c:v>
                </c:pt>
                <c:pt idx="7">
                  <c:v>100.04831431351329</c:v>
                </c:pt>
                <c:pt idx="8">
                  <c:v>56.45102640392507</c:v>
                </c:pt>
                <c:pt idx="9">
                  <c:v>123.75576067814696</c:v>
                </c:pt>
                <c:pt idx="10">
                  <c:v>87.938872320758719</c:v>
                </c:pt>
                <c:pt idx="11">
                  <c:v>26.482199741454963</c:v>
                </c:pt>
                <c:pt idx="12">
                  <c:v>81.185535858551503</c:v>
                </c:pt>
                <c:pt idx="13">
                  <c:v>30.768898565293977</c:v>
                </c:pt>
                <c:pt idx="14">
                  <c:v>15.26946906566948</c:v>
                </c:pt>
                <c:pt idx="15">
                  <c:v>90.856464502065094</c:v>
                </c:pt>
                <c:pt idx="16">
                  <c:v>37.75750502658979</c:v>
                </c:pt>
                <c:pt idx="17">
                  <c:v>1098.5286501707583</c:v>
                </c:pt>
                <c:pt idx="18">
                  <c:v>31.593724652011073</c:v>
                </c:pt>
                <c:pt idx="19">
                  <c:v>48.291232217588373</c:v>
                </c:pt>
                <c:pt idx="20">
                  <c:v>24.559058456137407</c:v>
                </c:pt>
                <c:pt idx="21">
                  <c:v>12.158173979521099</c:v>
                </c:pt>
                <c:pt idx="22">
                  <c:v>4.1231502579534345</c:v>
                </c:pt>
                <c:pt idx="23">
                  <c:v>2.2064359684220194</c:v>
                </c:pt>
                <c:pt idx="24">
                  <c:v>7.7740024567656407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499656"/>
        <c:axId val="493500440"/>
      </c:barChart>
      <c:lineChart>
        <c:grouping val="standard"/>
        <c:varyColors val="0"/>
        <c:ser>
          <c:idx val="1"/>
          <c:order val="1"/>
          <c:tx>
            <c:strRef>
              <c:f>'SC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'SC Dpto'!$N$7:$N$31</c:f>
              <c:strCache>
                <c:ptCount val="25"/>
                <c:pt idx="0">
                  <c:v>Amazonas</c:v>
                </c:pt>
                <c:pt idx="1">
                  <c:v>Arequipa</c:v>
                </c:pt>
                <c:pt idx="2">
                  <c:v>Huancavelica</c:v>
                </c:pt>
                <c:pt idx="3">
                  <c:v>Junín</c:v>
                </c:pt>
                <c:pt idx="4">
                  <c:v>Ica</c:v>
                </c:pt>
                <c:pt idx="5">
                  <c:v>Lambayeque</c:v>
                </c:pt>
                <c:pt idx="6">
                  <c:v>Cusco</c:v>
                </c:pt>
                <c:pt idx="7">
                  <c:v>Ancash</c:v>
                </c:pt>
                <c:pt idx="8">
                  <c:v>Cajamarca</c:v>
                </c:pt>
                <c:pt idx="9">
                  <c:v>La Libertad</c:v>
                </c:pt>
                <c:pt idx="10">
                  <c:v>Provincia Constitucional del Callao</c:v>
                </c:pt>
                <c:pt idx="11">
                  <c:v>Ucayali</c:v>
                </c:pt>
                <c:pt idx="12">
                  <c:v>Puno</c:v>
                </c:pt>
                <c:pt idx="13">
                  <c:v>Huánuco</c:v>
                </c:pt>
                <c:pt idx="14">
                  <c:v>Pasco</c:v>
                </c:pt>
                <c:pt idx="15">
                  <c:v>Piura</c:v>
                </c:pt>
                <c:pt idx="16">
                  <c:v>Apurímac</c:v>
                </c:pt>
                <c:pt idx="17">
                  <c:v>Lima</c:v>
                </c:pt>
                <c:pt idx="18">
                  <c:v>Ayacucho</c:v>
                </c:pt>
                <c:pt idx="19">
                  <c:v>Loreto</c:v>
                </c:pt>
                <c:pt idx="20">
                  <c:v>Tumbes</c:v>
                </c:pt>
                <c:pt idx="21">
                  <c:v>San Martín</c:v>
                </c:pt>
                <c:pt idx="22">
                  <c:v>Moquegua</c:v>
                </c:pt>
                <c:pt idx="23">
                  <c:v>Madre de Dios</c:v>
                </c:pt>
                <c:pt idx="24">
                  <c:v>Tacna</c:v>
                </c:pt>
              </c:strCache>
            </c:strRef>
          </c:cat>
          <c:val>
            <c:numRef>
              <c:f>'SC Dpto'!$P$7:$P$31</c:f>
              <c:numCache>
                <c:formatCode>0%</c:formatCode>
                <c:ptCount val="25"/>
                <c:pt idx="0">
                  <c:v>0.92795208073179092</c:v>
                </c:pt>
                <c:pt idx="1">
                  <c:v>0.78703372828329554</c:v>
                </c:pt>
                <c:pt idx="2">
                  <c:v>0.69478865699293701</c:v>
                </c:pt>
                <c:pt idx="3">
                  <c:v>0.69154240787027366</c:v>
                </c:pt>
                <c:pt idx="4">
                  <c:v>0.68008989164211386</c:v>
                </c:pt>
                <c:pt idx="5">
                  <c:v>0.66872021685745264</c:v>
                </c:pt>
                <c:pt idx="6">
                  <c:v>0.66214922211746297</c:v>
                </c:pt>
                <c:pt idx="7">
                  <c:v>0.66084309750808945</c:v>
                </c:pt>
                <c:pt idx="8">
                  <c:v>0.629744761937159</c:v>
                </c:pt>
                <c:pt idx="9">
                  <c:v>0.62012165513066231</c:v>
                </c:pt>
                <c:pt idx="10">
                  <c:v>0.57998766485331077</c:v>
                </c:pt>
                <c:pt idx="11">
                  <c:v>0.57238438318104679</c:v>
                </c:pt>
                <c:pt idx="12">
                  <c:v>0.54443106828313215</c:v>
                </c:pt>
                <c:pt idx="13">
                  <c:v>0.54126489647114095</c:v>
                </c:pt>
                <c:pt idx="14">
                  <c:v>0.53586583367934126</c:v>
                </c:pt>
                <c:pt idx="15">
                  <c:v>0.53263560923834674</c:v>
                </c:pt>
                <c:pt idx="16">
                  <c:v>0.52331928187242749</c:v>
                </c:pt>
                <c:pt idx="17">
                  <c:v>0.52317417964870927</c:v>
                </c:pt>
                <c:pt idx="18">
                  <c:v>0.51371967640111793</c:v>
                </c:pt>
                <c:pt idx="19">
                  <c:v>0.46552070601473339</c:v>
                </c:pt>
                <c:pt idx="20">
                  <c:v>0.45848922747292525</c:v>
                </c:pt>
                <c:pt idx="21">
                  <c:v>0.2020756381246602</c:v>
                </c:pt>
                <c:pt idx="22">
                  <c:v>0.15820020455747455</c:v>
                </c:pt>
                <c:pt idx="23">
                  <c:v>0.1253752541342941</c:v>
                </c:pt>
                <c:pt idx="24">
                  <c:v>9.6421525414910614E-2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502008"/>
        <c:axId val="493490248"/>
      </c:lineChart>
      <c:catAx>
        <c:axId val="493499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93500440"/>
        <c:crosses val="autoZero"/>
        <c:auto val="1"/>
        <c:lblAlgn val="ctr"/>
        <c:lblOffset val="100"/>
        <c:noMultiLvlLbl val="0"/>
      </c:catAx>
      <c:valAx>
        <c:axId val="49350044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9349965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9349024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93502008"/>
        <c:crosses val="max"/>
        <c:crossBetween val="between"/>
      </c:valAx>
      <c:catAx>
        <c:axId val="4935020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349024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'AARES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'AARES Dpto'!$N$7:$N$31</c:f>
              <c:strCache>
                <c:ptCount val="25"/>
                <c:pt idx="0">
                  <c:v>Lima</c:v>
                </c:pt>
                <c:pt idx="1">
                  <c:v>Amazonas</c:v>
                </c:pt>
                <c:pt idx="2">
                  <c:v>Ancash</c:v>
                </c:pt>
                <c:pt idx="3">
                  <c:v>Apurímac</c:v>
                </c:pt>
                <c:pt idx="4">
                  <c:v>Arequipa</c:v>
                </c:pt>
                <c:pt idx="5">
                  <c:v>Ayacucho</c:v>
                </c:pt>
                <c:pt idx="6">
                  <c:v>Cajamarca</c:v>
                </c:pt>
                <c:pt idx="7">
                  <c:v>Provincia Constitucional del Callao</c:v>
                </c:pt>
                <c:pt idx="8">
                  <c:v>Cusco</c:v>
                </c:pt>
                <c:pt idx="9">
                  <c:v>Huancavelica</c:v>
                </c:pt>
                <c:pt idx="10">
                  <c:v>Huánuco</c:v>
                </c:pt>
                <c:pt idx="11">
                  <c:v>Ica</c:v>
                </c:pt>
                <c:pt idx="12">
                  <c:v>Junín</c:v>
                </c:pt>
                <c:pt idx="13">
                  <c:v>La Libertad</c:v>
                </c:pt>
                <c:pt idx="14">
                  <c:v>Lambayeque</c:v>
                </c:pt>
                <c:pt idx="15">
                  <c:v>Loreto</c:v>
                </c:pt>
                <c:pt idx="16">
                  <c:v>Madre de Dios</c:v>
                </c:pt>
                <c:pt idx="17">
                  <c:v>Moquegua</c:v>
                </c:pt>
                <c:pt idx="18">
                  <c:v>Pasco</c:v>
                </c:pt>
                <c:pt idx="19">
                  <c:v>Piura</c:v>
                </c:pt>
                <c:pt idx="20">
                  <c:v>Puno</c:v>
                </c:pt>
                <c:pt idx="21">
                  <c:v>San Martín</c:v>
                </c:pt>
                <c:pt idx="22">
                  <c:v>Tacna</c:v>
                </c:pt>
                <c:pt idx="23">
                  <c:v>Tumbes</c:v>
                </c:pt>
                <c:pt idx="24">
                  <c:v>Ucayali</c:v>
                </c:pt>
              </c:strCache>
            </c:strRef>
          </c:cat>
          <c:val>
            <c:numRef>
              <c:f>'AARES Dpto'!$O$7:$O$31</c:f>
              <c:numCache>
                <c:formatCode>#,##0.0</c:formatCode>
                <c:ptCount val="25"/>
                <c:pt idx="0">
                  <c:v>306.21047908081175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759448"/>
        <c:axId val="322752000"/>
      </c:barChart>
      <c:lineChart>
        <c:grouping val="standard"/>
        <c:varyColors val="0"/>
        <c:ser>
          <c:idx val="1"/>
          <c:order val="1"/>
          <c:tx>
            <c:strRef>
              <c:f>'AARES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'AARES Dpto'!$N$7:$N$31</c:f>
              <c:strCache>
                <c:ptCount val="25"/>
                <c:pt idx="0">
                  <c:v>Lima</c:v>
                </c:pt>
                <c:pt idx="1">
                  <c:v>Amazonas</c:v>
                </c:pt>
                <c:pt idx="2">
                  <c:v>Ancash</c:v>
                </c:pt>
                <c:pt idx="3">
                  <c:v>Apurímac</c:v>
                </c:pt>
                <c:pt idx="4">
                  <c:v>Arequipa</c:v>
                </c:pt>
                <c:pt idx="5">
                  <c:v>Ayacucho</c:v>
                </c:pt>
                <c:pt idx="6">
                  <c:v>Cajamarca</c:v>
                </c:pt>
                <c:pt idx="7">
                  <c:v>Provincia Constitucional del Callao</c:v>
                </c:pt>
                <c:pt idx="8">
                  <c:v>Cusco</c:v>
                </c:pt>
                <c:pt idx="9">
                  <c:v>Huancavelica</c:v>
                </c:pt>
                <c:pt idx="10">
                  <c:v>Huánuco</c:v>
                </c:pt>
                <c:pt idx="11">
                  <c:v>Ica</c:v>
                </c:pt>
                <c:pt idx="12">
                  <c:v>Junín</c:v>
                </c:pt>
                <c:pt idx="13">
                  <c:v>La Libertad</c:v>
                </c:pt>
                <c:pt idx="14">
                  <c:v>Lambayeque</c:v>
                </c:pt>
                <c:pt idx="15">
                  <c:v>Loreto</c:v>
                </c:pt>
                <c:pt idx="16">
                  <c:v>Madre de Dios</c:v>
                </c:pt>
                <c:pt idx="17">
                  <c:v>Moquegua</c:v>
                </c:pt>
                <c:pt idx="18">
                  <c:v>Pasco</c:v>
                </c:pt>
                <c:pt idx="19">
                  <c:v>Piura</c:v>
                </c:pt>
                <c:pt idx="20">
                  <c:v>Puno</c:v>
                </c:pt>
                <c:pt idx="21">
                  <c:v>San Martín</c:v>
                </c:pt>
                <c:pt idx="22">
                  <c:v>Tacna</c:v>
                </c:pt>
                <c:pt idx="23">
                  <c:v>Tumbes</c:v>
                </c:pt>
                <c:pt idx="24">
                  <c:v>Ucayali</c:v>
                </c:pt>
              </c:strCache>
            </c:strRef>
          </c:cat>
          <c:val>
            <c:numRef>
              <c:f>'AARES Dpto'!$P$7:$P$31</c:f>
              <c:numCache>
                <c:formatCode>0%</c:formatCode>
                <c:ptCount val="25"/>
                <c:pt idx="0">
                  <c:v>0.49930306083142745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2752784"/>
        <c:axId val="322752392"/>
      </c:lineChart>
      <c:catAx>
        <c:axId val="322759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22752000"/>
        <c:crosses val="autoZero"/>
        <c:auto val="1"/>
        <c:lblAlgn val="ctr"/>
        <c:lblOffset val="100"/>
        <c:noMultiLvlLbl val="0"/>
      </c:catAx>
      <c:valAx>
        <c:axId val="32275200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2275944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2275239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22752784"/>
        <c:crosses val="max"/>
        <c:crossBetween val="between"/>
      </c:valAx>
      <c:catAx>
        <c:axId val="3227527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2275239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'MCRS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'MCRS Dpto'!$N$7:$N$31</c:f>
              <c:strCache>
                <c:ptCount val="25"/>
                <c:pt idx="0">
                  <c:v>Pasco</c:v>
                </c:pt>
                <c:pt idx="1">
                  <c:v>Madre de Dios</c:v>
                </c:pt>
                <c:pt idx="2">
                  <c:v>Tumbes</c:v>
                </c:pt>
                <c:pt idx="3">
                  <c:v>Ucayali</c:v>
                </c:pt>
                <c:pt idx="4">
                  <c:v>Tacna</c:v>
                </c:pt>
                <c:pt idx="5">
                  <c:v>Ayacucho</c:v>
                </c:pt>
                <c:pt idx="6">
                  <c:v>Ancash</c:v>
                </c:pt>
                <c:pt idx="7">
                  <c:v>Huancavelica</c:v>
                </c:pt>
                <c:pt idx="8">
                  <c:v>Lima</c:v>
                </c:pt>
                <c:pt idx="9">
                  <c:v>Puno</c:v>
                </c:pt>
                <c:pt idx="10">
                  <c:v>La Libertad</c:v>
                </c:pt>
                <c:pt idx="11">
                  <c:v>Loreto</c:v>
                </c:pt>
                <c:pt idx="12">
                  <c:v>Cajamarca</c:v>
                </c:pt>
                <c:pt idx="13">
                  <c:v>Provincia Constitucional del Callao</c:v>
                </c:pt>
                <c:pt idx="14">
                  <c:v>Apurímac</c:v>
                </c:pt>
                <c:pt idx="15">
                  <c:v>Piura</c:v>
                </c:pt>
                <c:pt idx="16">
                  <c:v>Junín</c:v>
                </c:pt>
                <c:pt idx="17">
                  <c:v>Lambayeque</c:v>
                </c:pt>
                <c:pt idx="18">
                  <c:v>Huánuco</c:v>
                </c:pt>
                <c:pt idx="19">
                  <c:v>San Martín</c:v>
                </c:pt>
                <c:pt idx="20">
                  <c:v>Cusco</c:v>
                </c:pt>
                <c:pt idx="21">
                  <c:v>Amazonas</c:v>
                </c:pt>
                <c:pt idx="22">
                  <c:v>Ica</c:v>
                </c:pt>
                <c:pt idx="23">
                  <c:v>Arequipa</c:v>
                </c:pt>
                <c:pt idx="24">
                  <c:v>Moquegua</c:v>
                </c:pt>
              </c:strCache>
            </c:strRef>
          </c:cat>
          <c:val>
            <c:numRef>
              <c:f>'MCRS Dpto'!$O$7:$O$31</c:f>
              <c:numCache>
                <c:formatCode>#,##0.0</c:formatCode>
                <c:ptCount val="25"/>
                <c:pt idx="0">
                  <c:v>23.463509984400261</c:v>
                </c:pt>
                <c:pt idx="1">
                  <c:v>1.2884199943799481</c:v>
                </c:pt>
                <c:pt idx="2">
                  <c:v>0.89806516752842391</c:v>
                </c:pt>
                <c:pt idx="3">
                  <c:v>14.351160730163206</c:v>
                </c:pt>
                <c:pt idx="4">
                  <c:v>1.4092644025963532</c:v>
                </c:pt>
                <c:pt idx="5">
                  <c:v>2.5813629808503142</c:v>
                </c:pt>
                <c:pt idx="6">
                  <c:v>5.1685162464984646</c:v>
                </c:pt>
                <c:pt idx="7">
                  <c:v>0.263429049713578</c:v>
                </c:pt>
                <c:pt idx="8">
                  <c:v>197.37462833892175</c:v>
                </c:pt>
                <c:pt idx="9">
                  <c:v>11.996684610573304</c:v>
                </c:pt>
                <c:pt idx="10">
                  <c:v>5.086754969843339</c:v>
                </c:pt>
                <c:pt idx="11">
                  <c:v>1.6779096320463405</c:v>
                </c:pt>
                <c:pt idx="12">
                  <c:v>1.6978038437877467</c:v>
                </c:pt>
                <c:pt idx="13">
                  <c:v>4.0856046556526069</c:v>
                </c:pt>
                <c:pt idx="14">
                  <c:v>0.59190446358509941</c:v>
                </c:pt>
                <c:pt idx="15">
                  <c:v>3.4714413048379056</c:v>
                </c:pt>
                <c:pt idx="16">
                  <c:v>4.9085858296466478</c:v>
                </c:pt>
                <c:pt idx="17">
                  <c:v>5.0989614492962714</c:v>
                </c:pt>
                <c:pt idx="18">
                  <c:v>3.3299947118185265</c:v>
                </c:pt>
                <c:pt idx="19">
                  <c:v>4.1011569237926677</c:v>
                </c:pt>
                <c:pt idx="20">
                  <c:v>3.7068620398319441</c:v>
                </c:pt>
                <c:pt idx="21">
                  <c:v>1.114807116467543</c:v>
                </c:pt>
                <c:pt idx="22">
                  <c:v>7.2706919895573909</c:v>
                </c:pt>
                <c:pt idx="23">
                  <c:v>4.3575023390813481</c:v>
                </c:pt>
                <c:pt idx="24">
                  <c:v>0.37665658103139349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756704"/>
        <c:axId val="322753568"/>
      </c:barChart>
      <c:lineChart>
        <c:grouping val="standard"/>
        <c:varyColors val="0"/>
        <c:ser>
          <c:idx val="1"/>
          <c:order val="1"/>
          <c:tx>
            <c:strRef>
              <c:f>'MCRS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'MCRS Dpto'!$N$7:$N$31</c:f>
              <c:strCache>
                <c:ptCount val="25"/>
                <c:pt idx="0">
                  <c:v>Pasco</c:v>
                </c:pt>
                <c:pt idx="1">
                  <c:v>Madre de Dios</c:v>
                </c:pt>
                <c:pt idx="2">
                  <c:v>Tumbes</c:v>
                </c:pt>
                <c:pt idx="3">
                  <c:v>Ucayali</c:v>
                </c:pt>
                <c:pt idx="4">
                  <c:v>Tacna</c:v>
                </c:pt>
                <c:pt idx="5">
                  <c:v>Ayacucho</c:v>
                </c:pt>
                <c:pt idx="6">
                  <c:v>Ancash</c:v>
                </c:pt>
                <c:pt idx="7">
                  <c:v>Huancavelica</c:v>
                </c:pt>
                <c:pt idx="8">
                  <c:v>Lima</c:v>
                </c:pt>
                <c:pt idx="9">
                  <c:v>Puno</c:v>
                </c:pt>
                <c:pt idx="10">
                  <c:v>La Libertad</c:v>
                </c:pt>
                <c:pt idx="11">
                  <c:v>Loreto</c:v>
                </c:pt>
                <c:pt idx="12">
                  <c:v>Cajamarca</c:v>
                </c:pt>
                <c:pt idx="13">
                  <c:v>Provincia Constitucional del Callao</c:v>
                </c:pt>
                <c:pt idx="14">
                  <c:v>Apurímac</c:v>
                </c:pt>
                <c:pt idx="15">
                  <c:v>Piura</c:v>
                </c:pt>
                <c:pt idx="16">
                  <c:v>Junín</c:v>
                </c:pt>
                <c:pt idx="17">
                  <c:v>Lambayeque</c:v>
                </c:pt>
                <c:pt idx="18">
                  <c:v>Huánuco</c:v>
                </c:pt>
                <c:pt idx="19">
                  <c:v>San Martín</c:v>
                </c:pt>
                <c:pt idx="20">
                  <c:v>Cusco</c:v>
                </c:pt>
                <c:pt idx="21">
                  <c:v>Amazonas</c:v>
                </c:pt>
                <c:pt idx="22">
                  <c:v>Ica</c:v>
                </c:pt>
                <c:pt idx="23">
                  <c:v>Arequipa</c:v>
                </c:pt>
                <c:pt idx="24">
                  <c:v>Moquegua</c:v>
                </c:pt>
              </c:strCache>
            </c:strRef>
          </c:cat>
          <c:val>
            <c:numRef>
              <c:f>'MCRS Dpto'!$P$7:$P$31</c:f>
              <c:numCache>
                <c:formatCode>0%</c:formatCode>
                <c:ptCount val="25"/>
                <c:pt idx="0">
                  <c:v>0.881802178537337</c:v>
                </c:pt>
                <c:pt idx="1">
                  <c:v>0.58212728635480659</c:v>
                </c:pt>
                <c:pt idx="2">
                  <c:v>0.55963909482665775</c:v>
                </c:pt>
                <c:pt idx="3">
                  <c:v>0.55954782874258702</c:v>
                </c:pt>
                <c:pt idx="4">
                  <c:v>0.53066027229789769</c:v>
                </c:pt>
                <c:pt idx="5">
                  <c:v>0.52900609016396349</c:v>
                </c:pt>
                <c:pt idx="6">
                  <c:v>0.51802370508497175</c:v>
                </c:pt>
                <c:pt idx="7">
                  <c:v>0.50841288013582808</c:v>
                </c:pt>
                <c:pt idx="8">
                  <c:v>0.49205473476579831</c:v>
                </c:pt>
                <c:pt idx="9">
                  <c:v>0.48986235965896402</c:v>
                </c:pt>
                <c:pt idx="10">
                  <c:v>0.48025274670156964</c:v>
                </c:pt>
                <c:pt idx="11">
                  <c:v>0.47622848506237719</c:v>
                </c:pt>
                <c:pt idx="12">
                  <c:v>0.47106195229953535</c:v>
                </c:pt>
                <c:pt idx="13">
                  <c:v>0.47095699233077415</c:v>
                </c:pt>
                <c:pt idx="14">
                  <c:v>0.45737564914946799</c:v>
                </c:pt>
                <c:pt idx="15">
                  <c:v>0.44713017237992364</c:v>
                </c:pt>
                <c:pt idx="16">
                  <c:v>0.42845441207338264</c:v>
                </c:pt>
                <c:pt idx="17">
                  <c:v>0.40375030964820657</c:v>
                </c:pt>
                <c:pt idx="18">
                  <c:v>0.39049108281338446</c:v>
                </c:pt>
                <c:pt idx="19">
                  <c:v>0.38114901517898958</c:v>
                </c:pt>
                <c:pt idx="20">
                  <c:v>0.35828398874248024</c:v>
                </c:pt>
                <c:pt idx="21">
                  <c:v>0.34776157722891915</c:v>
                </c:pt>
                <c:pt idx="22">
                  <c:v>5.4946312356465597E-2</c:v>
                </c:pt>
                <c:pt idx="23">
                  <c:v>3.8403940485261162E-2</c:v>
                </c:pt>
                <c:pt idx="24">
                  <c:v>1.975555678103046E-2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2758272"/>
        <c:axId val="322757880"/>
      </c:lineChart>
      <c:catAx>
        <c:axId val="32275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22753568"/>
        <c:crosses val="autoZero"/>
        <c:auto val="1"/>
        <c:lblAlgn val="ctr"/>
        <c:lblOffset val="100"/>
        <c:noMultiLvlLbl val="0"/>
      </c:catAx>
      <c:valAx>
        <c:axId val="32275356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2275670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32275788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322758272"/>
        <c:crosses val="max"/>
        <c:crossBetween val="between"/>
      </c:valAx>
      <c:catAx>
        <c:axId val="3227582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2275788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'MST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'MST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'MST Dpto'!$O$7</c:f>
              <c:numCache>
                <c:formatCode>#,##0.0</c:formatCode>
                <c:ptCount val="1"/>
                <c:pt idx="0">
                  <c:v>27.628433103265245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22753960"/>
        <c:axId val="322754352"/>
      </c:barChart>
      <c:lineChart>
        <c:grouping val="standard"/>
        <c:varyColors val="0"/>
        <c:ser>
          <c:idx val="1"/>
          <c:order val="1"/>
          <c:tx>
            <c:strRef>
              <c:f>'MST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'MST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'MST Dpto'!$P$7</c:f>
              <c:numCache>
                <c:formatCode>0%</c:formatCode>
                <c:ptCount val="1"/>
                <c:pt idx="0">
                  <c:v>0.41810773867739592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3056792"/>
        <c:axId val="293055224"/>
      </c:lineChart>
      <c:catAx>
        <c:axId val="322753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322754352"/>
        <c:crosses val="autoZero"/>
        <c:auto val="1"/>
        <c:lblAlgn val="ctr"/>
        <c:lblOffset val="100"/>
        <c:noMultiLvlLbl val="0"/>
      </c:catAx>
      <c:valAx>
        <c:axId val="32275435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32275396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9305522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93056792"/>
        <c:crosses val="max"/>
        <c:crossBetween val="between"/>
      </c:valAx>
      <c:catAx>
        <c:axId val="293056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9305522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'MPE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'MPE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'MPE Dpto'!$O$7</c:f>
              <c:numCache>
                <c:formatCode>#,##0.0</c:formatCode>
                <c:ptCount val="1"/>
                <c:pt idx="0">
                  <c:v>46.460177829241864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93059928"/>
        <c:axId val="293053264"/>
      </c:barChart>
      <c:lineChart>
        <c:grouping val="standard"/>
        <c:varyColors val="0"/>
        <c:ser>
          <c:idx val="1"/>
          <c:order val="1"/>
          <c:tx>
            <c:strRef>
              <c:f>'MPE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'MPE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'MPE Dpto'!$P$7</c:f>
              <c:numCache>
                <c:formatCode>0%</c:formatCode>
                <c:ptCount val="1"/>
                <c:pt idx="0">
                  <c:v>0.28809187774902001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37245536"/>
        <c:axId val="237246712"/>
      </c:lineChart>
      <c:catAx>
        <c:axId val="293059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293053264"/>
        <c:crosses val="autoZero"/>
        <c:auto val="1"/>
        <c:lblAlgn val="ctr"/>
        <c:lblOffset val="100"/>
        <c:noMultiLvlLbl val="0"/>
      </c:catAx>
      <c:valAx>
        <c:axId val="29305326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9305992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23724671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237245536"/>
        <c:crosses val="max"/>
        <c:crossBetween val="between"/>
      </c:valAx>
      <c:catAx>
        <c:axId val="2372455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23724671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'FMIN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'FMIN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'FMIN Dpto'!$O$7</c:f>
              <c:numCache>
                <c:formatCode>#,##0.0</c:formatCode>
                <c:ptCount val="1"/>
                <c:pt idx="0">
                  <c:v>2.4054730813903089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37246320"/>
        <c:axId val="440686864"/>
      </c:barChart>
      <c:lineChart>
        <c:grouping val="standard"/>
        <c:varyColors val="0"/>
        <c:ser>
          <c:idx val="1"/>
          <c:order val="1"/>
          <c:tx>
            <c:strRef>
              <c:f>'FMIN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'FMIN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'FMIN Dpto'!$P$7</c:f>
              <c:numCache>
                <c:formatCode>0%</c:formatCode>
                <c:ptCount val="1"/>
                <c:pt idx="0">
                  <c:v>0.28987208748080906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682552"/>
        <c:axId val="440682944"/>
      </c:lineChart>
      <c:catAx>
        <c:axId val="237246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40686864"/>
        <c:crosses val="autoZero"/>
        <c:auto val="1"/>
        <c:lblAlgn val="ctr"/>
        <c:lblOffset val="100"/>
        <c:noMultiLvlLbl val="0"/>
      </c:catAx>
      <c:valAx>
        <c:axId val="44068686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23724632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4068294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40682552"/>
        <c:crosses val="max"/>
        <c:crossBetween val="between"/>
      </c:valAx>
      <c:catAx>
        <c:axId val="4406825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068294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'MCDT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'MCDT Dpto'!$N$7:$N$32</c:f>
              <c:strCache>
                <c:ptCount val="26"/>
                <c:pt idx="0">
                  <c:v>Apurímac</c:v>
                </c:pt>
                <c:pt idx="1">
                  <c:v>Huánuco</c:v>
                </c:pt>
                <c:pt idx="2">
                  <c:v>Loreto</c:v>
                </c:pt>
                <c:pt idx="3">
                  <c:v>Huancavelica</c:v>
                </c:pt>
                <c:pt idx="4">
                  <c:v>Ayacucho</c:v>
                </c:pt>
                <c:pt idx="5">
                  <c:v>Ucayali</c:v>
                </c:pt>
                <c:pt idx="6">
                  <c:v>Pasco</c:v>
                </c:pt>
                <c:pt idx="7">
                  <c:v>Cajamarca</c:v>
                </c:pt>
                <c:pt idx="8">
                  <c:v>Piura</c:v>
                </c:pt>
                <c:pt idx="9">
                  <c:v>Madre de Dios</c:v>
                </c:pt>
                <c:pt idx="10">
                  <c:v>Embajadas en el Exterior</c:v>
                </c:pt>
                <c:pt idx="11">
                  <c:v>Tacna</c:v>
                </c:pt>
                <c:pt idx="12">
                  <c:v>Cusco</c:v>
                </c:pt>
                <c:pt idx="13">
                  <c:v>Lima</c:v>
                </c:pt>
                <c:pt idx="14">
                  <c:v>San Martín</c:v>
                </c:pt>
                <c:pt idx="15">
                  <c:v>Arequipa</c:v>
                </c:pt>
                <c:pt idx="16">
                  <c:v>La Libertad</c:v>
                </c:pt>
                <c:pt idx="17">
                  <c:v>Puno</c:v>
                </c:pt>
                <c:pt idx="18">
                  <c:v>Provincia Constitucional del Callao</c:v>
                </c:pt>
                <c:pt idx="19">
                  <c:v>Junín</c:v>
                </c:pt>
                <c:pt idx="20">
                  <c:v>Moquegua</c:v>
                </c:pt>
                <c:pt idx="21">
                  <c:v>Ancash</c:v>
                </c:pt>
                <c:pt idx="22">
                  <c:v>Tumbes</c:v>
                </c:pt>
                <c:pt idx="23">
                  <c:v>Lambayeque</c:v>
                </c:pt>
                <c:pt idx="24">
                  <c:v>Amazonas</c:v>
                </c:pt>
                <c:pt idx="25">
                  <c:v>Ica</c:v>
                </c:pt>
              </c:strCache>
            </c:strRef>
          </c:cat>
          <c:val>
            <c:numRef>
              <c:f>'MCDT Dpto'!$O$7:$O$32</c:f>
              <c:numCache>
                <c:formatCode>#,##0.0</c:formatCode>
                <c:ptCount val="26"/>
                <c:pt idx="0">
                  <c:v>6.0066100053401891E-2</c:v>
                </c:pt>
                <c:pt idx="1">
                  <c:v>1.9586929099061776</c:v>
                </c:pt>
                <c:pt idx="2">
                  <c:v>0.45964050028593095</c:v>
                </c:pt>
                <c:pt idx="3">
                  <c:v>4.366671993821606E-2</c:v>
                </c:pt>
                <c:pt idx="4">
                  <c:v>1.6811013132836086</c:v>
                </c:pt>
                <c:pt idx="5">
                  <c:v>16.367369787657271</c:v>
                </c:pt>
                <c:pt idx="6">
                  <c:v>0.5256679703503524</c:v>
                </c:pt>
                <c:pt idx="7">
                  <c:v>0.85990142023893334</c:v>
                </c:pt>
                <c:pt idx="8">
                  <c:v>0.62365762627484467</c:v>
                </c:pt>
                <c:pt idx="9">
                  <c:v>1.0929999873042107E-2</c:v>
                </c:pt>
                <c:pt idx="10">
                  <c:v>33.050935966720139</c:v>
                </c:pt>
                <c:pt idx="11">
                  <c:v>0.26916290773783741</c:v>
                </c:pt>
                <c:pt idx="12">
                  <c:v>5.1652883213593377</c:v>
                </c:pt>
                <c:pt idx="13">
                  <c:v>40.047354098685716</c:v>
                </c:pt>
                <c:pt idx="14">
                  <c:v>2.2769964733855739</c:v>
                </c:pt>
                <c:pt idx="15">
                  <c:v>5.1009924497461423</c:v>
                </c:pt>
                <c:pt idx="16">
                  <c:v>1.1851705516778417</c:v>
                </c:pt>
                <c:pt idx="17">
                  <c:v>1.786498000478602</c:v>
                </c:pt>
                <c:pt idx="18">
                  <c:v>9.3998040695643437E-2</c:v>
                </c:pt>
                <c:pt idx="19">
                  <c:v>0.4251111734991519</c:v>
                </c:pt>
                <c:pt idx="20">
                  <c:v>0.32610374953535864</c:v>
                </c:pt>
                <c:pt idx="21">
                  <c:v>0.78147870291497978</c:v>
                </c:pt>
                <c:pt idx="22">
                  <c:v>0.39881823616815082</c:v>
                </c:pt>
                <c:pt idx="23">
                  <c:v>0.75715419656385574</c:v>
                </c:pt>
                <c:pt idx="24">
                  <c:v>1.0637882766776441</c:v>
                </c:pt>
                <c:pt idx="25">
                  <c:v>0.24557662594198995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688040"/>
        <c:axId val="440687648"/>
      </c:barChart>
      <c:lineChart>
        <c:grouping val="standard"/>
        <c:varyColors val="0"/>
        <c:ser>
          <c:idx val="1"/>
          <c:order val="1"/>
          <c:tx>
            <c:strRef>
              <c:f>'MCDT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'MCDT Dpto'!$N$7:$N$32</c:f>
              <c:strCache>
                <c:ptCount val="26"/>
                <c:pt idx="0">
                  <c:v>Apurímac</c:v>
                </c:pt>
                <c:pt idx="1">
                  <c:v>Huánuco</c:v>
                </c:pt>
                <c:pt idx="2">
                  <c:v>Loreto</c:v>
                </c:pt>
                <c:pt idx="3">
                  <c:v>Huancavelica</c:v>
                </c:pt>
                <c:pt idx="4">
                  <c:v>Ayacucho</c:v>
                </c:pt>
                <c:pt idx="5">
                  <c:v>Ucayali</c:v>
                </c:pt>
                <c:pt idx="6">
                  <c:v>Pasco</c:v>
                </c:pt>
                <c:pt idx="7">
                  <c:v>Cajamarca</c:v>
                </c:pt>
                <c:pt idx="8">
                  <c:v>Piura</c:v>
                </c:pt>
                <c:pt idx="9">
                  <c:v>Madre de Dios</c:v>
                </c:pt>
                <c:pt idx="10">
                  <c:v>Embajadas en el Exterior</c:v>
                </c:pt>
                <c:pt idx="11">
                  <c:v>Tacna</c:v>
                </c:pt>
                <c:pt idx="12">
                  <c:v>Cusco</c:v>
                </c:pt>
                <c:pt idx="13">
                  <c:v>Lima</c:v>
                </c:pt>
                <c:pt idx="14">
                  <c:v>San Martín</c:v>
                </c:pt>
                <c:pt idx="15">
                  <c:v>Arequipa</c:v>
                </c:pt>
                <c:pt idx="16">
                  <c:v>La Libertad</c:v>
                </c:pt>
                <c:pt idx="17">
                  <c:v>Puno</c:v>
                </c:pt>
                <c:pt idx="18">
                  <c:v>Provincia Constitucional del Callao</c:v>
                </c:pt>
                <c:pt idx="19">
                  <c:v>Junín</c:v>
                </c:pt>
                <c:pt idx="20">
                  <c:v>Moquegua</c:v>
                </c:pt>
                <c:pt idx="21">
                  <c:v>Ancash</c:v>
                </c:pt>
                <c:pt idx="22">
                  <c:v>Tumbes</c:v>
                </c:pt>
                <c:pt idx="23">
                  <c:v>Lambayeque</c:v>
                </c:pt>
                <c:pt idx="24">
                  <c:v>Amazonas</c:v>
                </c:pt>
                <c:pt idx="25">
                  <c:v>Ica</c:v>
                </c:pt>
              </c:strCache>
            </c:strRef>
          </c:cat>
          <c:val>
            <c:numRef>
              <c:f>'MCDT Dpto'!$P$7:$P$32</c:f>
              <c:numCache>
                <c:formatCode>0%</c:formatCode>
                <c:ptCount val="26"/>
                <c:pt idx="0">
                  <c:v>0.82945896008343301</c:v>
                </c:pt>
                <c:pt idx="1">
                  <c:v>0.80040018515728883</c:v>
                </c:pt>
                <c:pt idx="2">
                  <c:v>0.76573568168115635</c:v>
                </c:pt>
                <c:pt idx="3">
                  <c:v>0.70140580728309021</c:v>
                </c:pt>
                <c:pt idx="4">
                  <c:v>0.54544535582847009</c:v>
                </c:pt>
                <c:pt idx="5">
                  <c:v>0.54120352478507905</c:v>
                </c:pt>
                <c:pt idx="6">
                  <c:v>0.48397185882513183</c:v>
                </c:pt>
                <c:pt idx="7">
                  <c:v>0.47321198653443824</c:v>
                </c:pt>
                <c:pt idx="8">
                  <c:v>0.45543298011195238</c:v>
                </c:pt>
                <c:pt idx="9">
                  <c:v>0.43045053060184729</c:v>
                </c:pt>
                <c:pt idx="10">
                  <c:v>0.42681585427770247</c:v>
                </c:pt>
                <c:pt idx="11">
                  <c:v>0.40684800158686141</c:v>
                </c:pt>
                <c:pt idx="12">
                  <c:v>0.39789580113248291</c:v>
                </c:pt>
                <c:pt idx="13">
                  <c:v>0.38245291057285552</c:v>
                </c:pt>
                <c:pt idx="14">
                  <c:v>0.3739714903182087</c:v>
                </c:pt>
                <c:pt idx="15">
                  <c:v>0.2600014541828003</c:v>
                </c:pt>
                <c:pt idx="16">
                  <c:v>0.25963104654544156</c:v>
                </c:pt>
                <c:pt idx="17">
                  <c:v>0.2416832919179748</c:v>
                </c:pt>
                <c:pt idx="18">
                  <c:v>0.21506256551112382</c:v>
                </c:pt>
                <c:pt idx="19">
                  <c:v>0.21315540606223507</c:v>
                </c:pt>
                <c:pt idx="20">
                  <c:v>0.1333228192547494</c:v>
                </c:pt>
                <c:pt idx="21">
                  <c:v>0.12576445677527279</c:v>
                </c:pt>
                <c:pt idx="22">
                  <c:v>0.10674969176181957</c:v>
                </c:pt>
                <c:pt idx="23">
                  <c:v>8.4393398744461418E-2</c:v>
                </c:pt>
                <c:pt idx="24">
                  <c:v>7.3870625726624298E-2</c:v>
                </c:pt>
                <c:pt idx="25">
                  <c:v>2.3870643976962438E-2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678240"/>
        <c:axId val="440677456"/>
      </c:lineChart>
      <c:catAx>
        <c:axId val="440688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40687648"/>
        <c:crosses val="autoZero"/>
        <c:auto val="1"/>
        <c:lblAlgn val="ctr"/>
        <c:lblOffset val="100"/>
        <c:noMultiLvlLbl val="0"/>
      </c:catAx>
      <c:valAx>
        <c:axId val="440687648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4068804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4067745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40678240"/>
        <c:crosses val="max"/>
        <c:crossBetween val="between"/>
      </c:valAx>
      <c:catAx>
        <c:axId val="4406782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067745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'RMI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'RMI Dpto'!$N$7:$N$20</c:f>
              <c:strCache>
                <c:ptCount val="14"/>
                <c:pt idx="0">
                  <c:v>La Libertad</c:v>
                </c:pt>
                <c:pt idx="1">
                  <c:v>Ayacucho</c:v>
                </c:pt>
                <c:pt idx="2">
                  <c:v>Huánuco</c:v>
                </c:pt>
                <c:pt idx="3">
                  <c:v>Ica</c:v>
                </c:pt>
                <c:pt idx="4">
                  <c:v>Cusco</c:v>
                </c:pt>
                <c:pt idx="5">
                  <c:v>Arequipa</c:v>
                </c:pt>
                <c:pt idx="6">
                  <c:v>Lima</c:v>
                </c:pt>
                <c:pt idx="7">
                  <c:v>Ancash</c:v>
                </c:pt>
                <c:pt idx="8">
                  <c:v>Provincia Constitucional del Callao</c:v>
                </c:pt>
                <c:pt idx="9">
                  <c:v>Madre de Dios</c:v>
                </c:pt>
                <c:pt idx="10">
                  <c:v>Loreto</c:v>
                </c:pt>
                <c:pt idx="11">
                  <c:v>Piura</c:v>
                </c:pt>
                <c:pt idx="12">
                  <c:v>Puno</c:v>
                </c:pt>
                <c:pt idx="13">
                  <c:v>San Martín</c:v>
                </c:pt>
              </c:strCache>
            </c:strRef>
          </c:cat>
          <c:val>
            <c:numRef>
              <c:f>'RMI Dpto'!$O$7:$O$20</c:f>
              <c:numCache>
                <c:formatCode>#,##0.0</c:formatCode>
                <c:ptCount val="14"/>
                <c:pt idx="0">
                  <c:v>0.40084250681877137</c:v>
                </c:pt>
                <c:pt idx="1">
                  <c:v>0.39125499683618548</c:v>
                </c:pt>
                <c:pt idx="2">
                  <c:v>0.10215265016497634</c:v>
                </c:pt>
                <c:pt idx="3">
                  <c:v>3.6882300661471856E-3</c:v>
                </c:pt>
                <c:pt idx="4">
                  <c:v>1.6464100077491999</c:v>
                </c:pt>
                <c:pt idx="5">
                  <c:v>1.1598249852748961</c:v>
                </c:pt>
                <c:pt idx="6">
                  <c:v>3.7503250153924328</c:v>
                </c:pt>
                <c:pt idx="7">
                  <c:v>7.1162600551331794E-3</c:v>
                </c:pt>
                <c:pt idx="8">
                  <c:v>0.86956022707912772</c:v>
                </c:pt>
                <c:pt idx="9">
                  <c:v>0.19616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684120"/>
        <c:axId val="440680984"/>
      </c:barChart>
      <c:lineChart>
        <c:grouping val="standard"/>
        <c:varyColors val="0"/>
        <c:ser>
          <c:idx val="1"/>
          <c:order val="1"/>
          <c:tx>
            <c:strRef>
              <c:f>'RMI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'RMI Dpto'!$N$7:$N$20</c:f>
              <c:strCache>
                <c:ptCount val="14"/>
                <c:pt idx="0">
                  <c:v>La Libertad</c:v>
                </c:pt>
                <c:pt idx="1">
                  <c:v>Ayacucho</c:v>
                </c:pt>
                <c:pt idx="2">
                  <c:v>Huánuco</c:v>
                </c:pt>
                <c:pt idx="3">
                  <c:v>Ica</c:v>
                </c:pt>
                <c:pt idx="4">
                  <c:v>Cusco</c:v>
                </c:pt>
                <c:pt idx="5">
                  <c:v>Arequipa</c:v>
                </c:pt>
                <c:pt idx="6">
                  <c:v>Lima</c:v>
                </c:pt>
                <c:pt idx="7">
                  <c:v>Ancash</c:v>
                </c:pt>
                <c:pt idx="8">
                  <c:v>Provincia Constitucional del Callao</c:v>
                </c:pt>
                <c:pt idx="9">
                  <c:v>Madre de Dios</c:v>
                </c:pt>
                <c:pt idx="10">
                  <c:v>Loreto</c:v>
                </c:pt>
                <c:pt idx="11">
                  <c:v>Piura</c:v>
                </c:pt>
                <c:pt idx="12">
                  <c:v>Puno</c:v>
                </c:pt>
                <c:pt idx="13">
                  <c:v>San Martín</c:v>
                </c:pt>
              </c:strCache>
            </c:strRef>
          </c:cat>
          <c:val>
            <c:numRef>
              <c:f>'RMI Dpto'!$P$7:$P$20</c:f>
              <c:numCache>
                <c:formatCode>0%</c:formatCode>
                <c:ptCount val="14"/>
                <c:pt idx="0">
                  <c:v>0.58811210331771457</c:v>
                </c:pt>
                <c:pt idx="1">
                  <c:v>0.4761530933871066</c:v>
                </c:pt>
                <c:pt idx="2">
                  <c:v>0.42404587034029195</c:v>
                </c:pt>
                <c:pt idx="3">
                  <c:v>0.36230157820699271</c:v>
                </c:pt>
                <c:pt idx="4">
                  <c:v>0.34019568318378568</c:v>
                </c:pt>
                <c:pt idx="5">
                  <c:v>0.29138080708456043</c:v>
                </c:pt>
                <c:pt idx="6">
                  <c:v>0.23669099420803796</c:v>
                </c:pt>
                <c:pt idx="7">
                  <c:v>0.19356072501382238</c:v>
                </c:pt>
                <c:pt idx="8">
                  <c:v>6.8443058341885382E-2</c:v>
                </c:pt>
                <c:pt idx="9">
                  <c:v>3.4130185709898647E-2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676672"/>
        <c:axId val="440679416"/>
      </c:lineChart>
      <c:catAx>
        <c:axId val="440684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40680984"/>
        <c:crosses val="autoZero"/>
        <c:auto val="1"/>
        <c:lblAlgn val="ctr"/>
        <c:lblOffset val="100"/>
        <c:noMultiLvlLbl val="0"/>
      </c:catAx>
      <c:valAx>
        <c:axId val="44068098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4068412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4067941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40676672"/>
        <c:crosses val="max"/>
        <c:crossBetween val="between"/>
      </c:valAx>
      <c:catAx>
        <c:axId val="44067667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0679416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'PCSD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'PCSD Dpto'!$N$7:$N$31</c:f>
              <c:strCache>
                <c:ptCount val="25"/>
                <c:pt idx="0">
                  <c:v>Apurímac</c:v>
                </c:pt>
                <c:pt idx="1">
                  <c:v>Lima</c:v>
                </c:pt>
                <c:pt idx="2">
                  <c:v>La Libertad</c:v>
                </c:pt>
                <c:pt idx="3">
                  <c:v>Arequipa</c:v>
                </c:pt>
                <c:pt idx="4">
                  <c:v>Cusco</c:v>
                </c:pt>
                <c:pt idx="5">
                  <c:v>Provincia Constitucional del Callao</c:v>
                </c:pt>
                <c:pt idx="6">
                  <c:v>Lambayeque</c:v>
                </c:pt>
                <c:pt idx="7">
                  <c:v>Cajamarca</c:v>
                </c:pt>
                <c:pt idx="8">
                  <c:v>Ica</c:v>
                </c:pt>
                <c:pt idx="9">
                  <c:v>Huancavelica</c:v>
                </c:pt>
                <c:pt idx="10">
                  <c:v>Madre de Dios</c:v>
                </c:pt>
                <c:pt idx="11">
                  <c:v>Ucayali</c:v>
                </c:pt>
                <c:pt idx="12">
                  <c:v>Tacna</c:v>
                </c:pt>
                <c:pt idx="13">
                  <c:v>Ancash</c:v>
                </c:pt>
                <c:pt idx="14">
                  <c:v>Piura</c:v>
                </c:pt>
                <c:pt idx="15">
                  <c:v>Junín</c:v>
                </c:pt>
                <c:pt idx="16">
                  <c:v>Amazonas</c:v>
                </c:pt>
                <c:pt idx="17">
                  <c:v>Tumbes</c:v>
                </c:pt>
                <c:pt idx="18">
                  <c:v>San Martín</c:v>
                </c:pt>
                <c:pt idx="19">
                  <c:v>Moquegua</c:v>
                </c:pt>
                <c:pt idx="20">
                  <c:v>Pasco</c:v>
                </c:pt>
                <c:pt idx="21">
                  <c:v>Huánuco</c:v>
                </c:pt>
                <c:pt idx="22">
                  <c:v>Ayacucho</c:v>
                </c:pt>
                <c:pt idx="23">
                  <c:v>Puno</c:v>
                </c:pt>
                <c:pt idx="24">
                  <c:v>Loreto</c:v>
                </c:pt>
              </c:strCache>
            </c:strRef>
          </c:cat>
          <c:val>
            <c:numRef>
              <c:f>'PCSD Dpto'!$O$7:$O$31</c:f>
              <c:numCache>
                <c:formatCode>#,##0.0</c:formatCode>
                <c:ptCount val="25"/>
                <c:pt idx="0">
                  <c:v>0.32130179510649215</c:v>
                </c:pt>
                <c:pt idx="1">
                  <c:v>19.351407593754796</c:v>
                </c:pt>
                <c:pt idx="2">
                  <c:v>0.29110348828095861</c:v>
                </c:pt>
                <c:pt idx="3">
                  <c:v>0.50499210277722928</c:v>
                </c:pt>
                <c:pt idx="4">
                  <c:v>0.2226007487323709</c:v>
                </c:pt>
                <c:pt idx="5">
                  <c:v>0.74039199234676101</c:v>
                </c:pt>
                <c:pt idx="6">
                  <c:v>0.29707843741822615</c:v>
                </c:pt>
                <c:pt idx="7">
                  <c:v>0.12266055905899378</c:v>
                </c:pt>
                <c:pt idx="8">
                  <c:v>0.22587503992201408</c:v>
                </c:pt>
                <c:pt idx="9">
                  <c:v>0.10350040037148849</c:v>
                </c:pt>
                <c:pt idx="10">
                  <c:v>0.4063566409904289</c:v>
                </c:pt>
                <c:pt idx="11">
                  <c:v>1.2883190125178001E-2</c:v>
                </c:pt>
                <c:pt idx="12">
                  <c:v>0.10777073500411689</c:v>
                </c:pt>
                <c:pt idx="13">
                  <c:v>0.13753645024761638</c:v>
                </c:pt>
                <c:pt idx="14">
                  <c:v>0.10521812977648257</c:v>
                </c:pt>
                <c:pt idx="15">
                  <c:v>5.818746029155776E-2</c:v>
                </c:pt>
                <c:pt idx="16">
                  <c:v>2.8866610027069695E-2</c:v>
                </c:pt>
                <c:pt idx="17">
                  <c:v>0.11526595999972071</c:v>
                </c:pt>
                <c:pt idx="18">
                  <c:v>3.0232270003587924E-2</c:v>
                </c:pt>
                <c:pt idx="19">
                  <c:v>2.0708229956462307E-2</c:v>
                </c:pt>
                <c:pt idx="20">
                  <c:v>1.8767060231986866E-2</c:v>
                </c:pt>
                <c:pt idx="21">
                  <c:v>2.4959229868669289E-2</c:v>
                </c:pt>
                <c:pt idx="22">
                  <c:v>2.1857589850594626E-2</c:v>
                </c:pt>
                <c:pt idx="23">
                  <c:v>1.9256969999999998E-2</c:v>
                </c:pt>
                <c:pt idx="2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688432"/>
        <c:axId val="440685296"/>
      </c:barChart>
      <c:lineChart>
        <c:grouping val="standard"/>
        <c:varyColors val="0"/>
        <c:ser>
          <c:idx val="1"/>
          <c:order val="1"/>
          <c:tx>
            <c:strRef>
              <c:f>'PCSD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'PCSD Dpto'!$N$7:$N$31</c:f>
              <c:strCache>
                <c:ptCount val="25"/>
                <c:pt idx="0">
                  <c:v>Apurímac</c:v>
                </c:pt>
                <c:pt idx="1">
                  <c:v>Lima</c:v>
                </c:pt>
                <c:pt idx="2">
                  <c:v>La Libertad</c:v>
                </c:pt>
                <c:pt idx="3">
                  <c:v>Arequipa</c:v>
                </c:pt>
                <c:pt idx="4">
                  <c:v>Cusco</c:v>
                </c:pt>
                <c:pt idx="5">
                  <c:v>Provincia Constitucional del Callao</c:v>
                </c:pt>
                <c:pt idx="6">
                  <c:v>Lambayeque</c:v>
                </c:pt>
                <c:pt idx="7">
                  <c:v>Cajamarca</c:v>
                </c:pt>
                <c:pt idx="8">
                  <c:v>Ica</c:v>
                </c:pt>
                <c:pt idx="9">
                  <c:v>Huancavelica</c:v>
                </c:pt>
                <c:pt idx="10">
                  <c:v>Madre de Dios</c:v>
                </c:pt>
                <c:pt idx="11">
                  <c:v>Ucayali</c:v>
                </c:pt>
                <c:pt idx="12">
                  <c:v>Tacna</c:v>
                </c:pt>
                <c:pt idx="13">
                  <c:v>Ancash</c:v>
                </c:pt>
                <c:pt idx="14">
                  <c:v>Piura</c:v>
                </c:pt>
                <c:pt idx="15">
                  <c:v>Junín</c:v>
                </c:pt>
                <c:pt idx="16">
                  <c:v>Amazonas</c:v>
                </c:pt>
                <c:pt idx="17">
                  <c:v>Tumbes</c:v>
                </c:pt>
                <c:pt idx="18">
                  <c:v>San Martín</c:v>
                </c:pt>
                <c:pt idx="19">
                  <c:v>Moquegua</c:v>
                </c:pt>
                <c:pt idx="20">
                  <c:v>Pasco</c:v>
                </c:pt>
                <c:pt idx="21">
                  <c:v>Huánuco</c:v>
                </c:pt>
                <c:pt idx="22">
                  <c:v>Ayacucho</c:v>
                </c:pt>
                <c:pt idx="23">
                  <c:v>Puno</c:v>
                </c:pt>
                <c:pt idx="24">
                  <c:v>Loreto</c:v>
                </c:pt>
              </c:strCache>
            </c:strRef>
          </c:cat>
          <c:val>
            <c:numRef>
              <c:f>'PCSD Dpto'!$P$7:$P$31</c:f>
              <c:numCache>
                <c:formatCode>0%</c:formatCode>
                <c:ptCount val="25"/>
                <c:pt idx="0">
                  <c:v>0.52782836738241323</c:v>
                </c:pt>
                <c:pt idx="1">
                  <c:v>0.51225461066438061</c:v>
                </c:pt>
                <c:pt idx="2">
                  <c:v>0.48612366243442773</c:v>
                </c:pt>
                <c:pt idx="3">
                  <c:v>0.45240175586337905</c:v>
                </c:pt>
                <c:pt idx="4">
                  <c:v>0.4236939454079437</c:v>
                </c:pt>
                <c:pt idx="5">
                  <c:v>0.40973546892460488</c:v>
                </c:pt>
                <c:pt idx="6">
                  <c:v>0.38808366993410365</c:v>
                </c:pt>
                <c:pt idx="7">
                  <c:v>0.3839081049091369</c:v>
                </c:pt>
                <c:pt idx="8">
                  <c:v>0.36019786747274557</c:v>
                </c:pt>
                <c:pt idx="9">
                  <c:v>0.35382816793436422</c:v>
                </c:pt>
                <c:pt idx="10">
                  <c:v>0.27549789557246412</c:v>
                </c:pt>
                <c:pt idx="11">
                  <c:v>0.27332534475820514</c:v>
                </c:pt>
                <c:pt idx="12">
                  <c:v>0.23234814039560983</c:v>
                </c:pt>
                <c:pt idx="13">
                  <c:v>0.19611195273972981</c:v>
                </c:pt>
                <c:pt idx="14">
                  <c:v>0.16636013890967913</c:v>
                </c:pt>
                <c:pt idx="15">
                  <c:v>0.14716025789337883</c:v>
                </c:pt>
                <c:pt idx="16">
                  <c:v>0.14002245874294683</c:v>
                </c:pt>
                <c:pt idx="17">
                  <c:v>0.13177830926369927</c:v>
                </c:pt>
                <c:pt idx="18">
                  <c:v>0.10099372637728637</c:v>
                </c:pt>
                <c:pt idx="19">
                  <c:v>9.0783761673186955E-2</c:v>
                </c:pt>
                <c:pt idx="20">
                  <c:v>8.4895775952170752E-2</c:v>
                </c:pt>
                <c:pt idx="21">
                  <c:v>8.35743532286254E-2</c:v>
                </c:pt>
                <c:pt idx="22">
                  <c:v>6.6913583946912089E-2</c:v>
                </c:pt>
                <c:pt idx="23">
                  <c:v>3.6160064444895106E-2</c:v>
                </c:pt>
                <c:pt idx="24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677064"/>
        <c:axId val="440678632"/>
      </c:lineChart>
      <c:catAx>
        <c:axId val="440688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40685296"/>
        <c:crosses val="autoZero"/>
        <c:auto val="1"/>
        <c:lblAlgn val="ctr"/>
        <c:lblOffset val="100"/>
        <c:noMultiLvlLbl val="0"/>
      </c:catAx>
      <c:valAx>
        <c:axId val="44068529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4068843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4067863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40677064"/>
        <c:crosses val="max"/>
        <c:crossBetween val="between"/>
      </c:valAx>
      <c:catAx>
        <c:axId val="4406770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067863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'CSRF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'CSRF Dpto'!$N$7:$N$30</c:f>
              <c:strCache>
                <c:ptCount val="24"/>
                <c:pt idx="0">
                  <c:v>Ayacucho</c:v>
                </c:pt>
                <c:pt idx="1">
                  <c:v>Ucayali</c:v>
                </c:pt>
                <c:pt idx="2">
                  <c:v>Huánuco</c:v>
                </c:pt>
                <c:pt idx="3">
                  <c:v>Cusco</c:v>
                </c:pt>
                <c:pt idx="4">
                  <c:v>Tacna</c:v>
                </c:pt>
                <c:pt idx="5">
                  <c:v>Apurímac</c:v>
                </c:pt>
                <c:pt idx="6">
                  <c:v>San Martín</c:v>
                </c:pt>
                <c:pt idx="7">
                  <c:v>Cajamarca</c:v>
                </c:pt>
                <c:pt idx="8">
                  <c:v>Junín</c:v>
                </c:pt>
                <c:pt idx="9">
                  <c:v>Puno</c:v>
                </c:pt>
                <c:pt idx="10">
                  <c:v>Piura</c:v>
                </c:pt>
                <c:pt idx="11">
                  <c:v>Ica</c:v>
                </c:pt>
                <c:pt idx="12">
                  <c:v>Arequipa</c:v>
                </c:pt>
                <c:pt idx="13">
                  <c:v>Lambayeque</c:v>
                </c:pt>
                <c:pt idx="14">
                  <c:v>La Libertad</c:v>
                </c:pt>
                <c:pt idx="15">
                  <c:v>Madre de Dios</c:v>
                </c:pt>
                <c:pt idx="16">
                  <c:v>Loreto</c:v>
                </c:pt>
                <c:pt idx="17">
                  <c:v>Lima</c:v>
                </c:pt>
                <c:pt idx="18">
                  <c:v>Huancavelica</c:v>
                </c:pt>
                <c:pt idx="19">
                  <c:v>Ancash</c:v>
                </c:pt>
                <c:pt idx="20">
                  <c:v>Tumbes</c:v>
                </c:pt>
                <c:pt idx="21">
                  <c:v>Pasco</c:v>
                </c:pt>
                <c:pt idx="22">
                  <c:v>Amazonas</c:v>
                </c:pt>
                <c:pt idx="23">
                  <c:v>Moquegua</c:v>
                </c:pt>
              </c:strCache>
            </c:strRef>
          </c:cat>
          <c:val>
            <c:numRef>
              <c:f>'CSRF Dpto'!$O$7:$O$30</c:f>
              <c:numCache>
                <c:formatCode>#,##0.0</c:formatCode>
                <c:ptCount val="24"/>
                <c:pt idx="0">
                  <c:v>1.7487130512363438</c:v>
                </c:pt>
                <c:pt idx="1">
                  <c:v>1.0591475177805936</c:v>
                </c:pt>
                <c:pt idx="2">
                  <c:v>3.0852317726323677</c:v>
                </c:pt>
                <c:pt idx="3">
                  <c:v>3.3558746507798305</c:v>
                </c:pt>
                <c:pt idx="4">
                  <c:v>0.79392347360596882</c:v>
                </c:pt>
                <c:pt idx="5">
                  <c:v>0.38571215182540963</c:v>
                </c:pt>
                <c:pt idx="6">
                  <c:v>0.45013176402125182</c:v>
                </c:pt>
                <c:pt idx="7">
                  <c:v>1.9924407414392105</c:v>
                </c:pt>
                <c:pt idx="8">
                  <c:v>2.8281712408204327</c:v>
                </c:pt>
                <c:pt idx="9">
                  <c:v>0.5228485685140507</c:v>
                </c:pt>
                <c:pt idx="10">
                  <c:v>0.58065904566837157</c:v>
                </c:pt>
                <c:pt idx="11">
                  <c:v>0.36084056256645036</c:v>
                </c:pt>
                <c:pt idx="12">
                  <c:v>0.29630974667930626</c:v>
                </c:pt>
                <c:pt idx="13">
                  <c:v>0.5927290740824851</c:v>
                </c:pt>
                <c:pt idx="14">
                  <c:v>0.28979656072683679</c:v>
                </c:pt>
                <c:pt idx="15">
                  <c:v>0.93692165862748855</c:v>
                </c:pt>
                <c:pt idx="16">
                  <c:v>9.3535840586532221E-2</c:v>
                </c:pt>
                <c:pt idx="17">
                  <c:v>12.36009063503111</c:v>
                </c:pt>
                <c:pt idx="18">
                  <c:v>1.9262000161688775E-2</c:v>
                </c:pt>
                <c:pt idx="19">
                  <c:v>0.47047799455920902</c:v>
                </c:pt>
                <c:pt idx="20">
                  <c:v>2.1689999944120644E-2</c:v>
                </c:pt>
                <c:pt idx="21">
                  <c:v>1.0803000084399246E-2</c:v>
                </c:pt>
                <c:pt idx="22">
                  <c:v>0.12109268842564537</c:v>
                </c:pt>
                <c:pt idx="2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684904"/>
        <c:axId val="440686080"/>
      </c:barChart>
      <c:lineChart>
        <c:grouping val="standard"/>
        <c:varyColors val="0"/>
        <c:ser>
          <c:idx val="1"/>
          <c:order val="1"/>
          <c:tx>
            <c:strRef>
              <c:f>'CSRF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'CSRF Dpto'!$N$7:$N$30</c:f>
              <c:strCache>
                <c:ptCount val="24"/>
                <c:pt idx="0">
                  <c:v>Ayacucho</c:v>
                </c:pt>
                <c:pt idx="1">
                  <c:v>Ucayali</c:v>
                </c:pt>
                <c:pt idx="2">
                  <c:v>Huánuco</c:v>
                </c:pt>
                <c:pt idx="3">
                  <c:v>Cusco</c:v>
                </c:pt>
                <c:pt idx="4">
                  <c:v>Tacna</c:v>
                </c:pt>
                <c:pt idx="5">
                  <c:v>Apurímac</c:v>
                </c:pt>
                <c:pt idx="6">
                  <c:v>San Martín</c:v>
                </c:pt>
                <c:pt idx="7">
                  <c:v>Cajamarca</c:v>
                </c:pt>
                <c:pt idx="8">
                  <c:v>Junín</c:v>
                </c:pt>
                <c:pt idx="9">
                  <c:v>Puno</c:v>
                </c:pt>
                <c:pt idx="10">
                  <c:v>Piura</c:v>
                </c:pt>
                <c:pt idx="11">
                  <c:v>Ica</c:v>
                </c:pt>
                <c:pt idx="12">
                  <c:v>Arequipa</c:v>
                </c:pt>
                <c:pt idx="13">
                  <c:v>Lambayeque</c:v>
                </c:pt>
                <c:pt idx="14">
                  <c:v>La Libertad</c:v>
                </c:pt>
                <c:pt idx="15">
                  <c:v>Madre de Dios</c:v>
                </c:pt>
                <c:pt idx="16">
                  <c:v>Loreto</c:v>
                </c:pt>
                <c:pt idx="17">
                  <c:v>Lima</c:v>
                </c:pt>
                <c:pt idx="18">
                  <c:v>Huancavelica</c:v>
                </c:pt>
                <c:pt idx="19">
                  <c:v>Ancash</c:v>
                </c:pt>
                <c:pt idx="20">
                  <c:v>Tumbes</c:v>
                </c:pt>
                <c:pt idx="21">
                  <c:v>Pasco</c:v>
                </c:pt>
                <c:pt idx="22">
                  <c:v>Amazonas</c:v>
                </c:pt>
                <c:pt idx="23">
                  <c:v>Moquegua</c:v>
                </c:pt>
              </c:strCache>
            </c:strRef>
          </c:cat>
          <c:val>
            <c:numRef>
              <c:f>'CSRF Dpto'!$P$7:$P$30</c:f>
              <c:numCache>
                <c:formatCode>0%</c:formatCode>
                <c:ptCount val="24"/>
                <c:pt idx="0">
                  <c:v>0.60986314756239457</c:v>
                </c:pt>
                <c:pt idx="1">
                  <c:v>0.57626631318219745</c:v>
                </c:pt>
                <c:pt idx="2">
                  <c:v>0.57040470411390221</c:v>
                </c:pt>
                <c:pt idx="3">
                  <c:v>0.53201096890010724</c:v>
                </c:pt>
                <c:pt idx="4">
                  <c:v>0.52485672384187765</c:v>
                </c:pt>
                <c:pt idx="5">
                  <c:v>0.51576345405598956</c:v>
                </c:pt>
                <c:pt idx="6">
                  <c:v>0.51462333056042298</c:v>
                </c:pt>
                <c:pt idx="7">
                  <c:v>0.51204471418939568</c:v>
                </c:pt>
                <c:pt idx="8">
                  <c:v>0.495367983899139</c:v>
                </c:pt>
                <c:pt idx="9">
                  <c:v>0.47099061755840049</c:v>
                </c:pt>
                <c:pt idx="10">
                  <c:v>0.4679292694956384</c:v>
                </c:pt>
                <c:pt idx="11">
                  <c:v>0.45488596046221014</c:v>
                </c:pt>
                <c:pt idx="12">
                  <c:v>0.43854016170441362</c:v>
                </c:pt>
                <c:pt idx="13">
                  <c:v>0.42537596171910702</c:v>
                </c:pt>
                <c:pt idx="14">
                  <c:v>0.3853313859021778</c:v>
                </c:pt>
                <c:pt idx="15">
                  <c:v>0.33026609921976957</c:v>
                </c:pt>
                <c:pt idx="16">
                  <c:v>0.32466111281913845</c:v>
                </c:pt>
                <c:pt idx="17">
                  <c:v>0.29224357971527382</c:v>
                </c:pt>
                <c:pt idx="18">
                  <c:v>0.26472973380916665</c:v>
                </c:pt>
                <c:pt idx="19">
                  <c:v>0.21927204547239565</c:v>
                </c:pt>
                <c:pt idx="20">
                  <c:v>0.21689999944120644</c:v>
                </c:pt>
                <c:pt idx="21">
                  <c:v>0.1877052470661694</c:v>
                </c:pt>
                <c:pt idx="22">
                  <c:v>8.1860148212755512E-3</c:v>
                </c:pt>
                <c:pt idx="23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685688"/>
        <c:axId val="440679808"/>
      </c:lineChart>
      <c:catAx>
        <c:axId val="440684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40686080"/>
        <c:crosses val="autoZero"/>
        <c:auto val="1"/>
        <c:lblAlgn val="ctr"/>
        <c:lblOffset val="100"/>
        <c:noMultiLvlLbl val="0"/>
      </c:catAx>
      <c:valAx>
        <c:axId val="44068608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40684904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4067980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40685688"/>
        <c:crosses val="max"/>
        <c:crossBetween val="between"/>
      </c:valAx>
      <c:catAx>
        <c:axId val="4406856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067980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'CPSM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'CPSM Dpto'!$N$7:$N$31</c:f>
              <c:strCache>
                <c:ptCount val="25"/>
                <c:pt idx="0">
                  <c:v>Cusco</c:v>
                </c:pt>
                <c:pt idx="1">
                  <c:v>Lima</c:v>
                </c:pt>
                <c:pt idx="2">
                  <c:v>Huancavelica</c:v>
                </c:pt>
                <c:pt idx="3">
                  <c:v>Provincia Constitucional del Callao</c:v>
                </c:pt>
                <c:pt idx="4">
                  <c:v>Ucayali</c:v>
                </c:pt>
                <c:pt idx="5">
                  <c:v>Apurímac</c:v>
                </c:pt>
                <c:pt idx="6">
                  <c:v>Pasco</c:v>
                </c:pt>
                <c:pt idx="7">
                  <c:v>San Martín</c:v>
                </c:pt>
                <c:pt idx="8">
                  <c:v>Ica</c:v>
                </c:pt>
                <c:pt idx="9">
                  <c:v>Madre de Dios</c:v>
                </c:pt>
                <c:pt idx="10">
                  <c:v>Cajamarca</c:v>
                </c:pt>
                <c:pt idx="11">
                  <c:v>Amazonas</c:v>
                </c:pt>
                <c:pt idx="12">
                  <c:v>Junín</c:v>
                </c:pt>
                <c:pt idx="13">
                  <c:v>Ancash</c:v>
                </c:pt>
                <c:pt idx="14">
                  <c:v>Tacna</c:v>
                </c:pt>
                <c:pt idx="15">
                  <c:v>Loreto</c:v>
                </c:pt>
                <c:pt idx="16">
                  <c:v>Lambayeque</c:v>
                </c:pt>
                <c:pt idx="17">
                  <c:v>Moquegua</c:v>
                </c:pt>
                <c:pt idx="18">
                  <c:v>Huánuco</c:v>
                </c:pt>
                <c:pt idx="19">
                  <c:v>La Libertad</c:v>
                </c:pt>
                <c:pt idx="20">
                  <c:v>Tumbes</c:v>
                </c:pt>
                <c:pt idx="21">
                  <c:v>Piura</c:v>
                </c:pt>
                <c:pt idx="22">
                  <c:v>Puno</c:v>
                </c:pt>
                <c:pt idx="23">
                  <c:v>Arequipa</c:v>
                </c:pt>
                <c:pt idx="24">
                  <c:v>Ayacucho</c:v>
                </c:pt>
              </c:strCache>
            </c:strRef>
          </c:cat>
          <c:val>
            <c:numRef>
              <c:f>'CPSM Dpto'!$O$7:$O$31</c:f>
              <c:numCache>
                <c:formatCode>#,##0.0</c:formatCode>
                <c:ptCount val="25"/>
                <c:pt idx="0">
                  <c:v>0.74856597040078865</c:v>
                </c:pt>
                <c:pt idx="1">
                  <c:v>17.183344939472484</c:v>
                </c:pt>
                <c:pt idx="2">
                  <c:v>1.1236115116469536</c:v>
                </c:pt>
                <c:pt idx="3">
                  <c:v>1.4786326259692724</c:v>
                </c:pt>
                <c:pt idx="4">
                  <c:v>0.35784218475157797</c:v>
                </c:pt>
                <c:pt idx="5">
                  <c:v>0.94523188759224219</c:v>
                </c:pt>
                <c:pt idx="6">
                  <c:v>0.24046489004169486</c:v>
                </c:pt>
                <c:pt idx="7">
                  <c:v>0.5658010015951217</c:v>
                </c:pt>
                <c:pt idx="8">
                  <c:v>0.34229483014552098</c:v>
                </c:pt>
                <c:pt idx="9">
                  <c:v>0.31848042214263195</c:v>
                </c:pt>
                <c:pt idx="10">
                  <c:v>0.46343507703029657</c:v>
                </c:pt>
                <c:pt idx="11">
                  <c:v>0.31597772956609149</c:v>
                </c:pt>
                <c:pt idx="12">
                  <c:v>0.37592103424889844</c:v>
                </c:pt>
                <c:pt idx="13">
                  <c:v>0.28060938926676848</c:v>
                </c:pt>
                <c:pt idx="14">
                  <c:v>0.36677540976725376</c:v>
                </c:pt>
                <c:pt idx="15">
                  <c:v>0.49941431247903045</c:v>
                </c:pt>
                <c:pt idx="16">
                  <c:v>0.5876985267671665</c:v>
                </c:pt>
                <c:pt idx="17">
                  <c:v>0.44062589990957657</c:v>
                </c:pt>
                <c:pt idx="18">
                  <c:v>0.17143754579118142</c:v>
                </c:pt>
                <c:pt idx="19">
                  <c:v>0.89028216689775963</c:v>
                </c:pt>
                <c:pt idx="20">
                  <c:v>0.14703085996748214</c:v>
                </c:pt>
                <c:pt idx="21">
                  <c:v>0.13882564857335516</c:v>
                </c:pt>
                <c:pt idx="22">
                  <c:v>8.1473999024257074E-2</c:v>
                </c:pt>
                <c:pt idx="23">
                  <c:v>0.368117781323475</c:v>
                </c:pt>
                <c:pt idx="24">
                  <c:v>2.7725570018599439E-2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683728"/>
        <c:axId val="440679024"/>
      </c:barChart>
      <c:lineChart>
        <c:grouping val="standard"/>
        <c:varyColors val="0"/>
        <c:ser>
          <c:idx val="1"/>
          <c:order val="1"/>
          <c:tx>
            <c:strRef>
              <c:f>'CPSM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'CPSM Dpto'!$N$7:$N$31</c:f>
              <c:strCache>
                <c:ptCount val="25"/>
                <c:pt idx="0">
                  <c:v>Cusco</c:v>
                </c:pt>
                <c:pt idx="1">
                  <c:v>Lima</c:v>
                </c:pt>
                <c:pt idx="2">
                  <c:v>Huancavelica</c:v>
                </c:pt>
                <c:pt idx="3">
                  <c:v>Provincia Constitucional del Callao</c:v>
                </c:pt>
                <c:pt idx="4">
                  <c:v>Ucayali</c:v>
                </c:pt>
                <c:pt idx="5">
                  <c:v>Apurímac</c:v>
                </c:pt>
                <c:pt idx="6">
                  <c:v>Pasco</c:v>
                </c:pt>
                <c:pt idx="7">
                  <c:v>San Martín</c:v>
                </c:pt>
                <c:pt idx="8">
                  <c:v>Ica</c:v>
                </c:pt>
                <c:pt idx="9">
                  <c:v>Madre de Dios</c:v>
                </c:pt>
                <c:pt idx="10">
                  <c:v>Cajamarca</c:v>
                </c:pt>
                <c:pt idx="11">
                  <c:v>Amazonas</c:v>
                </c:pt>
                <c:pt idx="12">
                  <c:v>Junín</c:v>
                </c:pt>
                <c:pt idx="13">
                  <c:v>Ancash</c:v>
                </c:pt>
                <c:pt idx="14">
                  <c:v>Tacna</c:v>
                </c:pt>
                <c:pt idx="15">
                  <c:v>Loreto</c:v>
                </c:pt>
                <c:pt idx="16">
                  <c:v>Lambayeque</c:v>
                </c:pt>
                <c:pt idx="17">
                  <c:v>Moquegua</c:v>
                </c:pt>
                <c:pt idx="18">
                  <c:v>Huánuco</c:v>
                </c:pt>
                <c:pt idx="19">
                  <c:v>La Libertad</c:v>
                </c:pt>
                <c:pt idx="20">
                  <c:v>Tumbes</c:v>
                </c:pt>
                <c:pt idx="21">
                  <c:v>Piura</c:v>
                </c:pt>
                <c:pt idx="22">
                  <c:v>Puno</c:v>
                </c:pt>
                <c:pt idx="23">
                  <c:v>Arequipa</c:v>
                </c:pt>
                <c:pt idx="24">
                  <c:v>Ayacucho</c:v>
                </c:pt>
              </c:strCache>
            </c:strRef>
          </c:cat>
          <c:val>
            <c:numRef>
              <c:f>'CPSM Dpto'!$P$7:$P$31</c:f>
              <c:numCache>
                <c:formatCode>0%</c:formatCode>
                <c:ptCount val="25"/>
                <c:pt idx="0">
                  <c:v>0.52832554294219203</c:v>
                </c:pt>
                <c:pt idx="1">
                  <c:v>0.45485554541830509</c:v>
                </c:pt>
                <c:pt idx="2">
                  <c:v>0.43249678561757127</c:v>
                </c:pt>
                <c:pt idx="3">
                  <c:v>0.42677826635596716</c:v>
                </c:pt>
                <c:pt idx="4">
                  <c:v>0.40604546622955318</c:v>
                </c:pt>
                <c:pt idx="5">
                  <c:v>0.39421488223258666</c:v>
                </c:pt>
                <c:pt idx="6">
                  <c:v>0.39157986878399526</c:v>
                </c:pt>
                <c:pt idx="7">
                  <c:v>0.36598422712659023</c:v>
                </c:pt>
                <c:pt idx="8">
                  <c:v>0.35418518085190004</c:v>
                </c:pt>
                <c:pt idx="9">
                  <c:v>0.34437501245409258</c:v>
                </c:pt>
                <c:pt idx="10">
                  <c:v>0.30303421727772195</c:v>
                </c:pt>
                <c:pt idx="11">
                  <c:v>0.29518738673122458</c:v>
                </c:pt>
                <c:pt idx="12">
                  <c:v>0.28016863900282118</c:v>
                </c:pt>
                <c:pt idx="13">
                  <c:v>0.27833649346116451</c:v>
                </c:pt>
                <c:pt idx="14">
                  <c:v>0.25988350498314949</c:v>
                </c:pt>
                <c:pt idx="15">
                  <c:v>0.25279965441193647</c:v>
                </c:pt>
                <c:pt idx="16">
                  <c:v>0.24632658400175306</c:v>
                </c:pt>
                <c:pt idx="17">
                  <c:v>0.22965939849535366</c:v>
                </c:pt>
                <c:pt idx="18">
                  <c:v>0.21474870983729696</c:v>
                </c:pt>
                <c:pt idx="19">
                  <c:v>0.1755946663945667</c:v>
                </c:pt>
                <c:pt idx="20">
                  <c:v>0.16126756018018926</c:v>
                </c:pt>
                <c:pt idx="21">
                  <c:v>0.1185909492642015</c:v>
                </c:pt>
                <c:pt idx="22">
                  <c:v>8.4774702048516046E-2</c:v>
                </c:pt>
                <c:pt idx="23">
                  <c:v>7.908653796088079E-2</c:v>
                </c:pt>
                <c:pt idx="24">
                  <c:v>3.7247578142535313E-2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680592"/>
        <c:axId val="440680200"/>
      </c:lineChart>
      <c:catAx>
        <c:axId val="4406837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40679024"/>
        <c:crosses val="autoZero"/>
        <c:auto val="1"/>
        <c:lblAlgn val="ctr"/>
        <c:lblOffset val="100"/>
        <c:noMultiLvlLbl val="0"/>
      </c:catAx>
      <c:valAx>
        <c:axId val="44067902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4068372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4068020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40680592"/>
        <c:crosses val="max"/>
        <c:crossBetween val="between"/>
      </c:valAx>
      <c:catAx>
        <c:axId val="440680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068020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'RTID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'RTID Dpto'!$N$7:$N$15</c:f>
              <c:strCache>
                <c:ptCount val="9"/>
                <c:pt idx="0">
                  <c:v>Madre de Dios</c:v>
                </c:pt>
                <c:pt idx="1">
                  <c:v>Huánuco</c:v>
                </c:pt>
                <c:pt idx="2">
                  <c:v>Lima</c:v>
                </c:pt>
                <c:pt idx="3">
                  <c:v>Ancash</c:v>
                </c:pt>
                <c:pt idx="4">
                  <c:v>Piura</c:v>
                </c:pt>
                <c:pt idx="5">
                  <c:v>Cusco</c:v>
                </c:pt>
                <c:pt idx="6">
                  <c:v>Ucayali</c:v>
                </c:pt>
                <c:pt idx="7">
                  <c:v>Junín</c:v>
                </c:pt>
                <c:pt idx="8">
                  <c:v>San Martín</c:v>
                </c:pt>
              </c:strCache>
            </c:strRef>
          </c:cat>
          <c:val>
            <c:numRef>
              <c:f>'RTID Dpto'!$O$7:$O$15</c:f>
              <c:numCache>
                <c:formatCode>#,##0.0</c:formatCode>
                <c:ptCount val="9"/>
                <c:pt idx="0">
                  <c:v>18.957183718681335</c:v>
                </c:pt>
                <c:pt idx="1">
                  <c:v>8.8960501656303794</c:v>
                </c:pt>
                <c:pt idx="2">
                  <c:v>112.42084031796534</c:v>
                </c:pt>
                <c:pt idx="3">
                  <c:v>0.41040799021720886</c:v>
                </c:pt>
                <c:pt idx="4">
                  <c:v>0.41040799021720886</c:v>
                </c:pt>
                <c:pt idx="5">
                  <c:v>0.41040799021720886</c:v>
                </c:pt>
                <c:pt idx="6">
                  <c:v>5.874344046172995</c:v>
                </c:pt>
                <c:pt idx="7">
                  <c:v>0.54926823079586029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497696"/>
        <c:axId val="493498872"/>
      </c:barChart>
      <c:lineChart>
        <c:grouping val="standard"/>
        <c:varyColors val="0"/>
        <c:ser>
          <c:idx val="1"/>
          <c:order val="1"/>
          <c:tx>
            <c:strRef>
              <c:f>'RTID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'RTID Dpto'!$N$7:$N$15</c:f>
              <c:strCache>
                <c:ptCount val="9"/>
                <c:pt idx="0">
                  <c:v>Madre de Dios</c:v>
                </c:pt>
                <c:pt idx="1">
                  <c:v>Huánuco</c:v>
                </c:pt>
                <c:pt idx="2">
                  <c:v>Lima</c:v>
                </c:pt>
                <c:pt idx="3">
                  <c:v>Ancash</c:v>
                </c:pt>
                <c:pt idx="4">
                  <c:v>Piura</c:v>
                </c:pt>
                <c:pt idx="5">
                  <c:v>Cusco</c:v>
                </c:pt>
                <c:pt idx="6">
                  <c:v>Ucayali</c:v>
                </c:pt>
                <c:pt idx="7">
                  <c:v>Junín</c:v>
                </c:pt>
                <c:pt idx="8">
                  <c:v>San Martín</c:v>
                </c:pt>
              </c:strCache>
            </c:strRef>
          </c:cat>
          <c:val>
            <c:numRef>
              <c:f>'RTID Dpto'!$P$7:$P$15</c:f>
              <c:numCache>
                <c:formatCode>0%</c:formatCode>
                <c:ptCount val="9"/>
                <c:pt idx="0">
                  <c:v>0.99999998516031352</c:v>
                </c:pt>
                <c:pt idx="1">
                  <c:v>0.80712367600213109</c:v>
                </c:pt>
                <c:pt idx="2">
                  <c:v>0.50981883611953083</c:v>
                </c:pt>
                <c:pt idx="3">
                  <c:v>0.46365401759818436</c:v>
                </c:pt>
                <c:pt idx="4">
                  <c:v>0.45129137880600223</c:v>
                </c:pt>
                <c:pt idx="5">
                  <c:v>0.45004034298153478</c:v>
                </c:pt>
                <c:pt idx="6">
                  <c:v>0.31941590475008957</c:v>
                </c:pt>
                <c:pt idx="7">
                  <c:v>2.1075328717053705E-2</c:v>
                </c:pt>
                <c:pt idx="8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492208"/>
        <c:axId val="493500832"/>
      </c:lineChart>
      <c:catAx>
        <c:axId val="493497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93498872"/>
        <c:crosses val="autoZero"/>
        <c:auto val="1"/>
        <c:lblAlgn val="ctr"/>
        <c:lblOffset val="100"/>
        <c:noMultiLvlLbl val="0"/>
      </c:catAx>
      <c:valAx>
        <c:axId val="49349887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9349769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9350083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93492208"/>
        <c:crosses val="max"/>
        <c:crossBetween val="between"/>
      </c:valAx>
      <c:catAx>
        <c:axId val="493492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350083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'PVPC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'PVPC Dpto'!$N$7:$N$23</c:f>
              <c:strCache>
                <c:ptCount val="17"/>
                <c:pt idx="0">
                  <c:v>Amazonas</c:v>
                </c:pt>
                <c:pt idx="1">
                  <c:v>Tumbes</c:v>
                </c:pt>
                <c:pt idx="2">
                  <c:v>Ancash</c:v>
                </c:pt>
                <c:pt idx="3">
                  <c:v>Lambayeque</c:v>
                </c:pt>
                <c:pt idx="4">
                  <c:v>Tacna</c:v>
                </c:pt>
                <c:pt idx="5">
                  <c:v>Huancavelica</c:v>
                </c:pt>
                <c:pt idx="6">
                  <c:v>Apurímac</c:v>
                </c:pt>
                <c:pt idx="7">
                  <c:v>Provincia Constitucional del Callao</c:v>
                </c:pt>
                <c:pt idx="8">
                  <c:v>La Libertad</c:v>
                </c:pt>
                <c:pt idx="9">
                  <c:v>Lima</c:v>
                </c:pt>
                <c:pt idx="10">
                  <c:v>Ica</c:v>
                </c:pt>
                <c:pt idx="11">
                  <c:v>Cusco</c:v>
                </c:pt>
                <c:pt idx="12">
                  <c:v>Arequipa</c:v>
                </c:pt>
                <c:pt idx="13">
                  <c:v>Junín</c:v>
                </c:pt>
                <c:pt idx="14">
                  <c:v>Ayacucho</c:v>
                </c:pt>
                <c:pt idx="15">
                  <c:v>Puno</c:v>
                </c:pt>
                <c:pt idx="16">
                  <c:v>Moquegua</c:v>
                </c:pt>
              </c:strCache>
            </c:strRef>
          </c:cat>
          <c:val>
            <c:numRef>
              <c:f>'PVPC Dpto'!$O$7:$O$23</c:f>
              <c:numCache>
                <c:formatCode>#,##0.0</c:formatCode>
                <c:ptCount val="17"/>
                <c:pt idx="0">
                  <c:v>0.25141766800029453</c:v>
                </c:pt>
                <c:pt idx="1">
                  <c:v>0.1568756613561596</c:v>
                </c:pt>
                <c:pt idx="2">
                  <c:v>0.57453316194965642</c:v>
                </c:pt>
                <c:pt idx="3">
                  <c:v>0.31424079585892334</c:v>
                </c:pt>
                <c:pt idx="4">
                  <c:v>0.28443732472200833</c:v>
                </c:pt>
                <c:pt idx="5">
                  <c:v>0.17894029242268158</c:v>
                </c:pt>
                <c:pt idx="6">
                  <c:v>0.45705678169184327</c:v>
                </c:pt>
                <c:pt idx="7">
                  <c:v>0.93907080471258131</c:v>
                </c:pt>
                <c:pt idx="8">
                  <c:v>1.8201606928188032</c:v>
                </c:pt>
                <c:pt idx="9">
                  <c:v>18.95475102042537</c:v>
                </c:pt>
                <c:pt idx="10">
                  <c:v>0.43611389521078026</c:v>
                </c:pt>
                <c:pt idx="11">
                  <c:v>34.457868462502475</c:v>
                </c:pt>
                <c:pt idx="12">
                  <c:v>0.49711242650756193</c:v>
                </c:pt>
                <c:pt idx="13">
                  <c:v>0.24793176841988507</c:v>
                </c:pt>
                <c:pt idx="14">
                  <c:v>1.9662653222908371</c:v>
                </c:pt>
                <c:pt idx="15">
                  <c:v>0.24155329804839701</c:v>
                </c:pt>
                <c:pt idx="16">
                  <c:v>8.2292720637683878E-2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687256"/>
        <c:axId val="440692744"/>
      </c:barChart>
      <c:lineChart>
        <c:grouping val="standard"/>
        <c:varyColors val="0"/>
        <c:ser>
          <c:idx val="1"/>
          <c:order val="1"/>
          <c:tx>
            <c:strRef>
              <c:f>'PVPC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'PVPC Dpto'!$N$7:$N$23</c:f>
              <c:strCache>
                <c:ptCount val="17"/>
                <c:pt idx="0">
                  <c:v>Amazonas</c:v>
                </c:pt>
                <c:pt idx="1">
                  <c:v>Tumbes</c:v>
                </c:pt>
                <c:pt idx="2">
                  <c:v>Ancash</c:v>
                </c:pt>
                <c:pt idx="3">
                  <c:v>Lambayeque</c:v>
                </c:pt>
                <c:pt idx="4">
                  <c:v>Tacna</c:v>
                </c:pt>
                <c:pt idx="5">
                  <c:v>Huancavelica</c:v>
                </c:pt>
                <c:pt idx="6">
                  <c:v>Apurímac</c:v>
                </c:pt>
                <c:pt idx="7">
                  <c:v>Provincia Constitucional del Callao</c:v>
                </c:pt>
                <c:pt idx="8">
                  <c:v>La Libertad</c:v>
                </c:pt>
                <c:pt idx="9">
                  <c:v>Lima</c:v>
                </c:pt>
                <c:pt idx="10">
                  <c:v>Ica</c:v>
                </c:pt>
                <c:pt idx="11">
                  <c:v>Cusco</c:v>
                </c:pt>
                <c:pt idx="12">
                  <c:v>Arequipa</c:v>
                </c:pt>
                <c:pt idx="13">
                  <c:v>Junín</c:v>
                </c:pt>
                <c:pt idx="14">
                  <c:v>Ayacucho</c:v>
                </c:pt>
                <c:pt idx="15">
                  <c:v>Puno</c:v>
                </c:pt>
                <c:pt idx="16">
                  <c:v>Moquegua</c:v>
                </c:pt>
              </c:strCache>
            </c:strRef>
          </c:cat>
          <c:val>
            <c:numRef>
              <c:f>'PVPC Dpto'!$P$7:$P$23</c:f>
              <c:numCache>
                <c:formatCode>0%</c:formatCode>
                <c:ptCount val="17"/>
                <c:pt idx="0">
                  <c:v>0.6782314025516718</c:v>
                </c:pt>
                <c:pt idx="1">
                  <c:v>0.65032920035717523</c:v>
                </c:pt>
                <c:pt idx="2">
                  <c:v>0.60379106561622164</c:v>
                </c:pt>
                <c:pt idx="3">
                  <c:v>0.57236467001126234</c:v>
                </c:pt>
                <c:pt idx="4">
                  <c:v>0.56992787615915874</c:v>
                </c:pt>
                <c:pt idx="5">
                  <c:v>0.56848491875794349</c:v>
                </c:pt>
                <c:pt idx="6">
                  <c:v>0.53896298679509369</c:v>
                </c:pt>
                <c:pt idx="7">
                  <c:v>0.5258049442725633</c:v>
                </c:pt>
                <c:pt idx="8">
                  <c:v>0.50229176403058617</c:v>
                </c:pt>
                <c:pt idx="9">
                  <c:v>0.49687688318092438</c:v>
                </c:pt>
                <c:pt idx="10">
                  <c:v>0.48037730084229158</c:v>
                </c:pt>
                <c:pt idx="11">
                  <c:v>0.407876621011873</c:v>
                </c:pt>
                <c:pt idx="12">
                  <c:v>0.39747117307239055</c:v>
                </c:pt>
                <c:pt idx="13">
                  <c:v>0.36025179292009957</c:v>
                </c:pt>
                <c:pt idx="14">
                  <c:v>0.27834540215778281</c:v>
                </c:pt>
                <c:pt idx="15">
                  <c:v>0.26035846958993919</c:v>
                </c:pt>
                <c:pt idx="16">
                  <c:v>0.23512205896481106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695880"/>
        <c:axId val="440696272"/>
      </c:lineChart>
      <c:catAx>
        <c:axId val="440687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40692744"/>
        <c:crosses val="autoZero"/>
        <c:auto val="1"/>
        <c:lblAlgn val="ctr"/>
        <c:lblOffset val="100"/>
        <c:noMultiLvlLbl val="0"/>
      </c:catAx>
      <c:valAx>
        <c:axId val="44069274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4068725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4069627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40695880"/>
        <c:crosses val="max"/>
        <c:crossBetween val="between"/>
      </c:valAx>
      <c:catAx>
        <c:axId val="4406958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069627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'FPE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'FPE Dpto'!$N$7:$N$8</c:f>
              <c:strCache>
                <c:ptCount val="2"/>
                <c:pt idx="0">
                  <c:v>Embajadas en el Exterior</c:v>
                </c:pt>
                <c:pt idx="1">
                  <c:v>Lima</c:v>
                </c:pt>
              </c:strCache>
            </c:strRef>
          </c:cat>
          <c:val>
            <c:numRef>
              <c:f>'FPE Dpto'!$O$7:$O$8</c:f>
              <c:numCache>
                <c:formatCode>#,##0.0</c:formatCode>
                <c:ptCount val="2"/>
                <c:pt idx="0">
                  <c:v>162.90887187085437</c:v>
                </c:pt>
                <c:pt idx="1">
                  <c:v>2.2431628476123593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690392"/>
        <c:axId val="440690784"/>
      </c:barChart>
      <c:lineChart>
        <c:grouping val="standard"/>
        <c:varyColors val="0"/>
        <c:ser>
          <c:idx val="1"/>
          <c:order val="1"/>
          <c:tx>
            <c:strRef>
              <c:f>'FPE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'FPE Dpto'!$N$7:$N$8</c:f>
              <c:strCache>
                <c:ptCount val="2"/>
                <c:pt idx="0">
                  <c:v>Embajadas en el Exterior</c:v>
                </c:pt>
                <c:pt idx="1">
                  <c:v>Lima</c:v>
                </c:pt>
              </c:strCache>
            </c:strRef>
          </c:cat>
          <c:val>
            <c:numRef>
              <c:f>'FPE Dpto'!$P$7:$P$8</c:f>
              <c:numCache>
                <c:formatCode>0%</c:formatCode>
                <c:ptCount val="2"/>
                <c:pt idx="0">
                  <c:v>0.67517121608861397</c:v>
                </c:pt>
                <c:pt idx="1">
                  <c:v>0.12039004657583126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693136"/>
        <c:axId val="440692352"/>
      </c:lineChart>
      <c:catAx>
        <c:axId val="440690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40690784"/>
        <c:crosses val="autoZero"/>
        <c:auto val="1"/>
        <c:lblAlgn val="ctr"/>
        <c:lblOffset val="100"/>
        <c:noMultiLvlLbl val="0"/>
      </c:catAx>
      <c:valAx>
        <c:axId val="44069078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40690392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4069235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40693136"/>
        <c:crosses val="max"/>
        <c:crossBetween val="between"/>
      </c:valAx>
      <c:catAx>
        <c:axId val="4406931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0692352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'PINP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'PINP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'PINP Dpto'!$O$7</c:f>
              <c:numCache>
                <c:formatCode>#,##0.0</c:formatCode>
                <c:ptCount val="1"/>
                <c:pt idx="0">
                  <c:v>25.154813388728265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691960"/>
        <c:axId val="440693920"/>
      </c:barChart>
      <c:lineChart>
        <c:grouping val="standard"/>
        <c:varyColors val="0"/>
        <c:ser>
          <c:idx val="1"/>
          <c:order val="1"/>
          <c:tx>
            <c:strRef>
              <c:f>'PINP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'PINP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'PINP Dpto'!$P$7</c:f>
              <c:numCache>
                <c:formatCode>0%</c:formatCode>
                <c:ptCount val="1"/>
                <c:pt idx="0">
                  <c:v>0.23855670547026553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694312"/>
        <c:axId val="440689608"/>
      </c:lineChart>
      <c:catAx>
        <c:axId val="440691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40693920"/>
        <c:crosses val="autoZero"/>
        <c:auto val="1"/>
        <c:lblAlgn val="ctr"/>
        <c:lblOffset val="100"/>
        <c:noMultiLvlLbl val="0"/>
      </c:catAx>
      <c:valAx>
        <c:axId val="440693920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4069196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4068960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40694312"/>
        <c:crosses val="max"/>
        <c:crossBetween val="between"/>
      </c:valAx>
      <c:catAx>
        <c:axId val="4406943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068960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'MCM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'MCM Dpto'!$N$7:$N$32</c:f>
              <c:strCache>
                <c:ptCount val="26"/>
                <c:pt idx="0">
                  <c:v>Huánuco</c:v>
                </c:pt>
                <c:pt idx="1">
                  <c:v>Embajadas en el Exterior</c:v>
                </c:pt>
                <c:pt idx="2">
                  <c:v>Provincia Constitucional del Callao</c:v>
                </c:pt>
                <c:pt idx="3">
                  <c:v>Ucayali</c:v>
                </c:pt>
                <c:pt idx="4">
                  <c:v>Pasco</c:v>
                </c:pt>
                <c:pt idx="5">
                  <c:v>San Martín</c:v>
                </c:pt>
                <c:pt idx="6">
                  <c:v>Madre de Dios</c:v>
                </c:pt>
                <c:pt idx="7">
                  <c:v>Ica</c:v>
                </c:pt>
                <c:pt idx="8">
                  <c:v>Cajamarca</c:v>
                </c:pt>
                <c:pt idx="9">
                  <c:v>Tumbes</c:v>
                </c:pt>
                <c:pt idx="10">
                  <c:v>Lambayeque</c:v>
                </c:pt>
                <c:pt idx="11">
                  <c:v>Lima</c:v>
                </c:pt>
                <c:pt idx="12">
                  <c:v>Piura</c:v>
                </c:pt>
                <c:pt idx="13">
                  <c:v>Ayacucho</c:v>
                </c:pt>
                <c:pt idx="14">
                  <c:v>Amazonas</c:v>
                </c:pt>
                <c:pt idx="15">
                  <c:v>La Libertad</c:v>
                </c:pt>
                <c:pt idx="16">
                  <c:v>Loreto</c:v>
                </c:pt>
                <c:pt idx="17">
                  <c:v>Arequipa</c:v>
                </c:pt>
                <c:pt idx="18">
                  <c:v>Puno</c:v>
                </c:pt>
                <c:pt idx="19">
                  <c:v>Ancash</c:v>
                </c:pt>
                <c:pt idx="20">
                  <c:v>Apurímac</c:v>
                </c:pt>
                <c:pt idx="21">
                  <c:v>Tacna</c:v>
                </c:pt>
                <c:pt idx="22">
                  <c:v>Junín</c:v>
                </c:pt>
                <c:pt idx="23">
                  <c:v>Moquegua</c:v>
                </c:pt>
                <c:pt idx="24">
                  <c:v>Cusco</c:v>
                </c:pt>
                <c:pt idx="25">
                  <c:v>Huancavelica</c:v>
                </c:pt>
              </c:strCache>
            </c:strRef>
          </c:cat>
          <c:val>
            <c:numRef>
              <c:f>'MCM Dpto'!$O$7:$O$32</c:f>
              <c:numCache>
                <c:formatCode>#,##0.0</c:formatCode>
                <c:ptCount val="26"/>
                <c:pt idx="0">
                  <c:v>3.1169706033788964</c:v>
                </c:pt>
                <c:pt idx="1">
                  <c:v>17.526038861663771</c:v>
                </c:pt>
                <c:pt idx="2">
                  <c:v>1467.4307628800423</c:v>
                </c:pt>
                <c:pt idx="3">
                  <c:v>38.120320222824454</c:v>
                </c:pt>
                <c:pt idx="4">
                  <c:v>0.23003078244100866</c:v>
                </c:pt>
                <c:pt idx="5">
                  <c:v>19.049975296466833</c:v>
                </c:pt>
                <c:pt idx="6">
                  <c:v>2.4582861011622388</c:v>
                </c:pt>
                <c:pt idx="7">
                  <c:v>9.5862258570909074</c:v>
                </c:pt>
                <c:pt idx="8">
                  <c:v>3.3442523943217326</c:v>
                </c:pt>
                <c:pt idx="9">
                  <c:v>16.032726651793844</c:v>
                </c:pt>
                <c:pt idx="10">
                  <c:v>24.245638948411944</c:v>
                </c:pt>
                <c:pt idx="11">
                  <c:v>1369.3087763016183</c:v>
                </c:pt>
                <c:pt idx="12">
                  <c:v>62.599788951527735</c:v>
                </c:pt>
                <c:pt idx="13">
                  <c:v>60.233822372375656</c:v>
                </c:pt>
                <c:pt idx="14">
                  <c:v>13.668012901832256</c:v>
                </c:pt>
                <c:pt idx="15">
                  <c:v>10.653934638006362</c:v>
                </c:pt>
                <c:pt idx="16">
                  <c:v>78.585675343687129</c:v>
                </c:pt>
                <c:pt idx="17">
                  <c:v>64.013577890143807</c:v>
                </c:pt>
                <c:pt idx="18">
                  <c:v>26.082689727431067</c:v>
                </c:pt>
                <c:pt idx="19">
                  <c:v>2.2693474997704599</c:v>
                </c:pt>
                <c:pt idx="20">
                  <c:v>2.6860196274722625</c:v>
                </c:pt>
                <c:pt idx="21">
                  <c:v>39.232849685436364</c:v>
                </c:pt>
                <c:pt idx="22">
                  <c:v>31.911900573652382</c:v>
                </c:pt>
                <c:pt idx="23">
                  <c:v>15.066609519327184</c:v>
                </c:pt>
                <c:pt idx="24">
                  <c:v>51.742116503905564</c:v>
                </c:pt>
                <c:pt idx="25">
                  <c:v>2.0185348491403055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691176"/>
        <c:axId val="440695096"/>
      </c:barChart>
      <c:lineChart>
        <c:grouping val="standard"/>
        <c:varyColors val="0"/>
        <c:ser>
          <c:idx val="1"/>
          <c:order val="1"/>
          <c:tx>
            <c:strRef>
              <c:f>'MCM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'MCM Dpto'!$N$7:$N$32</c:f>
              <c:strCache>
                <c:ptCount val="26"/>
                <c:pt idx="0">
                  <c:v>Huánuco</c:v>
                </c:pt>
                <c:pt idx="1">
                  <c:v>Embajadas en el Exterior</c:v>
                </c:pt>
                <c:pt idx="2">
                  <c:v>Provincia Constitucional del Callao</c:v>
                </c:pt>
                <c:pt idx="3">
                  <c:v>Ucayali</c:v>
                </c:pt>
                <c:pt idx="4">
                  <c:v>Pasco</c:v>
                </c:pt>
                <c:pt idx="5">
                  <c:v>San Martín</c:v>
                </c:pt>
                <c:pt idx="6">
                  <c:v>Madre de Dios</c:v>
                </c:pt>
                <c:pt idx="7">
                  <c:v>Ica</c:v>
                </c:pt>
                <c:pt idx="8">
                  <c:v>Cajamarca</c:v>
                </c:pt>
                <c:pt idx="9">
                  <c:v>Tumbes</c:v>
                </c:pt>
                <c:pt idx="10">
                  <c:v>Lambayeque</c:v>
                </c:pt>
                <c:pt idx="11">
                  <c:v>Lima</c:v>
                </c:pt>
                <c:pt idx="12">
                  <c:v>Piura</c:v>
                </c:pt>
                <c:pt idx="13">
                  <c:v>Ayacucho</c:v>
                </c:pt>
                <c:pt idx="14">
                  <c:v>Amazonas</c:v>
                </c:pt>
                <c:pt idx="15">
                  <c:v>La Libertad</c:v>
                </c:pt>
                <c:pt idx="16">
                  <c:v>Loreto</c:v>
                </c:pt>
                <c:pt idx="17">
                  <c:v>Arequipa</c:v>
                </c:pt>
                <c:pt idx="18">
                  <c:v>Puno</c:v>
                </c:pt>
                <c:pt idx="19">
                  <c:v>Ancash</c:v>
                </c:pt>
                <c:pt idx="20">
                  <c:v>Apurímac</c:v>
                </c:pt>
                <c:pt idx="21">
                  <c:v>Tacna</c:v>
                </c:pt>
                <c:pt idx="22">
                  <c:v>Junín</c:v>
                </c:pt>
                <c:pt idx="23">
                  <c:v>Moquegua</c:v>
                </c:pt>
                <c:pt idx="24">
                  <c:v>Cusco</c:v>
                </c:pt>
                <c:pt idx="25">
                  <c:v>Huancavelica</c:v>
                </c:pt>
              </c:strCache>
            </c:strRef>
          </c:cat>
          <c:val>
            <c:numRef>
              <c:f>'MCM Dpto'!$P$7:$P$32</c:f>
              <c:numCache>
                <c:formatCode>0%</c:formatCode>
                <c:ptCount val="26"/>
                <c:pt idx="0">
                  <c:v>0.81903183149250347</c:v>
                </c:pt>
                <c:pt idx="1">
                  <c:v>0.77006267220925606</c:v>
                </c:pt>
                <c:pt idx="2">
                  <c:v>0.66550632271859267</c:v>
                </c:pt>
                <c:pt idx="3">
                  <c:v>0.6282108125086211</c:v>
                </c:pt>
                <c:pt idx="4">
                  <c:v>0.61954144565734959</c:v>
                </c:pt>
                <c:pt idx="5">
                  <c:v>0.61905838194329577</c:v>
                </c:pt>
                <c:pt idx="6">
                  <c:v>0.60727961530972807</c:v>
                </c:pt>
                <c:pt idx="7">
                  <c:v>0.58925281645520156</c:v>
                </c:pt>
                <c:pt idx="8">
                  <c:v>0.58776211250818267</c:v>
                </c:pt>
                <c:pt idx="9">
                  <c:v>0.58238870736540271</c:v>
                </c:pt>
                <c:pt idx="10">
                  <c:v>0.57693791953249829</c:v>
                </c:pt>
                <c:pt idx="11">
                  <c:v>0.57385688031466775</c:v>
                </c:pt>
                <c:pt idx="12">
                  <c:v>0.56151099126962045</c:v>
                </c:pt>
                <c:pt idx="13">
                  <c:v>0.55987182279309911</c:v>
                </c:pt>
                <c:pt idx="14">
                  <c:v>0.55730155485406041</c:v>
                </c:pt>
                <c:pt idx="15">
                  <c:v>0.55534685898478486</c:v>
                </c:pt>
                <c:pt idx="16">
                  <c:v>0.54439089336584934</c:v>
                </c:pt>
                <c:pt idx="17">
                  <c:v>0.53947464402009815</c:v>
                </c:pt>
                <c:pt idx="18">
                  <c:v>0.52973410430329382</c:v>
                </c:pt>
                <c:pt idx="19">
                  <c:v>0.51996578231879775</c:v>
                </c:pt>
                <c:pt idx="20">
                  <c:v>0.49702299602241334</c:v>
                </c:pt>
                <c:pt idx="21">
                  <c:v>0.48848034822989361</c:v>
                </c:pt>
                <c:pt idx="22">
                  <c:v>0.47352818404628799</c:v>
                </c:pt>
                <c:pt idx="23">
                  <c:v>0.45530281880234463</c:v>
                </c:pt>
                <c:pt idx="24">
                  <c:v>0.44257814286552766</c:v>
                </c:pt>
                <c:pt idx="25">
                  <c:v>0.17063503703145858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689216"/>
        <c:axId val="440695488"/>
      </c:lineChart>
      <c:catAx>
        <c:axId val="440691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40695096"/>
        <c:crosses val="autoZero"/>
        <c:auto val="1"/>
        <c:lblAlgn val="ctr"/>
        <c:lblOffset val="100"/>
        <c:noMultiLvlLbl val="0"/>
      </c:catAx>
      <c:valAx>
        <c:axId val="44069509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4069117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4069548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40689216"/>
        <c:crosses val="max"/>
        <c:crossBetween val="between"/>
      </c:valAx>
      <c:catAx>
        <c:axId val="4406892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069548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'PARA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'PARA Dpto'!$N$7:$N$14</c:f>
              <c:strCache>
                <c:ptCount val="8"/>
                <c:pt idx="0">
                  <c:v>Ancash</c:v>
                </c:pt>
                <c:pt idx="1">
                  <c:v>Tumbes</c:v>
                </c:pt>
                <c:pt idx="2">
                  <c:v>Tacna</c:v>
                </c:pt>
                <c:pt idx="3">
                  <c:v>Cusco</c:v>
                </c:pt>
                <c:pt idx="4">
                  <c:v>Lima</c:v>
                </c:pt>
                <c:pt idx="5">
                  <c:v>Pasco</c:v>
                </c:pt>
                <c:pt idx="6">
                  <c:v>Ica</c:v>
                </c:pt>
                <c:pt idx="7">
                  <c:v>San Martín</c:v>
                </c:pt>
              </c:strCache>
            </c:strRef>
          </c:cat>
          <c:val>
            <c:numRef>
              <c:f>'PARA Dpto'!$O$7:$O$14</c:f>
              <c:numCache>
                <c:formatCode>#,##0.0</c:formatCode>
                <c:ptCount val="8"/>
                <c:pt idx="0">
                  <c:v>0.94942228297233577</c:v>
                </c:pt>
                <c:pt idx="1">
                  <c:v>4.999999888241291E-3</c:v>
                </c:pt>
                <c:pt idx="2">
                  <c:v>7.9960002070292822E-3</c:v>
                </c:pt>
                <c:pt idx="3">
                  <c:v>8.249237999999999E-2</c:v>
                </c:pt>
                <c:pt idx="4">
                  <c:v>0.30637371874042596</c:v>
                </c:pt>
                <c:pt idx="5">
                  <c:v>3.3509999999999998E-2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669616"/>
        <c:axId val="440671184"/>
      </c:barChart>
      <c:lineChart>
        <c:grouping val="standard"/>
        <c:varyColors val="0"/>
        <c:ser>
          <c:idx val="1"/>
          <c:order val="1"/>
          <c:tx>
            <c:strRef>
              <c:f>'PARA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'PARA Dpto'!$N$7:$N$14</c:f>
              <c:strCache>
                <c:ptCount val="8"/>
                <c:pt idx="0">
                  <c:v>Ancash</c:v>
                </c:pt>
                <c:pt idx="1">
                  <c:v>Tumbes</c:v>
                </c:pt>
                <c:pt idx="2">
                  <c:v>Tacna</c:v>
                </c:pt>
                <c:pt idx="3">
                  <c:v>Cusco</c:v>
                </c:pt>
                <c:pt idx="4">
                  <c:v>Lima</c:v>
                </c:pt>
                <c:pt idx="5">
                  <c:v>Pasco</c:v>
                </c:pt>
                <c:pt idx="6">
                  <c:v>Ica</c:v>
                </c:pt>
                <c:pt idx="7">
                  <c:v>San Martín</c:v>
                </c:pt>
              </c:strCache>
            </c:strRef>
          </c:cat>
          <c:val>
            <c:numRef>
              <c:f>'PARA Dpto'!$P$7:$P$14</c:f>
              <c:numCache>
                <c:formatCode>0%</c:formatCode>
                <c:ptCount val="8"/>
                <c:pt idx="0">
                  <c:v>0.9433471274714198</c:v>
                </c:pt>
                <c:pt idx="1">
                  <c:v>0.4999999888241291</c:v>
                </c:pt>
                <c:pt idx="2">
                  <c:v>0.49741836435640951</c:v>
                </c:pt>
                <c:pt idx="3">
                  <c:v>0.29336465216185265</c:v>
                </c:pt>
                <c:pt idx="4">
                  <c:v>6.106100580337108E-2</c:v>
                </c:pt>
                <c:pt idx="5">
                  <c:v>4.5408165339382342E-2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675496"/>
        <c:axId val="440664520"/>
      </c:lineChart>
      <c:catAx>
        <c:axId val="44066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40671184"/>
        <c:crosses val="autoZero"/>
        <c:auto val="1"/>
        <c:lblAlgn val="ctr"/>
        <c:lblOffset val="100"/>
        <c:noMultiLvlLbl val="0"/>
      </c:catAx>
      <c:valAx>
        <c:axId val="440671184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40669616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4066452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40675496"/>
        <c:crosses val="max"/>
        <c:crossBetween val="between"/>
      </c:valAx>
      <c:catAx>
        <c:axId val="4406754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0664520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'DCTI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'DCTI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'DCTI Dpto'!$O$7</c:f>
              <c:numCache>
                <c:formatCode>#,##0.0</c:formatCode>
                <c:ptCount val="1"/>
                <c:pt idx="0">
                  <c:v>15.714139952689088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40670008"/>
        <c:axId val="440671576"/>
      </c:barChart>
      <c:lineChart>
        <c:grouping val="standard"/>
        <c:varyColors val="0"/>
        <c:ser>
          <c:idx val="1"/>
          <c:order val="1"/>
          <c:tx>
            <c:strRef>
              <c:f>'DCTI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'DCTI Dpto'!$N$7</c:f>
              <c:strCache>
                <c:ptCount val="1"/>
                <c:pt idx="0">
                  <c:v>Lima</c:v>
                </c:pt>
              </c:strCache>
            </c:strRef>
          </c:cat>
          <c:val>
            <c:numRef>
              <c:f>'DCTI Dpto'!$P$7</c:f>
              <c:numCache>
                <c:formatCode>0%</c:formatCode>
                <c:ptCount val="1"/>
                <c:pt idx="0">
                  <c:v>0.24954664988335754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665304"/>
        <c:axId val="440675888"/>
      </c:lineChart>
      <c:catAx>
        <c:axId val="4406700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40671576"/>
        <c:crosses val="autoZero"/>
        <c:auto val="1"/>
        <c:lblAlgn val="ctr"/>
        <c:lblOffset val="100"/>
        <c:noMultiLvlLbl val="0"/>
      </c:catAx>
      <c:valAx>
        <c:axId val="440671576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40670008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4067588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40665304"/>
        <c:crosses val="max"/>
        <c:crossBetween val="between"/>
      </c:valAx>
      <c:catAx>
        <c:axId val="4406653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0675888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48140857392826"/>
          <c:y val="3.2635243511227763E-2"/>
          <c:w val="0.79695144356955383"/>
          <c:h val="0.472259405074365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'LCT Dpto'!$O$6</c:f>
              <c:strCache>
                <c:ptCount val="1"/>
                <c:pt idx="0">
                  <c:v>Monto Ejecutado</c:v>
                </c:pt>
              </c:strCache>
            </c:strRef>
          </c:tx>
          <c:invertIfNegative val="0"/>
          <c:cat>
            <c:strRef>
              <c:f>'LCT Dpto'!$N$7:$N$14</c:f>
              <c:strCache>
                <c:ptCount val="8"/>
                <c:pt idx="0">
                  <c:v>San Martín</c:v>
                </c:pt>
                <c:pt idx="1">
                  <c:v>Lima</c:v>
                </c:pt>
                <c:pt idx="2">
                  <c:v>Cusco</c:v>
                </c:pt>
                <c:pt idx="3">
                  <c:v>Provincia Constitucional del Callao</c:v>
                </c:pt>
                <c:pt idx="4">
                  <c:v>Huánuco</c:v>
                </c:pt>
                <c:pt idx="5">
                  <c:v>Ayacucho</c:v>
                </c:pt>
                <c:pt idx="6">
                  <c:v>Huancavelica</c:v>
                </c:pt>
                <c:pt idx="7">
                  <c:v>Junín</c:v>
                </c:pt>
              </c:strCache>
            </c:strRef>
          </c:cat>
          <c:val>
            <c:numRef>
              <c:f>'LCT Dpto'!$O$7:$O$14</c:f>
              <c:numCache>
                <c:formatCode>#,##0.0</c:formatCode>
                <c:ptCount val="8"/>
                <c:pt idx="0">
                  <c:v>26.99286235955833</c:v>
                </c:pt>
                <c:pt idx="1">
                  <c:v>13.383715662877995</c:v>
                </c:pt>
                <c:pt idx="2">
                  <c:v>115.70049992863075</c:v>
                </c:pt>
                <c:pt idx="3">
                  <c:v>5.7599999999999998E-2</c:v>
                </c:pt>
                <c:pt idx="4">
                  <c:v>0.13599999994039536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3492600"/>
        <c:axId val="493492992"/>
      </c:barChart>
      <c:lineChart>
        <c:grouping val="standard"/>
        <c:varyColors val="0"/>
        <c:ser>
          <c:idx val="1"/>
          <c:order val="1"/>
          <c:tx>
            <c:strRef>
              <c:f>'LCT Dpto'!$P$6</c:f>
              <c:strCache>
                <c:ptCount val="1"/>
                <c:pt idx="0">
                  <c:v>Ejecución Financiera</c:v>
                </c:pt>
              </c:strCache>
            </c:strRef>
          </c:tx>
          <c:spPr>
            <a:ln w="28575" cap="rnd" cmpd="sng" algn="ctr">
              <a:noFill/>
              <a:prstDash val="solid"/>
              <a:round/>
            </a:ln>
            <a:effectLst/>
            <a:extLst>
              <a:ext uri="{91240B29-F687-4F45-9708-019B960494DF}">
                <a14:hiddenLine xmlns:a14="http://schemas.microsoft.com/office/drawing/2010/main" w="28575" cap="rnd" cmpd="sng" algn="ctr">
                  <a:solidFill>
                    <a:srgbClr val="C0504D">
                      <a:shade val="95000"/>
                      <a:satMod val="105000"/>
                    </a:srgbClr>
                  </a:solidFill>
                  <a:prstDash val="solid"/>
                  <a:round/>
                </a14:hiddenLine>
              </a:ext>
            </a:extLst>
          </c:spPr>
          <c:marker>
            <c:symbol val="triangle"/>
            <c:size val="7"/>
            <c:spPr>
              <a:solidFill>
                <a:srgbClr val="C0504D"/>
              </a:solidFill>
              <a:ln w="9525" cap="flat" cmpd="sng" algn="ctr">
                <a:noFill/>
                <a:prstDash val="solid"/>
                <a:round/>
              </a:ln>
              <a:effectLst/>
              <a:extLst>
                <a:ext uri="{91240B29-F687-4F45-9708-019B960494DF}">
                  <a14:hiddenLine xmlns:a14="http://schemas.microsoft.com/office/drawing/2010/main" w="9525" cap="flat" cmpd="sng" algn="ctr">
                    <a:solidFill>
                      <a:srgbClr val="C0504D">
                        <a:shade val="95000"/>
                        <a:satMod val="105000"/>
                      </a:srgbClr>
                    </a:solidFill>
                    <a:prstDash val="solid"/>
                    <a:round/>
                  </a14:hiddenLine>
                </a:ext>
              </a:extLst>
            </c:spPr>
          </c:marker>
          <c:cat>
            <c:strRef>
              <c:f>'LCT Dpto'!$N$7:$N$14</c:f>
              <c:strCache>
                <c:ptCount val="8"/>
                <c:pt idx="0">
                  <c:v>San Martín</c:v>
                </c:pt>
                <c:pt idx="1">
                  <c:v>Lima</c:v>
                </c:pt>
                <c:pt idx="2">
                  <c:v>Cusco</c:v>
                </c:pt>
                <c:pt idx="3">
                  <c:v>Provincia Constitucional del Callao</c:v>
                </c:pt>
                <c:pt idx="4">
                  <c:v>Huánuco</c:v>
                </c:pt>
                <c:pt idx="5">
                  <c:v>Ayacucho</c:v>
                </c:pt>
                <c:pt idx="6">
                  <c:v>Huancavelica</c:v>
                </c:pt>
                <c:pt idx="7">
                  <c:v>Junín</c:v>
                </c:pt>
              </c:strCache>
            </c:strRef>
          </c:cat>
          <c:val>
            <c:numRef>
              <c:f>'LCT Dpto'!$P$7:$P$14</c:f>
              <c:numCache>
                <c:formatCode>0%</c:formatCode>
                <c:ptCount val="8"/>
                <c:pt idx="0">
                  <c:v>0.50406763835942603</c:v>
                </c:pt>
                <c:pt idx="1">
                  <c:v>0.37085132200548343</c:v>
                </c:pt>
                <c:pt idx="2">
                  <c:v>0.29096122676908959</c:v>
                </c:pt>
                <c:pt idx="3">
                  <c:v>0.23687327279905254</c:v>
                </c:pt>
                <c:pt idx="4">
                  <c:v>3.114731119470902E-2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3495736"/>
        <c:axId val="493493384"/>
      </c:lineChart>
      <c:catAx>
        <c:axId val="493492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493492992"/>
        <c:crosses val="autoZero"/>
        <c:auto val="1"/>
        <c:lblAlgn val="ctr"/>
        <c:lblOffset val="100"/>
        <c:noMultiLvlLbl val="0"/>
      </c:catAx>
      <c:valAx>
        <c:axId val="493492992"/>
        <c:scaling>
          <c:orientation val="minMax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900"/>
            </a:pPr>
            <a:endParaRPr lang="es-ES"/>
          </a:p>
        </c:txPr>
        <c:crossAx val="493492600"/>
        <c:crosses val="autoZero"/>
        <c:crossBetween val="between"/>
        <c:dispUnits>
          <c:builtInUnit val="millions"/>
          <c:dispUnitsLbl>
            <c:layout>
              <c:manualLayout>
                <c:xMode val="edge"/>
                <c:yMode val="edge"/>
                <c:x val="3.2893700787401579E-3"/>
                <c:y val="0.17550962379702537"/>
              </c:manualLayout>
            </c:layout>
            <c:txPr>
              <a:bodyPr/>
              <a:lstStyle/>
              <a:p>
                <a:pPr>
                  <a:defRPr sz="1050"/>
                </a:pPr>
                <a:endParaRPr lang="es-ES"/>
              </a:p>
            </c:txPr>
          </c:dispUnitsLbl>
        </c:dispUnits>
      </c:valAx>
      <c:valAx>
        <c:axId val="49349338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493495736"/>
        <c:crosses val="max"/>
        <c:crossBetween val="between"/>
      </c:valAx>
      <c:catAx>
        <c:axId val="49349573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93493384"/>
        <c:crosses val="autoZero"/>
        <c:auto val="1"/>
        <c:lblAlgn val="ctr"/>
        <c:lblOffset val="100"/>
        <c:noMultiLvlLbl val="0"/>
      </c:catAx>
      <c:spPr>
        <a:ln w="12700">
          <a:solidFill>
            <a:schemeClr val="tx1"/>
          </a:solidFill>
          <a:prstDash val="dash"/>
        </a:ln>
      </c:spPr>
    </c:plotArea>
    <c:legend>
      <c:legendPos val="b"/>
      <c:layout>
        <c:manualLayout>
          <c:xMode val="edge"/>
          <c:yMode val="edge"/>
          <c:x val="0.19318875765529309"/>
          <c:y val="0.90420494313210853"/>
          <c:w val="0.61362248468941383"/>
          <c:h val="8.6535797608632267E-2"/>
        </c:manualLayout>
      </c:layout>
      <c:overlay val="0"/>
      <c:txPr>
        <a:bodyPr/>
        <a:lstStyle/>
        <a:p>
          <a:pPr>
            <a:defRPr sz="105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6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6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7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7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7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7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7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8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8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17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17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17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17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17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17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17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17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17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17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16</xdr:row>
      <xdr:rowOff>185737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17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17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17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17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17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16</xdr:row>
      <xdr:rowOff>185737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16</xdr:row>
      <xdr:rowOff>185737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17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16</xdr:row>
      <xdr:rowOff>185737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16</xdr:row>
      <xdr:rowOff>185737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17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17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17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17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17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17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16</xdr:row>
      <xdr:rowOff>185737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17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16</xdr:row>
      <xdr:rowOff>185737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17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17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17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17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16</xdr:row>
      <xdr:rowOff>185737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16</xdr:row>
      <xdr:rowOff>185737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17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17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17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17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17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17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16</xdr:row>
      <xdr:rowOff>185737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17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17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17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17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17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16</xdr:row>
      <xdr:rowOff>185737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17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17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17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17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17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16</xdr:row>
      <xdr:rowOff>185737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17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17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17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16</xdr:row>
      <xdr:rowOff>185737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17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17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17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17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16</xdr:row>
      <xdr:rowOff>185737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16</xdr:row>
      <xdr:rowOff>185737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17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17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17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17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16</xdr:row>
      <xdr:rowOff>185737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16</xdr:row>
      <xdr:rowOff>185737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16</xdr:row>
      <xdr:rowOff>185737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17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17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17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17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17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16</xdr:row>
      <xdr:rowOff>185737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17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16</xdr:row>
      <xdr:rowOff>185737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16</xdr:row>
      <xdr:rowOff>185737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17</xdr:row>
      <xdr:rowOff>4762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16</xdr:row>
      <xdr:rowOff>185737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16</xdr:row>
      <xdr:rowOff>185737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409575</xdr:colOff>
      <xdr:row>3</xdr:row>
      <xdr:rowOff>509587</xdr:rowOff>
    </xdr:from>
    <xdr:to>
      <xdr:col>23</xdr:col>
      <xdr:colOff>295275</xdr:colOff>
      <xdr:row>16</xdr:row>
      <xdr:rowOff>185737</xdr:rowOff>
    </xdr:to>
    <xdr:graphicFrame macro="">
      <xdr:nvGraphicFramePr>
        <xdr:cNvPr id="2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2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2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2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2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2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2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2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2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2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2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2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2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2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2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2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2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2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7.xml"/></Relationships>
</file>

<file path=xl/worksheets/_rels/sheet2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2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9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2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2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2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3.xml"/></Relationships>
</file>

<file path=xl/worksheets/_rels/sheet2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4.xml"/></Relationships>
</file>

<file path=xl/worksheets/_rels/sheet30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5.xml"/></Relationships>
</file>

<file path=xl/worksheets/_rels/sheet30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30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7.xml"/></Relationships>
</file>

<file path=xl/worksheets/_rels/sheet3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3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9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0.xml"/></Relationships>
</file>

<file path=xl/worksheets/_rels/sheet3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1.xml"/></Relationships>
</file>

<file path=xl/worksheets/_rels/sheet3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1.bin"/></Relationships>
</file>

<file path=xl/worksheets/_rels/sheet3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3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4.xml"/></Relationships>
</file>

<file path=xl/worksheets/_rels/sheet3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3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2"/>
  <sheetViews>
    <sheetView topLeftCell="A82" workbookViewId="0">
      <selection activeCell="C9" sqref="C9"/>
    </sheetView>
  </sheetViews>
  <sheetFormatPr baseColWidth="10" defaultColWidth="11.7109375" defaultRowHeight="15" x14ac:dyDescent="0.25"/>
  <cols>
    <col min="1" max="1" width="4.28515625" customWidth="1"/>
    <col min="2" max="2" width="4.85546875" style="3" customWidth="1"/>
    <col min="3" max="3" width="48.7109375" customWidth="1"/>
    <col min="6" max="6" width="13.5703125" customWidth="1"/>
    <col min="7" max="9" width="0" hidden="1" customWidth="1"/>
  </cols>
  <sheetData>
    <row r="1" spans="1:13" x14ac:dyDescent="0.25">
      <c r="A1" s="1" t="s">
        <v>0</v>
      </c>
      <c r="B1" s="2"/>
      <c r="C1" s="1"/>
      <c r="D1" s="1"/>
      <c r="E1" s="1"/>
      <c r="F1" s="1"/>
      <c r="G1" s="1"/>
      <c r="H1" s="1"/>
      <c r="I1" s="1"/>
      <c r="J1" s="1"/>
      <c r="K1" s="1"/>
      <c r="L1" s="1"/>
    </row>
    <row r="2" spans="1:13" ht="15.75" thickBot="1" x14ac:dyDescent="0.3"/>
    <row r="3" spans="1:13" ht="15.75" thickBot="1" x14ac:dyDescent="0.3">
      <c r="A3" s="82" t="s">
        <v>1</v>
      </c>
      <c r="B3" s="83"/>
      <c r="C3" s="84"/>
      <c r="D3" s="83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6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6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12</v>
      </c>
      <c r="B6" s="11"/>
      <c r="C6" s="12"/>
      <c r="D6" s="13">
        <f ca="1">SUM(D7:OFFSET(D7,300,0))</f>
        <v>64361.339891000054</v>
      </c>
      <c r="E6" s="14">
        <f ca="1">SUM(E7:OFFSET(E7,300,0))</f>
        <v>76278.435866000116</v>
      </c>
      <c r="F6" s="14">
        <f ca="1">SUM(F7:OFFSET(F7,300,0))</f>
        <v>35730.301346999273</v>
      </c>
      <c r="G6" s="14">
        <f ca="1">SUM(G7:OFFSET(G7,300,0))</f>
        <v>23909.771475789268</v>
      </c>
      <c r="H6" s="14">
        <f ca="1">SUM(H7:OFFSET(H7,300,0))</f>
        <v>5829.0548768399967</v>
      </c>
      <c r="I6" s="14">
        <f ca="1">SUM(I7:OFFSET(I7,300,0))</f>
        <v>5991.4749943700017</v>
      </c>
      <c r="J6" s="15">
        <f ca="1">IFERROR(G6/E6,0)</f>
        <v>0.31345387728967139</v>
      </c>
      <c r="K6" s="15">
        <f ca="1">IFERROR(SUM(G6,H6)/E6,0)</f>
        <v>0.38987200006135503</v>
      </c>
      <c r="L6" s="16">
        <f ca="1">IFERROR(SUM(G6,H6,I6)/E6,0)</f>
        <v>0.46841942865435016</v>
      </c>
      <c r="M6" s="4"/>
    </row>
    <row r="7" spans="1:13" x14ac:dyDescent="0.25">
      <c r="A7" s="17"/>
      <c r="B7" s="18">
        <v>1</v>
      </c>
      <c r="C7" s="19" t="s">
        <v>13</v>
      </c>
      <c r="D7" s="20">
        <v>1626.8864379999955</v>
      </c>
      <c r="E7" s="21">
        <v>2052.5962229999982</v>
      </c>
      <c r="F7" s="21">
        <f t="shared" ref="F7:F70" si="0">SUM(G7,H7,I7)</f>
        <v>1198.9760920400252</v>
      </c>
      <c r="G7" s="21">
        <v>907.7103496900246</v>
      </c>
      <c r="H7" s="21">
        <v>151.7261645600002</v>
      </c>
      <c r="I7" s="21">
        <v>139.53957779000029</v>
      </c>
      <c r="J7" s="22">
        <f t="shared" ref="J7:J70" si="1">IFERROR(G7/E7,0)</f>
        <v>0.44222547986732091</v>
      </c>
      <c r="K7" s="22">
        <f t="shared" ref="K7:K70" si="2">IFERROR(SUM(G7,H7)/E7,0)</f>
        <v>0.51614462814395712</v>
      </c>
      <c r="L7" s="23">
        <f t="shared" ref="L7:L70" si="3">IFERROR(SUM(G7,H7,I7)/E7,0)</f>
        <v>0.58412661906180763</v>
      </c>
      <c r="M7" s="4"/>
    </row>
    <row r="8" spans="1:13" x14ac:dyDescent="0.25">
      <c r="A8" s="17"/>
      <c r="B8" s="18">
        <v>2</v>
      </c>
      <c r="C8" s="19" t="s">
        <v>14</v>
      </c>
      <c r="D8" s="20">
        <v>1439.3825639999993</v>
      </c>
      <c r="E8" s="21">
        <v>1977.2298680000001</v>
      </c>
      <c r="F8" s="21">
        <f t="shared" si="0"/>
        <v>1083.2663157222228</v>
      </c>
      <c r="G8" s="21">
        <v>719.24352627222243</v>
      </c>
      <c r="H8" s="21">
        <v>212.18548898999978</v>
      </c>
      <c r="I8" s="21">
        <v>151.83730046000039</v>
      </c>
      <c r="J8" s="22">
        <f t="shared" si="1"/>
        <v>0.36376323153551632</v>
      </c>
      <c r="K8" s="22">
        <f t="shared" si="2"/>
        <v>0.47107775900855559</v>
      </c>
      <c r="L8" s="23">
        <f t="shared" si="3"/>
        <v>0.54787070196241983</v>
      </c>
      <c r="M8" s="4"/>
    </row>
    <row r="9" spans="1:13" x14ac:dyDescent="0.25">
      <c r="A9" s="17"/>
      <c r="B9" s="18">
        <v>16</v>
      </c>
      <c r="C9" s="19" t="s">
        <v>15</v>
      </c>
      <c r="D9" s="20">
        <v>508.64130799999919</v>
      </c>
      <c r="E9" s="21">
        <v>595.61911099999804</v>
      </c>
      <c r="F9" s="21">
        <f t="shared" si="0"/>
        <v>310.81538453458126</v>
      </c>
      <c r="G9" s="21">
        <v>219.23439930458136</v>
      </c>
      <c r="H9" s="21">
        <v>46.375919099999905</v>
      </c>
      <c r="I9" s="21">
        <v>45.205066129999985</v>
      </c>
      <c r="J9" s="22">
        <f t="shared" si="1"/>
        <v>0.36807818160250749</v>
      </c>
      <c r="K9" s="22">
        <f t="shared" si="2"/>
        <v>0.44593988590903716</v>
      </c>
      <c r="L9" s="23">
        <f t="shared" si="3"/>
        <v>0.52183581553108072</v>
      </c>
      <c r="M9" s="4"/>
    </row>
    <row r="10" spans="1:13" x14ac:dyDescent="0.25">
      <c r="A10" s="17"/>
      <c r="B10" s="18">
        <v>17</v>
      </c>
      <c r="C10" s="19" t="s">
        <v>16</v>
      </c>
      <c r="D10" s="20">
        <v>265.0129289999997</v>
      </c>
      <c r="E10" s="21">
        <v>275.3107119999998</v>
      </c>
      <c r="F10" s="21">
        <f t="shared" si="0"/>
        <v>133.39463630747645</v>
      </c>
      <c r="G10" s="21">
        <v>84.327728997476385</v>
      </c>
      <c r="H10" s="21">
        <v>25.260121980000012</v>
      </c>
      <c r="I10" s="21">
        <v>23.806785330000061</v>
      </c>
      <c r="J10" s="22">
        <f t="shared" si="1"/>
        <v>0.3063002103509741</v>
      </c>
      <c r="K10" s="22">
        <f t="shared" si="2"/>
        <v>0.39805153305286745</v>
      </c>
      <c r="L10" s="23">
        <f t="shared" si="3"/>
        <v>0.48452395963247719</v>
      </c>
      <c r="M10" s="4"/>
    </row>
    <row r="11" spans="1:13" x14ac:dyDescent="0.25">
      <c r="A11" s="17"/>
      <c r="B11" s="18">
        <v>18</v>
      </c>
      <c r="C11" s="19" t="s">
        <v>17</v>
      </c>
      <c r="D11" s="20">
        <v>341.32211699999897</v>
      </c>
      <c r="E11" s="21">
        <v>355.43211899999989</v>
      </c>
      <c r="F11" s="21">
        <f t="shared" si="0"/>
        <v>191.66368412084773</v>
      </c>
      <c r="G11" s="21">
        <v>130.70370552084771</v>
      </c>
      <c r="H11" s="21">
        <v>29.573414799999981</v>
      </c>
      <c r="I11" s="21">
        <v>31.386563800000033</v>
      </c>
      <c r="J11" s="22">
        <f t="shared" si="1"/>
        <v>0.36773183551497707</v>
      </c>
      <c r="K11" s="22">
        <f t="shared" si="2"/>
        <v>0.45093595022246075</v>
      </c>
      <c r="L11" s="23">
        <f t="shared" si="3"/>
        <v>0.53924131747037696</v>
      </c>
      <c r="M11" s="4"/>
    </row>
    <row r="12" spans="1:13" x14ac:dyDescent="0.25">
      <c r="A12" s="17"/>
      <c r="B12" s="18">
        <v>24</v>
      </c>
      <c r="C12" s="19" t="s">
        <v>18</v>
      </c>
      <c r="D12" s="20">
        <v>519.42586399999823</v>
      </c>
      <c r="E12" s="21">
        <v>617.09774499999855</v>
      </c>
      <c r="F12" s="21">
        <f t="shared" si="0"/>
        <v>309.31259366126488</v>
      </c>
      <c r="G12" s="21">
        <v>175.90389598126495</v>
      </c>
      <c r="H12" s="21">
        <v>66.953783149999992</v>
      </c>
      <c r="I12" s="21">
        <v>66.454914529999925</v>
      </c>
      <c r="J12" s="22">
        <f t="shared" si="1"/>
        <v>0.28505029779563584</v>
      </c>
      <c r="K12" s="22">
        <f t="shared" si="2"/>
        <v>0.39354815521366959</v>
      </c>
      <c r="L12" s="23">
        <f t="shared" si="3"/>
        <v>0.50123760160761177</v>
      </c>
      <c r="M12" s="4"/>
    </row>
    <row r="13" spans="1:13" ht="25.5" x14ac:dyDescent="0.25">
      <c r="A13" s="17"/>
      <c r="B13" s="18">
        <v>30</v>
      </c>
      <c r="C13" s="19" t="s">
        <v>19</v>
      </c>
      <c r="D13" s="20">
        <v>4209.2621860000054</v>
      </c>
      <c r="E13" s="21">
        <v>4756.1747780000105</v>
      </c>
      <c r="F13" s="21">
        <f t="shared" si="0"/>
        <v>2699.8039306071942</v>
      </c>
      <c r="G13" s="21">
        <v>1961.4666906871939</v>
      </c>
      <c r="H13" s="21">
        <v>360.45437886000002</v>
      </c>
      <c r="I13" s="21">
        <v>377.88286106000021</v>
      </c>
      <c r="J13" s="22">
        <f t="shared" si="1"/>
        <v>0.41240424968402822</v>
      </c>
      <c r="K13" s="22">
        <f t="shared" si="2"/>
        <v>0.48819086302029685</v>
      </c>
      <c r="L13" s="23">
        <f t="shared" si="3"/>
        <v>0.56764186696740193</v>
      </c>
      <c r="M13" s="4"/>
    </row>
    <row r="14" spans="1:13" x14ac:dyDescent="0.25">
      <c r="A14" s="17"/>
      <c r="B14" s="18">
        <v>31</v>
      </c>
      <c r="C14" s="19" t="s">
        <v>20</v>
      </c>
      <c r="D14" s="20">
        <v>299.35990499999997</v>
      </c>
      <c r="E14" s="21">
        <v>297.65999299999993</v>
      </c>
      <c r="F14" s="21">
        <f t="shared" si="0"/>
        <v>147.92891044989756</v>
      </c>
      <c r="G14" s="21">
        <v>106.26169463989754</v>
      </c>
      <c r="H14" s="21">
        <v>22.871134349999995</v>
      </c>
      <c r="I14" s="21">
        <v>18.79608146</v>
      </c>
      <c r="J14" s="22">
        <f t="shared" si="1"/>
        <v>0.35699018053762288</v>
      </c>
      <c r="K14" s="22">
        <f t="shared" si="2"/>
        <v>0.43382662106659925</v>
      </c>
      <c r="L14" s="23">
        <f t="shared" si="3"/>
        <v>0.49697276734766838</v>
      </c>
      <c r="M14" s="4"/>
    </row>
    <row r="15" spans="1:13" x14ac:dyDescent="0.25">
      <c r="A15" s="17"/>
      <c r="B15" s="18">
        <v>32</v>
      </c>
      <c r="C15" s="19" t="s">
        <v>21</v>
      </c>
      <c r="D15" s="20">
        <v>441.92581300000001</v>
      </c>
      <c r="E15" s="21">
        <v>492.07464399999998</v>
      </c>
      <c r="F15" s="21">
        <f t="shared" si="0"/>
        <v>156.27067795100746</v>
      </c>
      <c r="G15" s="21">
        <v>104.14272706100746</v>
      </c>
      <c r="H15" s="21">
        <v>21.271645150000001</v>
      </c>
      <c r="I15" s="21">
        <v>30.856305740000007</v>
      </c>
      <c r="J15" s="22">
        <f t="shared" si="1"/>
        <v>0.21164010040112424</v>
      </c>
      <c r="K15" s="22">
        <f t="shared" si="2"/>
        <v>0.25486859308891247</v>
      </c>
      <c r="L15" s="23">
        <f t="shared" si="3"/>
        <v>0.31757514811311321</v>
      </c>
      <c r="M15" s="4"/>
    </row>
    <row r="16" spans="1:13" x14ac:dyDescent="0.25">
      <c r="A16" s="17"/>
      <c r="B16" s="18">
        <v>34</v>
      </c>
      <c r="C16" s="19" t="s">
        <v>22</v>
      </c>
      <c r="D16" s="20">
        <v>40.579332999999998</v>
      </c>
      <c r="E16" s="21">
        <v>65.336283999999992</v>
      </c>
      <c r="F16" s="21">
        <f t="shared" si="0"/>
        <v>26.638524748490617</v>
      </c>
      <c r="G16" s="21">
        <v>17.328152418490617</v>
      </c>
      <c r="H16" s="21">
        <v>4.4520625300000001</v>
      </c>
      <c r="I16" s="21">
        <v>4.8583098000000007</v>
      </c>
      <c r="J16" s="22">
        <f t="shared" si="1"/>
        <v>0.26521484476360208</v>
      </c>
      <c r="K16" s="22">
        <f t="shared" si="2"/>
        <v>0.33335558154012279</v>
      </c>
      <c r="L16" s="23">
        <f t="shared" si="3"/>
        <v>0.40771410796014385</v>
      </c>
      <c r="M16" s="4"/>
    </row>
    <row r="17" spans="1:13" ht="25.5" x14ac:dyDescent="0.25">
      <c r="A17" s="17"/>
      <c r="B17" s="18">
        <v>35</v>
      </c>
      <c r="C17" s="19" t="s">
        <v>23</v>
      </c>
      <c r="D17" s="20">
        <v>234.73624099999998</v>
      </c>
      <c r="E17" s="21">
        <v>281.20155200000011</v>
      </c>
      <c r="F17" s="21">
        <f t="shared" si="0"/>
        <v>100.5903295919438</v>
      </c>
      <c r="G17" s="21">
        <v>60.136910461943785</v>
      </c>
      <c r="H17" s="21">
        <v>17.814988020000012</v>
      </c>
      <c r="I17" s="21">
        <v>22.638431110000003</v>
      </c>
      <c r="J17" s="22">
        <f t="shared" si="1"/>
        <v>0.21385696499265325</v>
      </c>
      <c r="K17" s="22">
        <f t="shared" si="2"/>
        <v>0.27721005779492913</v>
      </c>
      <c r="L17" s="23">
        <f t="shared" si="3"/>
        <v>0.35771612523654833</v>
      </c>
      <c r="M17" s="4"/>
    </row>
    <row r="18" spans="1:13" x14ac:dyDescent="0.25">
      <c r="A18" s="17"/>
      <c r="B18" s="18">
        <v>36</v>
      </c>
      <c r="C18" s="19" t="s">
        <v>24</v>
      </c>
      <c r="D18" s="20">
        <v>905.84426599999858</v>
      </c>
      <c r="E18" s="21">
        <v>1139.8749919999987</v>
      </c>
      <c r="F18" s="21">
        <f t="shared" si="0"/>
        <v>603.41818951118296</v>
      </c>
      <c r="G18" s="21">
        <v>389.34663805118311</v>
      </c>
      <c r="H18" s="21">
        <v>82.497385819999849</v>
      </c>
      <c r="I18" s="21">
        <v>131.57416563999996</v>
      </c>
      <c r="J18" s="22">
        <f t="shared" si="1"/>
        <v>0.34156959384471131</v>
      </c>
      <c r="K18" s="22">
        <f t="shared" si="2"/>
        <v>0.41394365801753069</v>
      </c>
      <c r="L18" s="23">
        <f t="shared" si="3"/>
        <v>0.52937225024337031</v>
      </c>
      <c r="M18" s="4"/>
    </row>
    <row r="19" spans="1:13" x14ac:dyDescent="0.25">
      <c r="A19" s="17"/>
      <c r="B19" s="18">
        <v>39</v>
      </c>
      <c r="C19" s="19" t="s">
        <v>25</v>
      </c>
      <c r="D19" s="20">
        <v>98.759393999999929</v>
      </c>
      <c r="E19" s="21">
        <v>94.596679000000108</v>
      </c>
      <c r="F19" s="21">
        <f t="shared" si="0"/>
        <v>38.97985134693662</v>
      </c>
      <c r="G19" s="21">
        <v>19.213397336936623</v>
      </c>
      <c r="H19" s="21">
        <v>7.3992117899999998</v>
      </c>
      <c r="I19" s="21">
        <v>12.367242219999998</v>
      </c>
      <c r="J19" s="22">
        <f t="shared" si="1"/>
        <v>0.20310858203528057</v>
      </c>
      <c r="K19" s="22">
        <f t="shared" si="2"/>
        <v>0.28132709740197742</v>
      </c>
      <c r="L19" s="23">
        <f t="shared" si="3"/>
        <v>0.41206363435799448</v>
      </c>
      <c r="M19" s="4"/>
    </row>
    <row r="20" spans="1:13" x14ac:dyDescent="0.25">
      <c r="A20" s="17"/>
      <c r="B20" s="18">
        <v>40</v>
      </c>
      <c r="C20" s="19" t="s">
        <v>26</v>
      </c>
      <c r="D20" s="20">
        <v>130.69830799999994</v>
      </c>
      <c r="E20" s="21">
        <v>125.526388</v>
      </c>
      <c r="F20" s="21">
        <f t="shared" si="0"/>
        <v>62.146971924917111</v>
      </c>
      <c r="G20" s="21">
        <v>39.297200154917107</v>
      </c>
      <c r="H20" s="21">
        <v>9.9105205700000027</v>
      </c>
      <c r="I20" s="21">
        <v>12.939251199999998</v>
      </c>
      <c r="J20" s="22">
        <f t="shared" si="1"/>
        <v>0.3130592760696429</v>
      </c>
      <c r="K20" s="22">
        <f t="shared" si="2"/>
        <v>0.39201096684879605</v>
      </c>
      <c r="L20" s="23">
        <f t="shared" si="3"/>
        <v>0.49509089614621199</v>
      </c>
      <c r="M20" s="4"/>
    </row>
    <row r="21" spans="1:13" x14ac:dyDescent="0.25">
      <c r="A21" s="17"/>
      <c r="B21" s="18">
        <v>41</v>
      </c>
      <c r="C21" s="19" t="s">
        <v>27</v>
      </c>
      <c r="D21" s="20">
        <v>35.326035000000012</v>
      </c>
      <c r="E21" s="21">
        <v>42.526426999999984</v>
      </c>
      <c r="F21" s="21">
        <f t="shared" si="0"/>
        <v>17.722624975074638</v>
      </c>
      <c r="G21" s="21">
        <v>8.3818629150746347</v>
      </c>
      <c r="H21" s="21">
        <v>3.2365304700000008</v>
      </c>
      <c r="I21" s="21">
        <v>6.1042315899999995</v>
      </c>
      <c r="J21" s="22">
        <f t="shared" si="1"/>
        <v>0.1970977461867332</v>
      </c>
      <c r="K21" s="22">
        <f t="shared" si="2"/>
        <v>0.27320408049034173</v>
      </c>
      <c r="L21" s="23">
        <f t="shared" si="3"/>
        <v>0.41674380438955394</v>
      </c>
      <c r="M21" s="4"/>
    </row>
    <row r="22" spans="1:13" ht="25.5" x14ac:dyDescent="0.25">
      <c r="A22" s="17"/>
      <c r="B22" s="18">
        <v>42</v>
      </c>
      <c r="C22" s="19" t="s">
        <v>28</v>
      </c>
      <c r="D22" s="20">
        <v>1173.7837239999976</v>
      </c>
      <c r="E22" s="21">
        <v>1784.2695940000003</v>
      </c>
      <c r="F22" s="21">
        <f t="shared" si="0"/>
        <v>767.42710279617086</v>
      </c>
      <c r="G22" s="21">
        <v>524.52682648617088</v>
      </c>
      <c r="H22" s="21">
        <v>71.422345930000006</v>
      </c>
      <c r="I22" s="21">
        <v>171.47793038</v>
      </c>
      <c r="J22" s="22">
        <f t="shared" si="1"/>
        <v>0.29397285491497915</v>
      </c>
      <c r="K22" s="22">
        <f t="shared" si="2"/>
        <v>0.33400175310960928</v>
      </c>
      <c r="L22" s="23">
        <f t="shared" si="3"/>
        <v>0.430107146014713</v>
      </c>
      <c r="M22" s="4"/>
    </row>
    <row r="23" spans="1:13" x14ac:dyDescent="0.25">
      <c r="A23" s="17"/>
      <c r="B23" s="18">
        <v>46</v>
      </c>
      <c r="C23" s="19" t="s">
        <v>29</v>
      </c>
      <c r="D23" s="20">
        <v>483.08867699999968</v>
      </c>
      <c r="E23" s="21">
        <v>485.65288299999992</v>
      </c>
      <c r="F23" s="21">
        <f t="shared" si="0"/>
        <v>138.0072183848464</v>
      </c>
      <c r="G23" s="21">
        <v>83.134432024846319</v>
      </c>
      <c r="H23" s="21">
        <v>31.268730300000041</v>
      </c>
      <c r="I23" s="21">
        <v>23.604056060000033</v>
      </c>
      <c r="J23" s="22">
        <f t="shared" si="1"/>
        <v>0.17118076497621931</v>
      </c>
      <c r="K23" s="22">
        <f t="shared" si="2"/>
        <v>0.23556570202600111</v>
      </c>
      <c r="L23" s="23">
        <f t="shared" si="3"/>
        <v>0.28416843226038552</v>
      </c>
      <c r="M23" s="4"/>
    </row>
    <row r="24" spans="1:13" ht="25.5" x14ac:dyDescent="0.25">
      <c r="A24" s="17"/>
      <c r="B24" s="18">
        <v>47</v>
      </c>
      <c r="C24" s="19" t="s">
        <v>30</v>
      </c>
      <c r="D24" s="20">
        <v>107.95273800000021</v>
      </c>
      <c r="E24" s="21">
        <v>317.33355900000061</v>
      </c>
      <c r="F24" s="21">
        <f t="shared" si="0"/>
        <v>264.85505292959544</v>
      </c>
      <c r="G24" s="21">
        <v>252.76107088959543</v>
      </c>
      <c r="H24" s="21">
        <v>7.1536398200000022</v>
      </c>
      <c r="I24" s="21">
        <v>4.9403422199999989</v>
      </c>
      <c r="J24" s="22">
        <f t="shared" si="1"/>
        <v>0.79651541326454833</v>
      </c>
      <c r="K24" s="22">
        <f t="shared" si="2"/>
        <v>0.81905837985951857</v>
      </c>
      <c r="L24" s="23">
        <f t="shared" si="3"/>
        <v>0.83462667410349423</v>
      </c>
      <c r="M24" s="4"/>
    </row>
    <row r="25" spans="1:13" ht="25.5" x14ac:dyDescent="0.25">
      <c r="A25" s="17"/>
      <c r="B25" s="18">
        <v>48</v>
      </c>
      <c r="C25" s="19" t="s">
        <v>31</v>
      </c>
      <c r="D25" s="20">
        <v>51.121884999999999</v>
      </c>
      <c r="E25" s="21">
        <v>67.03738700000001</v>
      </c>
      <c r="F25" s="21">
        <f t="shared" si="0"/>
        <v>18.929055864730529</v>
      </c>
      <c r="G25" s="21">
        <v>13.373335604730528</v>
      </c>
      <c r="H25" s="21">
        <v>1.5316151900000003</v>
      </c>
      <c r="I25" s="21">
        <v>4.0241050700000001</v>
      </c>
      <c r="J25" s="22">
        <f t="shared" si="1"/>
        <v>0.19949070516024925</v>
      </c>
      <c r="K25" s="22">
        <f t="shared" si="2"/>
        <v>0.22233788430224058</v>
      </c>
      <c r="L25" s="23">
        <f t="shared" si="3"/>
        <v>0.28236565761029031</v>
      </c>
      <c r="M25" s="4"/>
    </row>
    <row r="26" spans="1:13" x14ac:dyDescent="0.25">
      <c r="A26" s="17"/>
      <c r="B26" s="18">
        <v>49</v>
      </c>
      <c r="C26" s="19" t="s">
        <v>32</v>
      </c>
      <c r="D26" s="20">
        <v>1113.0443510000002</v>
      </c>
      <c r="E26" s="21">
        <v>1117.7280000000001</v>
      </c>
      <c r="F26" s="21">
        <f t="shared" si="0"/>
        <v>545.32661075775911</v>
      </c>
      <c r="G26" s="21">
        <v>371.13683211775901</v>
      </c>
      <c r="H26" s="21">
        <v>164.11611530000005</v>
      </c>
      <c r="I26" s="21">
        <v>10.07366334</v>
      </c>
      <c r="J26" s="22">
        <f t="shared" si="1"/>
        <v>0.33204575005525405</v>
      </c>
      <c r="K26" s="22">
        <f t="shared" si="2"/>
        <v>0.47887585120687592</v>
      </c>
      <c r="L26" s="23">
        <f t="shared" si="3"/>
        <v>0.48788847622834813</v>
      </c>
      <c r="M26" s="4"/>
    </row>
    <row r="27" spans="1:13" x14ac:dyDescent="0.25">
      <c r="A27" s="17"/>
      <c r="B27" s="18">
        <v>51</v>
      </c>
      <c r="C27" s="19" t="s">
        <v>33</v>
      </c>
      <c r="D27" s="20">
        <v>33.741001000000004</v>
      </c>
      <c r="E27" s="21">
        <v>41.547939000000007</v>
      </c>
      <c r="F27" s="21">
        <f t="shared" si="0"/>
        <v>12.979143880777007</v>
      </c>
      <c r="G27" s="21">
        <v>6.4588418007770088</v>
      </c>
      <c r="H27" s="21">
        <v>2.6098676699999994</v>
      </c>
      <c r="I27" s="21">
        <v>3.9104344099999993</v>
      </c>
      <c r="J27" s="22">
        <f t="shared" si="1"/>
        <v>0.15545516712097338</v>
      </c>
      <c r="K27" s="22">
        <f t="shared" si="2"/>
        <v>0.21827098260582811</v>
      </c>
      <c r="L27" s="23">
        <f t="shared" si="3"/>
        <v>0.31238959604655736</v>
      </c>
      <c r="M27" s="4"/>
    </row>
    <row r="28" spans="1:13" ht="38.25" x14ac:dyDescent="0.25">
      <c r="A28" s="17"/>
      <c r="B28" s="18">
        <v>57</v>
      </c>
      <c r="C28" s="19" t="s">
        <v>34</v>
      </c>
      <c r="D28" s="20">
        <v>65.552451000000005</v>
      </c>
      <c r="E28" s="21">
        <v>61.366651000000012</v>
      </c>
      <c r="F28" s="21">
        <f t="shared" si="0"/>
        <v>26.543422439725539</v>
      </c>
      <c r="G28" s="21">
        <v>17.410802579725541</v>
      </c>
      <c r="H28" s="21">
        <v>4.2500247399999997</v>
      </c>
      <c r="I28" s="21">
        <v>4.882595119999996</v>
      </c>
      <c r="J28" s="22">
        <f t="shared" si="1"/>
        <v>0.28371765928249104</v>
      </c>
      <c r="K28" s="22">
        <f t="shared" si="2"/>
        <v>0.3529739193316177</v>
      </c>
      <c r="L28" s="23">
        <f t="shared" si="3"/>
        <v>0.43253822731381469</v>
      </c>
      <c r="M28" s="4"/>
    </row>
    <row r="29" spans="1:13" x14ac:dyDescent="0.25">
      <c r="A29" s="17"/>
      <c r="B29" s="18">
        <v>58</v>
      </c>
      <c r="C29" s="19" t="s">
        <v>35</v>
      </c>
      <c r="D29" s="20">
        <v>49.601283999999993</v>
      </c>
      <c r="E29" s="21">
        <v>50.946667000000005</v>
      </c>
      <c r="F29" s="21">
        <f t="shared" si="0"/>
        <v>25.403835442022626</v>
      </c>
      <c r="G29" s="21">
        <v>17.354548142022622</v>
      </c>
      <c r="H29" s="21">
        <v>3.5653557699999987</v>
      </c>
      <c r="I29" s="21">
        <v>4.4839315300000022</v>
      </c>
      <c r="J29" s="22">
        <f t="shared" si="1"/>
        <v>0.34064148184654791</v>
      </c>
      <c r="K29" s="22">
        <f t="shared" si="2"/>
        <v>0.41062360197228642</v>
      </c>
      <c r="L29" s="23">
        <f t="shared" si="3"/>
        <v>0.49863586644485741</v>
      </c>
      <c r="M29" s="4"/>
    </row>
    <row r="30" spans="1:13" x14ac:dyDescent="0.25">
      <c r="A30" s="17"/>
      <c r="B30" s="18">
        <v>59</v>
      </c>
      <c r="C30" s="19" t="s">
        <v>36</v>
      </c>
      <c r="D30" s="20">
        <v>867.2215490000001</v>
      </c>
      <c r="E30" s="21">
        <v>1168.7027999999998</v>
      </c>
      <c r="F30" s="21">
        <f t="shared" si="0"/>
        <v>1166.0490580577496</v>
      </c>
      <c r="G30" s="21">
        <v>795.90949148774962</v>
      </c>
      <c r="H30" s="21">
        <v>356.39306387999994</v>
      </c>
      <c r="I30" s="21">
        <v>13.74650269</v>
      </c>
      <c r="J30" s="22">
        <f t="shared" si="1"/>
        <v>0.68101958127228734</v>
      </c>
      <c r="K30" s="22">
        <f t="shared" si="2"/>
        <v>0.98596713840999595</v>
      </c>
      <c r="L30" s="23">
        <f t="shared" si="3"/>
        <v>0.99772932695784566</v>
      </c>
      <c r="M30" s="4"/>
    </row>
    <row r="31" spans="1:13" x14ac:dyDescent="0.25">
      <c r="A31" s="17"/>
      <c r="B31" s="18">
        <v>60</v>
      </c>
      <c r="C31" s="19" t="s">
        <v>37</v>
      </c>
      <c r="D31" s="20">
        <v>6.7568010000000003</v>
      </c>
      <c r="E31" s="21">
        <v>15.515693999999998</v>
      </c>
      <c r="F31" s="21">
        <f t="shared" si="0"/>
        <v>6.5045628002576343</v>
      </c>
      <c r="G31" s="21">
        <v>4.8985602002576343</v>
      </c>
      <c r="H31" s="21">
        <v>1.2023246600000002</v>
      </c>
      <c r="I31" s="21">
        <v>0.4036779399999999</v>
      </c>
      <c r="J31" s="22">
        <f t="shared" si="1"/>
        <v>0.31571647393005009</v>
      </c>
      <c r="K31" s="22">
        <f t="shared" si="2"/>
        <v>0.39320734607537605</v>
      </c>
      <c r="L31" s="23">
        <f t="shared" si="3"/>
        <v>0.4192247411077864</v>
      </c>
      <c r="M31" s="4"/>
    </row>
    <row r="32" spans="1:13" ht="25.5" x14ac:dyDescent="0.25">
      <c r="A32" s="17"/>
      <c r="B32" s="18">
        <v>61</v>
      </c>
      <c r="C32" s="19" t="s">
        <v>38</v>
      </c>
      <c r="D32" s="20">
        <v>8533.6599670000305</v>
      </c>
      <c r="E32" s="21">
        <v>10116.668691000052</v>
      </c>
      <c r="F32" s="21">
        <f t="shared" si="0"/>
        <v>4198.620345535528</v>
      </c>
      <c r="G32" s="21">
        <v>2865.9447162755296</v>
      </c>
      <c r="H32" s="21">
        <v>613.74749618999908</v>
      </c>
      <c r="I32" s="21">
        <v>718.92813307000006</v>
      </c>
      <c r="J32" s="22">
        <f t="shared" si="1"/>
        <v>0.28328937161153844</v>
      </c>
      <c r="K32" s="22">
        <f t="shared" si="2"/>
        <v>0.34395632779406105</v>
      </c>
      <c r="L32" s="23">
        <f t="shared" si="3"/>
        <v>0.4150200499568289</v>
      </c>
      <c r="M32" s="4"/>
    </row>
    <row r="33" spans="1:13" ht="25.5" x14ac:dyDescent="0.25">
      <c r="A33" s="17"/>
      <c r="B33" s="18">
        <v>62</v>
      </c>
      <c r="C33" s="19" t="s">
        <v>39</v>
      </c>
      <c r="D33" s="20">
        <v>145.93673399999997</v>
      </c>
      <c r="E33" s="21">
        <v>148.10631999999998</v>
      </c>
      <c r="F33" s="21">
        <f t="shared" si="0"/>
        <v>87.465765444151572</v>
      </c>
      <c r="G33" s="21">
        <v>63.409090814151568</v>
      </c>
      <c r="H33" s="21">
        <v>12.870490169999998</v>
      </c>
      <c r="I33" s="21">
        <v>11.186184460000002</v>
      </c>
      <c r="J33" s="22">
        <f t="shared" si="1"/>
        <v>0.42813224185268783</v>
      </c>
      <c r="K33" s="22">
        <f t="shared" si="2"/>
        <v>0.51503258594333834</v>
      </c>
      <c r="L33" s="23">
        <f t="shared" si="3"/>
        <v>0.59056065564353755</v>
      </c>
      <c r="M33" s="4"/>
    </row>
    <row r="34" spans="1:13" ht="25.5" x14ac:dyDescent="0.25">
      <c r="A34" s="17"/>
      <c r="B34" s="18">
        <v>65</v>
      </c>
      <c r="C34" s="19" t="s">
        <v>40</v>
      </c>
      <c r="D34" s="20">
        <v>131.00786500000001</v>
      </c>
      <c r="E34" s="21">
        <v>142.55293200000003</v>
      </c>
      <c r="F34" s="21">
        <f t="shared" si="0"/>
        <v>86.858321134526747</v>
      </c>
      <c r="G34" s="21">
        <v>60.99719678452675</v>
      </c>
      <c r="H34" s="21">
        <v>6.8651273699999997</v>
      </c>
      <c r="I34" s="21">
        <v>18.995996980000005</v>
      </c>
      <c r="J34" s="22">
        <f t="shared" si="1"/>
        <v>0.42789156230421649</v>
      </c>
      <c r="K34" s="22">
        <f t="shared" si="2"/>
        <v>0.47605000614457182</v>
      </c>
      <c r="L34" s="23">
        <f t="shared" si="3"/>
        <v>0.60930574991278841</v>
      </c>
      <c r="M34" s="4"/>
    </row>
    <row r="35" spans="1:13" x14ac:dyDescent="0.25">
      <c r="A35" s="17"/>
      <c r="B35" s="18">
        <v>66</v>
      </c>
      <c r="C35" s="19" t="s">
        <v>41</v>
      </c>
      <c r="D35" s="20">
        <v>2199.1120100000026</v>
      </c>
      <c r="E35" s="21">
        <v>2628.568066000003</v>
      </c>
      <c r="F35" s="21">
        <f t="shared" si="0"/>
        <v>1009.568103377469</v>
      </c>
      <c r="G35" s="21">
        <v>693.23593641746902</v>
      </c>
      <c r="H35" s="21">
        <v>150.31634284</v>
      </c>
      <c r="I35" s="21">
        <v>166.01582411999991</v>
      </c>
      <c r="J35" s="22">
        <f t="shared" si="1"/>
        <v>0.26373140014304208</v>
      </c>
      <c r="K35" s="22">
        <f t="shared" si="2"/>
        <v>0.32091703850801789</v>
      </c>
      <c r="L35" s="23">
        <f t="shared" si="3"/>
        <v>0.38407531326124994</v>
      </c>
      <c r="M35" s="4"/>
    </row>
    <row r="36" spans="1:13" x14ac:dyDescent="0.25">
      <c r="A36" s="17"/>
      <c r="B36" s="18">
        <v>67</v>
      </c>
      <c r="C36" s="19" t="s">
        <v>42</v>
      </c>
      <c r="D36" s="20">
        <v>44.999913999999997</v>
      </c>
      <c r="E36" s="21">
        <v>47.916360999999981</v>
      </c>
      <c r="F36" s="21">
        <f t="shared" si="0"/>
        <v>29.020462447047475</v>
      </c>
      <c r="G36" s="21">
        <v>19.604670687047474</v>
      </c>
      <c r="H36" s="21">
        <v>3.9159296599999993</v>
      </c>
      <c r="I36" s="21">
        <v>5.4998621000000014</v>
      </c>
      <c r="J36" s="22">
        <f t="shared" si="1"/>
        <v>0.40914356344897479</v>
      </c>
      <c r="K36" s="22">
        <f t="shared" si="2"/>
        <v>0.49086783420484464</v>
      </c>
      <c r="L36" s="23">
        <f t="shared" si="3"/>
        <v>0.60564829718699809</v>
      </c>
      <c r="M36" s="4"/>
    </row>
    <row r="37" spans="1:13" ht="25.5" x14ac:dyDescent="0.25">
      <c r="A37" s="17"/>
      <c r="B37" s="18">
        <v>68</v>
      </c>
      <c r="C37" s="19" t="s">
        <v>43</v>
      </c>
      <c r="D37" s="20">
        <v>1028.4349519999969</v>
      </c>
      <c r="E37" s="21">
        <v>2111.9526799999971</v>
      </c>
      <c r="F37" s="21">
        <f t="shared" si="0"/>
        <v>726.20726577401661</v>
      </c>
      <c r="G37" s="21">
        <v>411.63939863401646</v>
      </c>
      <c r="H37" s="21">
        <v>110.56445180000017</v>
      </c>
      <c r="I37" s="21">
        <v>204.00341533999989</v>
      </c>
      <c r="J37" s="22">
        <f t="shared" si="1"/>
        <v>0.19490938529646271</v>
      </c>
      <c r="K37" s="22">
        <f t="shared" si="2"/>
        <v>0.24726115096197013</v>
      </c>
      <c r="L37" s="23">
        <f t="shared" si="3"/>
        <v>0.34385584139793207</v>
      </c>
      <c r="M37" s="4"/>
    </row>
    <row r="38" spans="1:13" ht="25.5" x14ac:dyDescent="0.25">
      <c r="A38" s="17"/>
      <c r="B38" s="18">
        <v>72</v>
      </c>
      <c r="C38" s="19" t="s">
        <v>44</v>
      </c>
      <c r="D38" s="20">
        <v>131.39445800000001</v>
      </c>
      <c r="E38" s="21">
        <v>216.29103599999999</v>
      </c>
      <c r="F38" s="21">
        <f t="shared" si="0"/>
        <v>123.89232513039063</v>
      </c>
      <c r="G38" s="21">
        <v>90.108640310390626</v>
      </c>
      <c r="H38" s="21">
        <v>6.4602361900000007</v>
      </c>
      <c r="I38" s="21">
        <v>27.323448629999998</v>
      </c>
      <c r="J38" s="22">
        <f t="shared" si="1"/>
        <v>0.41660829767531665</v>
      </c>
      <c r="K38" s="22">
        <f t="shared" si="2"/>
        <v>0.44647655439770806</v>
      </c>
      <c r="L38" s="23">
        <f t="shared" si="3"/>
        <v>0.57280378984541291</v>
      </c>
      <c r="M38" s="4"/>
    </row>
    <row r="39" spans="1:13" ht="25.5" x14ac:dyDescent="0.25">
      <c r="A39" s="17"/>
      <c r="B39" s="18">
        <v>73</v>
      </c>
      <c r="C39" s="19" t="s">
        <v>45</v>
      </c>
      <c r="D39" s="20">
        <v>63.919643999999998</v>
      </c>
      <c r="E39" s="21">
        <v>162.31761799999981</v>
      </c>
      <c r="F39" s="21">
        <f t="shared" si="0"/>
        <v>63.45561878894182</v>
      </c>
      <c r="G39" s="21">
        <v>48.347522238941828</v>
      </c>
      <c r="H39" s="21">
        <v>4.5106829800000003</v>
      </c>
      <c r="I39" s="21">
        <v>10.597413569999997</v>
      </c>
      <c r="J39" s="22">
        <f t="shared" si="1"/>
        <v>0.297857514388499</v>
      </c>
      <c r="K39" s="22">
        <f t="shared" si="2"/>
        <v>0.3256467527692643</v>
      </c>
      <c r="L39" s="23">
        <f t="shared" si="3"/>
        <v>0.39093488168944107</v>
      </c>
      <c r="M39" s="4"/>
    </row>
    <row r="40" spans="1:13" ht="25.5" x14ac:dyDescent="0.25">
      <c r="A40" s="17"/>
      <c r="B40" s="18">
        <v>74</v>
      </c>
      <c r="C40" s="19" t="s">
        <v>46</v>
      </c>
      <c r="D40" s="20">
        <v>84.496460000000027</v>
      </c>
      <c r="E40" s="21">
        <v>94.92582800000001</v>
      </c>
      <c r="F40" s="21">
        <f t="shared" si="0"/>
        <v>75.890775560339762</v>
      </c>
      <c r="G40" s="21">
        <v>74.563506850339763</v>
      </c>
      <c r="H40" s="21">
        <v>0.64678778999999997</v>
      </c>
      <c r="I40" s="21">
        <v>0.68048091999999993</v>
      </c>
      <c r="J40" s="22">
        <f t="shared" si="1"/>
        <v>0.78549229879079652</v>
      </c>
      <c r="K40" s="22">
        <f t="shared" si="2"/>
        <v>0.7923059110987134</v>
      </c>
      <c r="L40" s="23">
        <f t="shared" si="3"/>
        <v>0.79947446505644126</v>
      </c>
      <c r="M40" s="4"/>
    </row>
    <row r="41" spans="1:13" x14ac:dyDescent="0.25">
      <c r="A41" s="17"/>
      <c r="B41" s="18">
        <v>79</v>
      </c>
      <c r="C41" s="19" t="s">
        <v>47</v>
      </c>
      <c r="D41" s="20">
        <v>134.336118</v>
      </c>
      <c r="E41" s="21">
        <v>185.48067700000013</v>
      </c>
      <c r="F41" s="21">
        <f t="shared" si="0"/>
        <v>89.336273508862092</v>
      </c>
      <c r="G41" s="21">
        <v>60.63274092886212</v>
      </c>
      <c r="H41" s="21">
        <v>12.721513099999989</v>
      </c>
      <c r="I41" s="21">
        <v>15.982019479999995</v>
      </c>
      <c r="J41" s="22">
        <f t="shared" si="1"/>
        <v>0.32689518881183555</v>
      </c>
      <c r="K41" s="22">
        <f t="shared" si="2"/>
        <v>0.39548191873842498</v>
      </c>
      <c r="L41" s="23">
        <f t="shared" si="3"/>
        <v>0.48164733358646317</v>
      </c>
      <c r="M41" s="4"/>
    </row>
    <row r="42" spans="1:13" x14ac:dyDescent="0.25">
      <c r="A42" s="17"/>
      <c r="B42" s="18">
        <v>80</v>
      </c>
      <c r="C42" s="19" t="s">
        <v>48</v>
      </c>
      <c r="D42" s="20">
        <v>81.326992000000004</v>
      </c>
      <c r="E42" s="21">
        <v>81.308313999999996</v>
      </c>
      <c r="F42" s="21">
        <f t="shared" si="0"/>
        <v>38.99598173057057</v>
      </c>
      <c r="G42" s="21">
        <v>26.980104120570576</v>
      </c>
      <c r="H42" s="21">
        <v>5.7044695499999989</v>
      </c>
      <c r="I42" s="21">
        <v>6.3114080600000007</v>
      </c>
      <c r="J42" s="22">
        <f t="shared" si="1"/>
        <v>0.33182466580933628</v>
      </c>
      <c r="K42" s="22">
        <f t="shared" si="2"/>
        <v>0.40198316829654807</v>
      </c>
      <c r="L42" s="23">
        <f t="shared" si="3"/>
        <v>0.47960632575127032</v>
      </c>
      <c r="M42" s="4"/>
    </row>
    <row r="43" spans="1:13" x14ac:dyDescent="0.25">
      <c r="A43" s="17"/>
      <c r="B43" s="18">
        <v>82</v>
      </c>
      <c r="C43" s="19" t="s">
        <v>49</v>
      </c>
      <c r="D43" s="20">
        <v>1755.3916849999994</v>
      </c>
      <c r="E43" s="21">
        <v>1952.49233</v>
      </c>
      <c r="F43" s="21">
        <f t="shared" si="0"/>
        <v>590.09940460817506</v>
      </c>
      <c r="G43" s="21">
        <v>346.78211942817506</v>
      </c>
      <c r="H43" s="21">
        <v>77.969987630000006</v>
      </c>
      <c r="I43" s="21">
        <v>165.34729755000006</v>
      </c>
      <c r="J43" s="22">
        <f t="shared" si="1"/>
        <v>0.17760997782161586</v>
      </c>
      <c r="K43" s="22">
        <f t="shared" si="2"/>
        <v>0.21754354705105297</v>
      </c>
      <c r="L43" s="23">
        <f t="shared" si="3"/>
        <v>0.30222879523842999</v>
      </c>
      <c r="M43" s="4"/>
    </row>
    <row r="44" spans="1:13" x14ac:dyDescent="0.25">
      <c r="A44" s="17"/>
      <c r="B44" s="18">
        <v>83</v>
      </c>
      <c r="C44" s="19" t="s">
        <v>50</v>
      </c>
      <c r="D44" s="20">
        <v>1221.5727769999939</v>
      </c>
      <c r="E44" s="21">
        <v>2748.6796390000181</v>
      </c>
      <c r="F44" s="21">
        <f t="shared" si="0"/>
        <v>755.34601703121541</v>
      </c>
      <c r="G44" s="21">
        <v>416.19585595121515</v>
      </c>
      <c r="H44" s="21">
        <v>129.09621203000012</v>
      </c>
      <c r="I44" s="21">
        <v>210.05394905000017</v>
      </c>
      <c r="J44" s="22">
        <f t="shared" si="1"/>
        <v>0.15141664748629238</v>
      </c>
      <c r="K44" s="22">
        <f t="shared" si="2"/>
        <v>0.19838327473462675</v>
      </c>
      <c r="L44" s="23">
        <f t="shared" si="3"/>
        <v>0.2748032205404678</v>
      </c>
      <c r="M44" s="4"/>
    </row>
    <row r="45" spans="1:13" x14ac:dyDescent="0.25">
      <c r="A45" s="17"/>
      <c r="B45" s="18">
        <v>86</v>
      </c>
      <c r="C45" s="19" t="s">
        <v>51</v>
      </c>
      <c r="D45" s="20">
        <v>1348.2934950000003</v>
      </c>
      <c r="E45" s="21">
        <v>1477.5849159999996</v>
      </c>
      <c r="F45" s="21">
        <f t="shared" si="0"/>
        <v>752.2954369954648</v>
      </c>
      <c r="G45" s="21">
        <v>500.90086080546473</v>
      </c>
      <c r="H45" s="21">
        <v>114.59015183999992</v>
      </c>
      <c r="I45" s="21">
        <v>136.80442435000006</v>
      </c>
      <c r="J45" s="22">
        <f t="shared" si="1"/>
        <v>0.33899971188218658</v>
      </c>
      <c r="K45" s="22">
        <f t="shared" si="2"/>
        <v>0.4165520410912647</v>
      </c>
      <c r="L45" s="23">
        <f t="shared" si="3"/>
        <v>0.5091385468606564</v>
      </c>
      <c r="M45" s="4"/>
    </row>
    <row r="46" spans="1:13" x14ac:dyDescent="0.25">
      <c r="A46" s="17"/>
      <c r="B46" s="18">
        <v>87</v>
      </c>
      <c r="C46" s="19" t="s">
        <v>52</v>
      </c>
      <c r="D46" s="20">
        <v>20.510117999999999</v>
      </c>
      <c r="E46" s="21">
        <v>20.339931000000004</v>
      </c>
      <c r="F46" s="21">
        <f t="shared" si="0"/>
        <v>11.997097120898028</v>
      </c>
      <c r="G46" s="21">
        <v>9.4328465408980264</v>
      </c>
      <c r="H46" s="21">
        <v>1.4741371700000003</v>
      </c>
      <c r="I46" s="21">
        <v>1.0901134100000001</v>
      </c>
      <c r="J46" s="22">
        <f t="shared" si="1"/>
        <v>0.46376000689963132</v>
      </c>
      <c r="K46" s="22">
        <f t="shared" si="2"/>
        <v>0.53623503987786514</v>
      </c>
      <c r="L46" s="23">
        <f t="shared" si="3"/>
        <v>0.58982978461913294</v>
      </c>
      <c r="M46" s="4"/>
    </row>
    <row r="47" spans="1:13" ht="25.5" x14ac:dyDescent="0.25">
      <c r="A47" s="17"/>
      <c r="B47" s="18">
        <v>88</v>
      </c>
      <c r="C47" s="19" t="s">
        <v>53</v>
      </c>
      <c r="D47" s="20">
        <v>14.881079999999997</v>
      </c>
      <c r="E47" s="21">
        <v>15.335376</v>
      </c>
      <c r="F47" s="21">
        <f t="shared" si="0"/>
        <v>5.7035776876108368</v>
      </c>
      <c r="G47" s="21">
        <v>3.8173297576108363</v>
      </c>
      <c r="H47" s="21">
        <v>0.67104953999999994</v>
      </c>
      <c r="I47" s="21">
        <v>1.2151983899999999</v>
      </c>
      <c r="J47" s="22">
        <f t="shared" si="1"/>
        <v>0.24892312765013627</v>
      </c>
      <c r="K47" s="22">
        <f t="shared" si="2"/>
        <v>0.29268139872219867</v>
      </c>
      <c r="L47" s="23">
        <f t="shared" si="3"/>
        <v>0.3719229112876552</v>
      </c>
      <c r="M47" s="4"/>
    </row>
    <row r="48" spans="1:13" x14ac:dyDescent="0.25">
      <c r="A48" s="17"/>
      <c r="B48" s="18">
        <v>89</v>
      </c>
      <c r="C48" s="19" t="s">
        <v>54</v>
      </c>
      <c r="D48" s="20">
        <v>29.666166000000018</v>
      </c>
      <c r="E48" s="21">
        <v>39.471422000000004</v>
      </c>
      <c r="F48" s="21">
        <f t="shared" si="0"/>
        <v>16.55438584969696</v>
      </c>
      <c r="G48" s="21">
        <v>8.0271112196969625</v>
      </c>
      <c r="H48" s="21">
        <v>2.4850876399999997</v>
      </c>
      <c r="I48" s="21">
        <v>6.0421869899999976</v>
      </c>
      <c r="J48" s="22">
        <f t="shared" si="1"/>
        <v>0.20336513895285965</v>
      </c>
      <c r="K48" s="22">
        <f t="shared" si="2"/>
        <v>0.26632430064711021</v>
      </c>
      <c r="L48" s="23">
        <f t="shared" si="3"/>
        <v>0.41940181049714798</v>
      </c>
      <c r="M48" s="4"/>
    </row>
    <row r="49" spans="1:13" ht="25.5" x14ac:dyDescent="0.25">
      <c r="A49" s="17"/>
      <c r="B49" s="18">
        <v>90</v>
      </c>
      <c r="C49" s="19" t="s">
        <v>55</v>
      </c>
      <c r="D49" s="20">
        <v>13421.251097000053</v>
      </c>
      <c r="E49" s="21">
        <v>14100.420986000054</v>
      </c>
      <c r="F49" s="21">
        <f t="shared" si="0"/>
        <v>6757.5169890241368</v>
      </c>
      <c r="G49" s="21">
        <v>4488.8828004841389</v>
      </c>
      <c r="H49" s="21">
        <v>1090.2946722099982</v>
      </c>
      <c r="I49" s="21">
        <v>1178.3395163300004</v>
      </c>
      <c r="J49" s="22">
        <f t="shared" si="1"/>
        <v>0.31835097724678119</v>
      </c>
      <c r="K49" s="22">
        <f t="shared" si="2"/>
        <v>0.3956745318621025</v>
      </c>
      <c r="L49" s="23">
        <f t="shared" si="3"/>
        <v>0.47924221523126875</v>
      </c>
      <c r="M49" s="4"/>
    </row>
    <row r="50" spans="1:13" ht="38.25" x14ac:dyDescent="0.25">
      <c r="A50" s="17"/>
      <c r="B50" s="18">
        <v>91</v>
      </c>
      <c r="C50" s="19" t="s">
        <v>56</v>
      </c>
      <c r="D50" s="20">
        <v>669.03050600000006</v>
      </c>
      <c r="E50" s="21">
        <v>878.84880899999894</v>
      </c>
      <c r="F50" s="21">
        <f t="shared" si="0"/>
        <v>257.76557099191848</v>
      </c>
      <c r="G50" s="21">
        <v>152.60376971191849</v>
      </c>
      <c r="H50" s="21">
        <v>44.305194379999996</v>
      </c>
      <c r="I50" s="21">
        <v>60.85660690000001</v>
      </c>
      <c r="J50" s="22">
        <f t="shared" si="1"/>
        <v>0.17364052627613979</v>
      </c>
      <c r="K50" s="22">
        <f t="shared" si="2"/>
        <v>0.22405328661248572</v>
      </c>
      <c r="L50" s="23">
        <f t="shared" si="3"/>
        <v>0.29329910714132718</v>
      </c>
      <c r="M50" s="4"/>
    </row>
    <row r="51" spans="1:13" x14ac:dyDescent="0.25">
      <c r="A51" s="17"/>
      <c r="B51" s="18">
        <v>93</v>
      </c>
      <c r="C51" s="19" t="s">
        <v>57</v>
      </c>
      <c r="D51" s="20">
        <v>56.77878299999999</v>
      </c>
      <c r="E51" s="21">
        <v>62.717758999999994</v>
      </c>
      <c r="F51" s="21">
        <f t="shared" si="0"/>
        <v>21.746705556836492</v>
      </c>
      <c r="G51" s="21">
        <v>14.043616446836495</v>
      </c>
      <c r="H51" s="21">
        <v>3.8828936999999986</v>
      </c>
      <c r="I51" s="21">
        <v>3.8201954100000011</v>
      </c>
      <c r="J51" s="22">
        <f t="shared" si="1"/>
        <v>0.22391770163274641</v>
      </c>
      <c r="K51" s="22">
        <f t="shared" si="2"/>
        <v>0.28582829540890475</v>
      </c>
      <c r="L51" s="23">
        <f t="shared" si="3"/>
        <v>0.3467391996075066</v>
      </c>
      <c r="M51" s="4"/>
    </row>
    <row r="52" spans="1:13" x14ac:dyDescent="0.25">
      <c r="A52" s="17"/>
      <c r="B52" s="18">
        <v>94</v>
      </c>
      <c r="C52" s="19" t="s">
        <v>58</v>
      </c>
      <c r="D52" s="20">
        <v>24.960894999999983</v>
      </c>
      <c r="E52" s="21">
        <v>26.101882999999997</v>
      </c>
      <c r="F52" s="21">
        <f t="shared" si="0"/>
        <v>9.9837119587285006</v>
      </c>
      <c r="G52" s="21">
        <v>6.4267177587285005</v>
      </c>
      <c r="H52" s="21">
        <v>1.4565596499999998</v>
      </c>
      <c r="I52" s="21">
        <v>2.1004345500000001</v>
      </c>
      <c r="J52" s="22">
        <f t="shared" si="1"/>
        <v>0.24621663344090927</v>
      </c>
      <c r="K52" s="22">
        <f t="shared" si="2"/>
        <v>0.30201949065239858</v>
      </c>
      <c r="L52" s="23">
        <f t="shared" si="3"/>
        <v>0.38249010459239668</v>
      </c>
      <c r="M52" s="4"/>
    </row>
    <row r="53" spans="1:13" x14ac:dyDescent="0.25">
      <c r="A53" s="17"/>
      <c r="B53" s="18">
        <v>95</v>
      </c>
      <c r="C53" s="19" t="s">
        <v>59</v>
      </c>
      <c r="D53" s="20">
        <v>77.282774999999972</v>
      </c>
      <c r="E53" s="21">
        <v>116.16987999999999</v>
      </c>
      <c r="F53" s="21">
        <f t="shared" si="0"/>
        <v>37.974188921630279</v>
      </c>
      <c r="G53" s="21">
        <v>24.32461271163028</v>
      </c>
      <c r="H53" s="21">
        <v>6.8410368900000007</v>
      </c>
      <c r="I53" s="21">
        <v>6.8085393200000004</v>
      </c>
      <c r="J53" s="22">
        <f t="shared" si="1"/>
        <v>0.20938829162628284</v>
      </c>
      <c r="K53" s="22">
        <f t="shared" si="2"/>
        <v>0.2682765067987527</v>
      </c>
      <c r="L53" s="23">
        <f t="shared" si="3"/>
        <v>0.32688498018273138</v>
      </c>
      <c r="M53" s="4"/>
    </row>
    <row r="54" spans="1:13" x14ac:dyDescent="0.25">
      <c r="A54" s="17"/>
      <c r="B54" s="18">
        <v>96</v>
      </c>
      <c r="C54" s="19" t="s">
        <v>60</v>
      </c>
      <c r="D54" s="20">
        <v>4.5754659999999996</v>
      </c>
      <c r="E54" s="21">
        <v>7.0189180000000002</v>
      </c>
      <c r="F54" s="21">
        <f t="shared" si="0"/>
        <v>2.1654218638714755</v>
      </c>
      <c r="G54" s="21">
        <v>1.2552347338714753</v>
      </c>
      <c r="H54" s="21">
        <v>0.51248296000000004</v>
      </c>
      <c r="I54" s="21">
        <v>0.39770416999999997</v>
      </c>
      <c r="J54" s="22">
        <f t="shared" si="1"/>
        <v>0.17883593081889193</v>
      </c>
      <c r="K54" s="22">
        <f t="shared" si="2"/>
        <v>0.25185045527978461</v>
      </c>
      <c r="L54" s="23">
        <f t="shared" si="3"/>
        <v>0.30851220428440329</v>
      </c>
      <c r="M54" s="4"/>
    </row>
    <row r="55" spans="1:13" x14ac:dyDescent="0.25">
      <c r="A55" s="17"/>
      <c r="B55" s="18">
        <v>97</v>
      </c>
      <c r="C55" s="19" t="s">
        <v>61</v>
      </c>
      <c r="D55" s="20">
        <v>755.4215640000001</v>
      </c>
      <c r="E55" s="21">
        <v>755.83115999999995</v>
      </c>
      <c r="F55" s="21">
        <f t="shared" si="0"/>
        <v>370.49443598533878</v>
      </c>
      <c r="G55" s="21">
        <v>245.64439163533876</v>
      </c>
      <c r="H55" s="21">
        <v>121.61949436</v>
      </c>
      <c r="I55" s="21">
        <v>3.2305499899999996</v>
      </c>
      <c r="J55" s="22">
        <f t="shared" si="1"/>
        <v>0.32499902707813577</v>
      </c>
      <c r="K55" s="22">
        <f t="shared" si="2"/>
        <v>0.48590731029842538</v>
      </c>
      <c r="L55" s="23">
        <f t="shared" si="3"/>
        <v>0.4901814791352857</v>
      </c>
      <c r="M55" s="4"/>
    </row>
    <row r="56" spans="1:13" x14ac:dyDescent="0.25">
      <c r="A56" s="17"/>
      <c r="B56" s="18">
        <v>98</v>
      </c>
      <c r="C56" s="19" t="s">
        <v>62</v>
      </c>
      <c r="D56" s="20">
        <v>338.84630899999996</v>
      </c>
      <c r="E56" s="21">
        <v>339.34422100000018</v>
      </c>
      <c r="F56" s="21">
        <f t="shared" si="0"/>
        <v>142.58797375243478</v>
      </c>
      <c r="G56" s="21">
        <v>89.667161542434769</v>
      </c>
      <c r="H56" s="21">
        <v>24.148567609999997</v>
      </c>
      <c r="I56" s="21">
        <v>28.772244600000001</v>
      </c>
      <c r="J56" s="22">
        <f t="shared" si="1"/>
        <v>0.26423659515461356</v>
      </c>
      <c r="K56" s="22">
        <f t="shared" si="2"/>
        <v>0.33539904942844073</v>
      </c>
      <c r="L56" s="23">
        <f t="shared" si="3"/>
        <v>0.42018683368836479</v>
      </c>
      <c r="M56" s="4"/>
    </row>
    <row r="57" spans="1:13" x14ac:dyDescent="0.25">
      <c r="A57" s="17"/>
      <c r="B57" s="18">
        <v>99</v>
      </c>
      <c r="C57" s="19" t="s">
        <v>63</v>
      </c>
      <c r="D57" s="20">
        <v>43.982810000000001</v>
      </c>
      <c r="E57" s="21">
        <v>52.28592299999999</v>
      </c>
      <c r="F57" s="21">
        <f t="shared" si="0"/>
        <v>35.195454296442627</v>
      </c>
      <c r="G57" s="21">
        <v>27.219995236442628</v>
      </c>
      <c r="H57" s="21">
        <v>3.3712179099999999</v>
      </c>
      <c r="I57" s="21">
        <v>4.60424115</v>
      </c>
      <c r="J57" s="22">
        <f t="shared" si="1"/>
        <v>0.52059892366139604</v>
      </c>
      <c r="K57" s="22">
        <f t="shared" si="2"/>
        <v>0.58507551155676518</v>
      </c>
      <c r="L57" s="23">
        <f t="shared" si="3"/>
        <v>0.67313441701015075</v>
      </c>
      <c r="M57" s="4"/>
    </row>
    <row r="58" spans="1:13" ht="25.5" x14ac:dyDescent="0.25">
      <c r="A58" s="17"/>
      <c r="B58" s="18">
        <v>101</v>
      </c>
      <c r="C58" s="19" t="s">
        <v>64</v>
      </c>
      <c r="D58" s="20">
        <v>301.73030299999994</v>
      </c>
      <c r="E58" s="21">
        <v>460.56354499999952</v>
      </c>
      <c r="F58" s="21">
        <f t="shared" si="0"/>
        <v>188.74544182848348</v>
      </c>
      <c r="G58" s="21">
        <v>124.43113101848348</v>
      </c>
      <c r="H58" s="21">
        <v>22.860662450000007</v>
      </c>
      <c r="I58" s="21">
        <v>41.453648360000003</v>
      </c>
      <c r="J58" s="22">
        <f t="shared" si="1"/>
        <v>0.27017147225250671</v>
      </c>
      <c r="K58" s="22">
        <f t="shared" si="2"/>
        <v>0.3198077552327413</v>
      </c>
      <c r="L58" s="23">
        <f t="shared" si="3"/>
        <v>0.40981411550600183</v>
      </c>
      <c r="M58" s="4"/>
    </row>
    <row r="59" spans="1:13" x14ac:dyDescent="0.25">
      <c r="A59" s="17"/>
      <c r="B59" s="18">
        <v>103</v>
      </c>
      <c r="C59" s="19" t="s">
        <v>65</v>
      </c>
      <c r="D59" s="20">
        <v>65.063928000000004</v>
      </c>
      <c r="E59" s="21">
        <v>71.760797000000025</v>
      </c>
      <c r="F59" s="21">
        <f t="shared" si="0"/>
        <v>37.08871546993538</v>
      </c>
      <c r="G59" s="21">
        <v>23.948780839935377</v>
      </c>
      <c r="H59" s="21">
        <v>5.2751442399999995</v>
      </c>
      <c r="I59" s="21">
        <v>7.8647903900000005</v>
      </c>
      <c r="J59" s="22">
        <f t="shared" si="1"/>
        <v>0.3337306975553152</v>
      </c>
      <c r="K59" s="22">
        <f t="shared" si="2"/>
        <v>0.40724080976881244</v>
      </c>
      <c r="L59" s="23">
        <f t="shared" si="3"/>
        <v>0.51683812081874403</v>
      </c>
      <c r="M59" s="4"/>
    </row>
    <row r="60" spans="1:13" ht="25.5" x14ac:dyDescent="0.25">
      <c r="A60" s="17"/>
      <c r="B60" s="18">
        <v>104</v>
      </c>
      <c r="C60" s="19" t="s">
        <v>66</v>
      </c>
      <c r="D60" s="20">
        <v>221.20338099999984</v>
      </c>
      <c r="E60" s="21">
        <v>273.10640299999994</v>
      </c>
      <c r="F60" s="21">
        <f t="shared" si="0"/>
        <v>131.45046200355205</v>
      </c>
      <c r="G60" s="21">
        <v>96.916247503552057</v>
      </c>
      <c r="H60" s="21">
        <v>16.147122839999998</v>
      </c>
      <c r="I60" s="21">
        <v>18.387091659999996</v>
      </c>
      <c r="J60" s="22">
        <f t="shared" si="1"/>
        <v>0.35486625886084433</v>
      </c>
      <c r="K60" s="22">
        <f t="shared" si="2"/>
        <v>0.41399018514974939</v>
      </c>
      <c r="L60" s="23">
        <f t="shared" si="3"/>
        <v>0.4813159287354829</v>
      </c>
      <c r="M60" s="4"/>
    </row>
    <row r="61" spans="1:13" ht="25.5" x14ac:dyDescent="0.25">
      <c r="A61" s="17"/>
      <c r="B61" s="18">
        <v>106</v>
      </c>
      <c r="C61" s="19" t="s">
        <v>67</v>
      </c>
      <c r="D61" s="20">
        <v>121.23649900000001</v>
      </c>
      <c r="E61" s="21">
        <v>130.13224</v>
      </c>
      <c r="F61" s="21">
        <f t="shared" si="0"/>
        <v>63.130141143244728</v>
      </c>
      <c r="G61" s="21">
        <v>44.208337013244723</v>
      </c>
      <c r="H61" s="21">
        <v>8.965854629999999</v>
      </c>
      <c r="I61" s="21">
        <v>9.9559495000000009</v>
      </c>
      <c r="J61" s="22">
        <f t="shared" si="1"/>
        <v>0.33971855870032458</v>
      </c>
      <c r="K61" s="22">
        <f t="shared" si="2"/>
        <v>0.40861658604543138</v>
      </c>
      <c r="L61" s="23">
        <f t="shared" si="3"/>
        <v>0.48512298830208972</v>
      </c>
      <c r="M61" s="4"/>
    </row>
    <row r="62" spans="1:13" ht="25.5" x14ac:dyDescent="0.25">
      <c r="A62" s="17"/>
      <c r="B62" s="18">
        <v>107</v>
      </c>
      <c r="C62" s="19" t="s">
        <v>68</v>
      </c>
      <c r="D62" s="20">
        <v>109.09925599999995</v>
      </c>
      <c r="E62" s="21">
        <v>117.21749800000001</v>
      </c>
      <c r="F62" s="21">
        <f t="shared" si="0"/>
        <v>61.192672516941599</v>
      </c>
      <c r="G62" s="21">
        <v>41.414212546941599</v>
      </c>
      <c r="H62" s="21">
        <v>8.6284459600000005</v>
      </c>
      <c r="I62" s="21">
        <v>11.150014010000003</v>
      </c>
      <c r="J62" s="22">
        <f t="shared" si="1"/>
        <v>0.35331083885565956</v>
      </c>
      <c r="K62" s="22">
        <f t="shared" si="2"/>
        <v>0.42692140133328554</v>
      </c>
      <c r="L62" s="23">
        <f t="shared" si="3"/>
        <v>0.52204383783163155</v>
      </c>
      <c r="M62" s="4"/>
    </row>
    <row r="63" spans="1:13" x14ac:dyDescent="0.25">
      <c r="A63" s="17"/>
      <c r="B63" s="18">
        <v>108</v>
      </c>
      <c r="C63" s="19" t="s">
        <v>69</v>
      </c>
      <c r="D63" s="20">
        <v>872.67892599999823</v>
      </c>
      <c r="E63" s="21">
        <v>1465.3475020000014</v>
      </c>
      <c r="F63" s="21">
        <f t="shared" si="0"/>
        <v>391.95838488699025</v>
      </c>
      <c r="G63" s="21">
        <v>212.01637847699024</v>
      </c>
      <c r="H63" s="21">
        <v>67.048458289999985</v>
      </c>
      <c r="I63" s="21">
        <v>112.89354812000006</v>
      </c>
      <c r="J63" s="22">
        <f t="shared" si="1"/>
        <v>0.14468675736480016</v>
      </c>
      <c r="K63" s="22">
        <f t="shared" si="2"/>
        <v>0.1904427696407196</v>
      </c>
      <c r="L63" s="23">
        <f t="shared" si="3"/>
        <v>0.26748493743089607</v>
      </c>
      <c r="M63" s="4"/>
    </row>
    <row r="64" spans="1:13" x14ac:dyDescent="0.25">
      <c r="A64" s="17"/>
      <c r="B64" s="18">
        <v>109</v>
      </c>
      <c r="C64" s="19" t="s">
        <v>70</v>
      </c>
      <c r="D64" s="20">
        <v>746.03897899999993</v>
      </c>
      <c r="E64" s="21">
        <v>553.26991700000019</v>
      </c>
      <c r="F64" s="21">
        <f t="shared" si="0"/>
        <v>119.70340607903464</v>
      </c>
      <c r="G64" s="21">
        <v>59.091346699034595</v>
      </c>
      <c r="H64" s="21">
        <v>37.604855680000036</v>
      </c>
      <c r="I64" s="21">
        <v>23.007203699999998</v>
      </c>
      <c r="J64" s="22">
        <f t="shared" si="1"/>
        <v>0.10680383097538733</v>
      </c>
      <c r="K64" s="22">
        <f t="shared" si="2"/>
        <v>0.17477220323734788</v>
      </c>
      <c r="L64" s="23">
        <f t="shared" si="3"/>
        <v>0.21635625289027705</v>
      </c>
      <c r="M64" s="4"/>
    </row>
    <row r="65" spans="1:13" x14ac:dyDescent="0.25">
      <c r="A65" s="17"/>
      <c r="B65" s="18">
        <v>110</v>
      </c>
      <c r="C65" s="19" t="s">
        <v>71</v>
      </c>
      <c r="D65" s="20">
        <v>18.745370000000001</v>
      </c>
      <c r="E65" s="21">
        <v>20.012686000000002</v>
      </c>
      <c r="F65" s="21">
        <f t="shared" si="0"/>
        <v>3.904856179255348</v>
      </c>
      <c r="G65" s="21">
        <v>2.9889188392553478</v>
      </c>
      <c r="H65" s="21">
        <v>0.30468474000000001</v>
      </c>
      <c r="I65" s="21">
        <v>0.61125260000000003</v>
      </c>
      <c r="J65" s="22">
        <f t="shared" si="1"/>
        <v>0.14935120849122138</v>
      </c>
      <c r="K65" s="22">
        <f t="shared" si="2"/>
        <v>0.16457578854009638</v>
      </c>
      <c r="L65" s="23">
        <f t="shared" si="3"/>
        <v>0.19511904495255397</v>
      </c>
      <c r="M65" s="4"/>
    </row>
    <row r="66" spans="1:13" x14ac:dyDescent="0.25">
      <c r="A66" s="17"/>
      <c r="B66" s="18">
        <v>111</v>
      </c>
      <c r="C66" s="19" t="s">
        <v>72</v>
      </c>
      <c r="D66" s="20">
        <v>313.66262299999994</v>
      </c>
      <c r="E66" s="21">
        <v>308.97415599999999</v>
      </c>
      <c r="F66" s="21">
        <f t="shared" si="0"/>
        <v>195.66049931213084</v>
      </c>
      <c r="G66" s="21">
        <v>91.733699302130844</v>
      </c>
      <c r="H66" s="21">
        <v>60.199227920000013</v>
      </c>
      <c r="I66" s="21">
        <v>43.727572090000002</v>
      </c>
      <c r="J66" s="22">
        <f t="shared" si="1"/>
        <v>0.29689764506430383</v>
      </c>
      <c r="K66" s="22">
        <f t="shared" si="2"/>
        <v>0.49173344848340922</v>
      </c>
      <c r="L66" s="23">
        <f t="shared" si="3"/>
        <v>0.63325846357237348</v>
      </c>
      <c r="M66" s="4"/>
    </row>
    <row r="67" spans="1:13" ht="25.5" x14ac:dyDescent="0.25">
      <c r="A67" s="17"/>
      <c r="B67" s="18">
        <v>113</v>
      </c>
      <c r="C67" s="19" t="s">
        <v>73</v>
      </c>
      <c r="D67" s="20">
        <v>529.31417999999985</v>
      </c>
      <c r="E67" s="21">
        <v>605.82938699999988</v>
      </c>
      <c r="F67" s="21">
        <f t="shared" si="0"/>
        <v>257.01938544639006</v>
      </c>
      <c r="G67" s="21">
        <v>171.67257518639008</v>
      </c>
      <c r="H67" s="21">
        <v>41.509593669999987</v>
      </c>
      <c r="I67" s="21">
        <v>43.837216589999997</v>
      </c>
      <c r="J67" s="22">
        <f t="shared" si="1"/>
        <v>0.28336785713960438</v>
      </c>
      <c r="K67" s="22">
        <f t="shared" si="2"/>
        <v>0.35188482670351234</v>
      </c>
      <c r="L67" s="23">
        <f t="shared" si="3"/>
        <v>0.42424383986904568</v>
      </c>
      <c r="M67" s="4"/>
    </row>
    <row r="68" spans="1:13" x14ac:dyDescent="0.25">
      <c r="A68" s="17"/>
      <c r="B68" s="18">
        <v>114</v>
      </c>
      <c r="C68" s="19" t="s">
        <v>74</v>
      </c>
      <c r="D68" s="20">
        <v>31.071806000000002</v>
      </c>
      <c r="E68" s="21">
        <v>31.071806000000002</v>
      </c>
      <c r="F68" s="21">
        <f t="shared" si="0"/>
        <v>13.231190671063576</v>
      </c>
      <c r="G68" s="21">
        <v>8.7551138410635758</v>
      </c>
      <c r="H68" s="21">
        <v>1.7733861500000001</v>
      </c>
      <c r="I68" s="21">
        <v>2.7026906800000003</v>
      </c>
      <c r="J68" s="22">
        <f t="shared" si="1"/>
        <v>0.28177035609270912</v>
      </c>
      <c r="K68" s="22">
        <f t="shared" si="2"/>
        <v>0.33884415959161096</v>
      </c>
      <c r="L68" s="23">
        <f t="shared" si="3"/>
        <v>0.42582625133098395</v>
      </c>
      <c r="M68" s="4"/>
    </row>
    <row r="69" spans="1:13" x14ac:dyDescent="0.25">
      <c r="A69" s="17"/>
      <c r="B69" s="18">
        <v>115</v>
      </c>
      <c r="C69" s="19" t="s">
        <v>75</v>
      </c>
      <c r="D69" s="20">
        <v>1427.6091100000001</v>
      </c>
      <c r="E69" s="21">
        <v>1429.4496549999997</v>
      </c>
      <c r="F69" s="21">
        <f t="shared" si="0"/>
        <v>372.65707857205996</v>
      </c>
      <c r="G69" s="21">
        <v>93.754169422059931</v>
      </c>
      <c r="H69" s="21">
        <v>119.57937147000001</v>
      </c>
      <c r="I69" s="21">
        <v>159.32353768000002</v>
      </c>
      <c r="J69" s="22">
        <f t="shared" si="1"/>
        <v>6.5587598062038746E-2</v>
      </c>
      <c r="K69" s="22">
        <f t="shared" si="2"/>
        <v>0.14924173100175395</v>
      </c>
      <c r="L69" s="23">
        <f t="shared" si="3"/>
        <v>0.26069968765151091</v>
      </c>
      <c r="M69" s="4"/>
    </row>
    <row r="70" spans="1:13" ht="25.5" x14ac:dyDescent="0.25">
      <c r="A70" s="17"/>
      <c r="B70" s="18">
        <v>116</v>
      </c>
      <c r="C70" s="19" t="s">
        <v>76</v>
      </c>
      <c r="D70" s="20">
        <v>52.864781000000008</v>
      </c>
      <c r="E70" s="21">
        <v>55.059984999999998</v>
      </c>
      <c r="F70" s="21">
        <f t="shared" si="0"/>
        <v>24.211020335021519</v>
      </c>
      <c r="G70" s="21">
        <v>16.084942955021518</v>
      </c>
      <c r="H70" s="21">
        <v>2.258996339999999</v>
      </c>
      <c r="I70" s="21">
        <v>5.8670810400000013</v>
      </c>
      <c r="J70" s="22">
        <f t="shared" si="1"/>
        <v>0.29213489533318104</v>
      </c>
      <c r="K70" s="22">
        <f t="shared" si="2"/>
        <v>0.33316280952531169</v>
      </c>
      <c r="L70" s="23">
        <f t="shared" si="3"/>
        <v>0.43972079423961924</v>
      </c>
      <c r="M70" s="4"/>
    </row>
    <row r="71" spans="1:13" ht="25.5" x14ac:dyDescent="0.25">
      <c r="A71" s="17"/>
      <c r="B71" s="18">
        <v>117</v>
      </c>
      <c r="C71" s="19" t="s">
        <v>77</v>
      </c>
      <c r="D71" s="20">
        <v>97.461444000000014</v>
      </c>
      <c r="E71" s="21">
        <v>108.95711900000001</v>
      </c>
      <c r="F71" s="21">
        <f t="shared" ref="F71:F92" si="4">SUM(G71,H71,I71)</f>
        <v>48.625498641587413</v>
      </c>
      <c r="G71" s="21">
        <v>31.955633511587422</v>
      </c>
      <c r="H71" s="21">
        <v>6.8194137499999989</v>
      </c>
      <c r="I71" s="21">
        <v>9.8504513799999991</v>
      </c>
      <c r="J71" s="22">
        <f t="shared" ref="J71:J92" si="5">IFERROR(G71/E71,0)</f>
        <v>0.29328632956592238</v>
      </c>
      <c r="K71" s="22">
        <f t="shared" ref="K71:K92" si="6">IFERROR(SUM(G71,H71)/E71,0)</f>
        <v>0.3558743808340547</v>
      </c>
      <c r="L71" s="23">
        <f t="shared" ref="L71:L92" si="7">IFERROR(SUM(G71,H71,I71)/E71,0)</f>
        <v>0.44628106073167567</v>
      </c>
      <c r="M71" s="4"/>
    </row>
    <row r="72" spans="1:13" ht="25.5" x14ac:dyDescent="0.25">
      <c r="A72" s="17"/>
      <c r="B72" s="18">
        <v>118</v>
      </c>
      <c r="C72" s="19" t="s">
        <v>78</v>
      </c>
      <c r="D72" s="20">
        <v>113.06682300000001</v>
      </c>
      <c r="E72" s="21">
        <v>120.84349399999996</v>
      </c>
      <c r="F72" s="21">
        <f t="shared" si="4"/>
        <v>74.642164028834102</v>
      </c>
      <c r="G72" s="21">
        <v>9.1653006488340907</v>
      </c>
      <c r="H72" s="21">
        <v>49.765631440000007</v>
      </c>
      <c r="I72" s="21">
        <v>15.711231939999999</v>
      </c>
      <c r="J72" s="22">
        <f t="shared" si="5"/>
        <v>7.5844386366667724E-2</v>
      </c>
      <c r="K72" s="22">
        <f t="shared" si="6"/>
        <v>0.48766325880013128</v>
      </c>
      <c r="L72" s="23">
        <f t="shared" si="7"/>
        <v>0.61767631469538709</v>
      </c>
      <c r="M72" s="4"/>
    </row>
    <row r="73" spans="1:13" x14ac:dyDescent="0.25">
      <c r="A73" s="17"/>
      <c r="B73" s="18">
        <v>119</v>
      </c>
      <c r="C73" s="19" t="s">
        <v>79</v>
      </c>
      <c r="D73" s="20">
        <v>2.8535940000000002</v>
      </c>
      <c r="E73" s="21">
        <v>8.443437000000003</v>
      </c>
      <c r="F73" s="21">
        <f t="shared" si="4"/>
        <v>6.2607060051680534</v>
      </c>
      <c r="G73" s="21">
        <v>4.2138448251680529</v>
      </c>
      <c r="H73" s="21">
        <v>0.83248722999999991</v>
      </c>
      <c r="I73" s="21">
        <v>1.2143739500000001</v>
      </c>
      <c r="J73" s="22">
        <f t="shared" si="5"/>
        <v>0.4990674798862183</v>
      </c>
      <c r="K73" s="22">
        <f t="shared" si="6"/>
        <v>0.59766325670080223</v>
      </c>
      <c r="L73" s="23">
        <f t="shared" si="7"/>
        <v>0.74148785680144846</v>
      </c>
      <c r="M73" s="4"/>
    </row>
    <row r="74" spans="1:13" x14ac:dyDescent="0.25">
      <c r="A74" s="17"/>
      <c r="B74" s="18">
        <v>120</v>
      </c>
      <c r="C74" s="19" t="s">
        <v>80</v>
      </c>
      <c r="D74" s="20">
        <v>6.2700000000000014</v>
      </c>
      <c r="E74" s="21">
        <v>6.8561000000000005</v>
      </c>
      <c r="F74" s="21">
        <f t="shared" si="4"/>
        <v>0.56192033282713716</v>
      </c>
      <c r="G74" s="21">
        <v>0.44783719282713719</v>
      </c>
      <c r="H74" s="21">
        <v>6.9557239999999992E-2</v>
      </c>
      <c r="I74" s="21">
        <v>4.4525899999999993E-2</v>
      </c>
      <c r="J74" s="22">
        <f t="shared" si="5"/>
        <v>6.5319524631661893E-2</v>
      </c>
      <c r="K74" s="22">
        <f t="shared" si="6"/>
        <v>7.5464831730449836E-2</v>
      </c>
      <c r="L74" s="23">
        <f t="shared" si="7"/>
        <v>8.1959179829223197E-2</v>
      </c>
      <c r="M74" s="4"/>
    </row>
    <row r="75" spans="1:13" ht="25.5" x14ac:dyDescent="0.25">
      <c r="A75" s="17"/>
      <c r="B75" s="18">
        <v>121</v>
      </c>
      <c r="C75" s="19" t="s">
        <v>81</v>
      </c>
      <c r="D75" s="20">
        <v>363.91546999999969</v>
      </c>
      <c r="E75" s="21">
        <v>507.29491800000108</v>
      </c>
      <c r="F75" s="21">
        <f t="shared" si="4"/>
        <v>331.12584146014666</v>
      </c>
      <c r="G75" s="21">
        <v>261.74106440014668</v>
      </c>
      <c r="H75" s="21">
        <v>18.469870989999997</v>
      </c>
      <c r="I75" s="21">
        <v>50.914906069999951</v>
      </c>
      <c r="J75" s="22">
        <f t="shared" si="5"/>
        <v>0.51595443816400721</v>
      </c>
      <c r="K75" s="22">
        <f t="shared" si="6"/>
        <v>0.55236298541067996</v>
      </c>
      <c r="L75" s="23">
        <f t="shared" si="7"/>
        <v>0.65272848142378981</v>
      </c>
      <c r="M75" s="4"/>
    </row>
    <row r="76" spans="1:13" ht="25.5" x14ac:dyDescent="0.25">
      <c r="A76" s="17"/>
      <c r="B76" s="18">
        <v>122</v>
      </c>
      <c r="C76" s="19" t="s">
        <v>82</v>
      </c>
      <c r="D76" s="20">
        <v>612.89328999999975</v>
      </c>
      <c r="E76" s="21">
        <v>613.27578999999992</v>
      </c>
      <c r="F76" s="21">
        <f t="shared" si="4"/>
        <v>306.21047908081175</v>
      </c>
      <c r="G76" s="21">
        <v>138.09254637081176</v>
      </c>
      <c r="H76" s="21">
        <v>84.629400400000009</v>
      </c>
      <c r="I76" s="21">
        <v>83.488532309999997</v>
      </c>
      <c r="J76" s="22">
        <f t="shared" si="5"/>
        <v>0.22517201660742514</v>
      </c>
      <c r="K76" s="22">
        <f t="shared" si="6"/>
        <v>0.36316768149418027</v>
      </c>
      <c r="L76" s="23">
        <f t="shared" si="7"/>
        <v>0.49930306083142756</v>
      </c>
      <c r="M76" s="4"/>
    </row>
    <row r="77" spans="1:13" ht="25.5" x14ac:dyDescent="0.25">
      <c r="A77" s="17"/>
      <c r="B77" s="18">
        <v>123</v>
      </c>
      <c r="C77" s="19" t="s">
        <v>83</v>
      </c>
      <c r="D77" s="20">
        <v>804.68669000000023</v>
      </c>
      <c r="E77" s="21">
        <v>856.95029799999975</v>
      </c>
      <c r="F77" s="21">
        <f t="shared" si="4"/>
        <v>309.67167935590237</v>
      </c>
      <c r="G77" s="21">
        <v>206.55690991590239</v>
      </c>
      <c r="H77" s="21">
        <v>45.349297289999974</v>
      </c>
      <c r="I77" s="21">
        <v>57.765472149999979</v>
      </c>
      <c r="J77" s="22">
        <f t="shared" si="5"/>
        <v>0.24103721114045573</v>
      </c>
      <c r="K77" s="22">
        <f t="shared" si="6"/>
        <v>0.29395661311258736</v>
      </c>
      <c r="L77" s="23">
        <f t="shared" si="7"/>
        <v>0.36136480736237803</v>
      </c>
      <c r="M77" s="4"/>
    </row>
    <row r="78" spans="1:13" ht="25.5" x14ac:dyDescent="0.25">
      <c r="A78" s="17"/>
      <c r="B78" s="18">
        <v>124</v>
      </c>
      <c r="C78" s="19" t="s">
        <v>84</v>
      </c>
      <c r="D78" s="20">
        <v>61.370684000000004</v>
      </c>
      <c r="E78" s="21">
        <v>66.079698000000008</v>
      </c>
      <c r="F78" s="21">
        <f t="shared" si="4"/>
        <v>27.628433103265248</v>
      </c>
      <c r="G78" s="21">
        <v>17.591820513265247</v>
      </c>
      <c r="H78" s="21">
        <v>5.7822345199999994</v>
      </c>
      <c r="I78" s="21">
        <v>4.2543780700000005</v>
      </c>
      <c r="J78" s="22">
        <f t="shared" si="5"/>
        <v>0.26622126077611985</v>
      </c>
      <c r="K78" s="22">
        <f t="shared" si="6"/>
        <v>0.35372520971971216</v>
      </c>
      <c r="L78" s="23">
        <f t="shared" si="7"/>
        <v>0.41810773867739598</v>
      </c>
      <c r="M78" s="4"/>
    </row>
    <row r="79" spans="1:13" ht="25.5" x14ac:dyDescent="0.25">
      <c r="A79" s="17"/>
      <c r="B79" s="18">
        <v>125</v>
      </c>
      <c r="C79" s="19" t="s">
        <v>85</v>
      </c>
      <c r="D79" s="20">
        <v>147.55197100000001</v>
      </c>
      <c r="E79" s="21">
        <v>161.26861399999996</v>
      </c>
      <c r="F79" s="21">
        <f t="shared" si="4"/>
        <v>46.460177829241864</v>
      </c>
      <c r="G79" s="21">
        <v>28.695355879241866</v>
      </c>
      <c r="H79" s="21">
        <v>7.4668521999999991</v>
      </c>
      <c r="I79" s="21">
        <v>10.297969750000002</v>
      </c>
      <c r="J79" s="22">
        <f t="shared" si="5"/>
        <v>0.17793515531324572</v>
      </c>
      <c r="K79" s="22">
        <f t="shared" si="6"/>
        <v>0.22423587071469389</v>
      </c>
      <c r="L79" s="23">
        <f t="shared" si="7"/>
        <v>0.2880918777490199</v>
      </c>
      <c r="M79" s="4"/>
    </row>
    <row r="80" spans="1:13" ht="25.5" x14ac:dyDescent="0.25">
      <c r="A80" s="17"/>
      <c r="B80" s="18">
        <v>126</v>
      </c>
      <c r="C80" s="19" t="s">
        <v>86</v>
      </c>
      <c r="D80" s="20">
        <v>8.6192349999999998</v>
      </c>
      <c r="E80" s="21">
        <v>8.2983949999999993</v>
      </c>
      <c r="F80" s="21">
        <f t="shared" si="4"/>
        <v>2.4054730813903089</v>
      </c>
      <c r="G80" s="21">
        <v>1.6254279713903088</v>
      </c>
      <c r="H80" s="21">
        <v>0.33716543999999998</v>
      </c>
      <c r="I80" s="21">
        <v>0.44287967000000006</v>
      </c>
      <c r="J80" s="22">
        <f t="shared" si="5"/>
        <v>0.19587257191183463</v>
      </c>
      <c r="K80" s="22">
        <f t="shared" si="6"/>
        <v>0.2365027708840455</v>
      </c>
      <c r="L80" s="23">
        <f t="shared" si="7"/>
        <v>0.28987208748080912</v>
      </c>
      <c r="M80" s="4"/>
    </row>
    <row r="81" spans="1:13" x14ac:dyDescent="0.25">
      <c r="A81" s="17"/>
      <c r="B81" s="18">
        <v>127</v>
      </c>
      <c r="C81" s="19" t="s">
        <v>87</v>
      </c>
      <c r="D81" s="20">
        <v>310.36976900000008</v>
      </c>
      <c r="E81" s="21">
        <v>322.74775400000016</v>
      </c>
      <c r="F81" s="21">
        <f t="shared" si="4"/>
        <v>115.56512211964974</v>
      </c>
      <c r="G81" s="21">
        <v>62.584471169649746</v>
      </c>
      <c r="H81" s="21">
        <v>38.130265710000003</v>
      </c>
      <c r="I81" s="21">
        <v>14.850385239999996</v>
      </c>
      <c r="J81" s="22">
        <f t="shared" si="5"/>
        <v>0.19391140726466438</v>
      </c>
      <c r="K81" s="22">
        <f t="shared" si="6"/>
        <v>0.31205402866924276</v>
      </c>
      <c r="L81" s="23">
        <f t="shared" si="7"/>
        <v>0.35806638679087349</v>
      </c>
      <c r="M81" s="4"/>
    </row>
    <row r="82" spans="1:13" x14ac:dyDescent="0.25">
      <c r="A82" s="17"/>
      <c r="B82" s="18">
        <v>128</v>
      </c>
      <c r="C82" s="19" t="s">
        <v>88</v>
      </c>
      <c r="D82" s="20">
        <v>29.988216000000008</v>
      </c>
      <c r="E82" s="21">
        <v>45.136776999999988</v>
      </c>
      <c r="F82" s="21">
        <f t="shared" si="4"/>
        <v>8.5273348794368715</v>
      </c>
      <c r="G82" s="21">
        <v>4.5124547794368706</v>
      </c>
      <c r="H82" s="21">
        <v>1.5224330500000001</v>
      </c>
      <c r="I82" s="21">
        <v>2.49244705</v>
      </c>
      <c r="J82" s="22">
        <f t="shared" si="5"/>
        <v>9.9972906338369527E-2</v>
      </c>
      <c r="K82" s="22">
        <f t="shared" si="6"/>
        <v>0.13370223198339731</v>
      </c>
      <c r="L82" s="23">
        <f t="shared" si="7"/>
        <v>0.18892210401812415</v>
      </c>
      <c r="M82" s="4"/>
    </row>
    <row r="83" spans="1:13" ht="25.5" x14ac:dyDescent="0.25">
      <c r="A83" s="17"/>
      <c r="B83" s="18">
        <v>129</v>
      </c>
      <c r="C83" s="19" t="s">
        <v>89</v>
      </c>
      <c r="D83" s="20">
        <v>48.876339000000023</v>
      </c>
      <c r="E83" s="21">
        <v>51.384468999999974</v>
      </c>
      <c r="F83" s="21">
        <f t="shared" si="4"/>
        <v>23.288778684142802</v>
      </c>
      <c r="G83" s="21">
        <v>15.090020864142801</v>
      </c>
      <c r="H83" s="21">
        <v>4.3432235900000018</v>
      </c>
      <c r="I83" s="21">
        <v>3.8555342300000013</v>
      </c>
      <c r="J83" s="22">
        <f t="shared" si="5"/>
        <v>0.2936689073140526</v>
      </c>
      <c r="K83" s="22">
        <f t="shared" si="6"/>
        <v>0.37819296048661732</v>
      </c>
      <c r="L83" s="23">
        <f t="shared" si="7"/>
        <v>0.45322602602243128</v>
      </c>
      <c r="M83" s="4"/>
    </row>
    <row r="84" spans="1:13" ht="25.5" x14ac:dyDescent="0.25">
      <c r="A84" s="17"/>
      <c r="B84" s="18">
        <v>130</v>
      </c>
      <c r="C84" s="19" t="s">
        <v>90</v>
      </c>
      <c r="D84" s="20">
        <v>68.916943000000032</v>
      </c>
      <c r="E84" s="21">
        <v>97.710430000000059</v>
      </c>
      <c r="F84" s="21">
        <f t="shared" si="4"/>
        <v>32.376403739799102</v>
      </c>
      <c r="G84" s="21">
        <v>21.526083639799104</v>
      </c>
      <c r="H84" s="21">
        <v>5.5609009399999989</v>
      </c>
      <c r="I84" s="21">
        <v>5.2894191600000013</v>
      </c>
      <c r="J84" s="22">
        <f t="shared" si="5"/>
        <v>0.22030487062434473</v>
      </c>
      <c r="K84" s="22">
        <f t="shared" si="6"/>
        <v>0.27721692126213227</v>
      </c>
      <c r="L84" s="23">
        <f t="shared" si="7"/>
        <v>0.3313505399556535</v>
      </c>
      <c r="M84" s="4"/>
    </row>
    <row r="85" spans="1:13" x14ac:dyDescent="0.25">
      <c r="A85" s="17"/>
      <c r="B85" s="18">
        <v>131</v>
      </c>
      <c r="C85" s="19" t="s">
        <v>91</v>
      </c>
      <c r="D85" s="20">
        <v>68.085462999999933</v>
      </c>
      <c r="E85" s="21">
        <v>79.539179000000033</v>
      </c>
      <c r="F85" s="21">
        <f t="shared" si="4"/>
        <v>28.459621214389479</v>
      </c>
      <c r="G85" s="21">
        <v>17.80312334438948</v>
      </c>
      <c r="H85" s="21">
        <v>5.9215891700000007</v>
      </c>
      <c r="I85" s="21">
        <v>4.7349087000000001</v>
      </c>
      <c r="J85" s="22">
        <f t="shared" si="5"/>
        <v>0.22382835186656216</v>
      </c>
      <c r="K85" s="22">
        <f t="shared" si="6"/>
        <v>0.29827706059663339</v>
      </c>
      <c r="L85" s="23">
        <f t="shared" si="7"/>
        <v>0.35780632352754693</v>
      </c>
      <c r="M85" s="4"/>
    </row>
    <row r="86" spans="1:13" x14ac:dyDescent="0.25">
      <c r="A86" s="17"/>
      <c r="B86" s="18">
        <v>132</v>
      </c>
      <c r="C86" s="19" t="s">
        <v>92</v>
      </c>
      <c r="D86" s="20">
        <v>131.44782699999999</v>
      </c>
      <c r="E86" s="21">
        <v>143.00158300000004</v>
      </c>
      <c r="F86" s="21">
        <f t="shared" si="4"/>
        <v>61.860622097575941</v>
      </c>
      <c r="G86" s="21">
        <v>39.759556707575939</v>
      </c>
      <c r="H86" s="21">
        <v>9.6272909499999955</v>
      </c>
      <c r="I86" s="21">
        <v>12.473774440000005</v>
      </c>
      <c r="J86" s="22">
        <f t="shared" si="5"/>
        <v>0.27803578025829218</v>
      </c>
      <c r="K86" s="22">
        <f t="shared" si="6"/>
        <v>0.34535874793481075</v>
      </c>
      <c r="L86" s="23">
        <f t="shared" si="7"/>
        <v>0.43258697421255765</v>
      </c>
      <c r="M86" s="4"/>
    </row>
    <row r="87" spans="1:13" ht="25.5" x14ac:dyDescent="0.25">
      <c r="A87" s="17"/>
      <c r="B87" s="18">
        <v>133</v>
      </c>
      <c r="C87" s="19" t="s">
        <v>93</v>
      </c>
      <c r="D87" s="20">
        <v>259.52865099999991</v>
      </c>
      <c r="E87" s="21">
        <v>259.91773499999994</v>
      </c>
      <c r="F87" s="21">
        <f t="shared" si="4"/>
        <v>165.15203471846672</v>
      </c>
      <c r="G87" s="21">
        <v>95.929684648466718</v>
      </c>
      <c r="H87" s="21">
        <v>38.571905829999992</v>
      </c>
      <c r="I87" s="21">
        <v>30.650444240000006</v>
      </c>
      <c r="J87" s="22">
        <f t="shared" si="5"/>
        <v>0.36907710298593799</v>
      </c>
      <c r="K87" s="22">
        <f t="shared" si="6"/>
        <v>0.517477541416967</v>
      </c>
      <c r="L87" s="23">
        <f t="shared" si="7"/>
        <v>0.63540117690878906</v>
      </c>
      <c r="M87" s="4"/>
    </row>
    <row r="88" spans="1:13" x14ac:dyDescent="0.25">
      <c r="A88" s="17"/>
      <c r="B88" s="18">
        <v>134</v>
      </c>
      <c r="C88" s="19" t="s">
        <v>94</v>
      </c>
      <c r="D88" s="20">
        <v>102.82792199999997</v>
      </c>
      <c r="E88" s="21">
        <v>105.44584499999998</v>
      </c>
      <c r="F88" s="21">
        <f t="shared" si="4"/>
        <v>25.154813388728265</v>
      </c>
      <c r="G88" s="21">
        <v>14.312774968728263</v>
      </c>
      <c r="H88" s="21">
        <v>5.2479560700000008</v>
      </c>
      <c r="I88" s="21">
        <v>5.5940823499999999</v>
      </c>
      <c r="J88" s="22">
        <f t="shared" si="5"/>
        <v>0.13573578900836031</v>
      </c>
      <c r="K88" s="22">
        <f t="shared" si="6"/>
        <v>0.18550499584624</v>
      </c>
      <c r="L88" s="23">
        <f t="shared" si="7"/>
        <v>0.23855670547026553</v>
      </c>
      <c r="M88" s="4"/>
    </row>
    <row r="89" spans="1:13" ht="25.5" x14ac:dyDescent="0.25">
      <c r="A89" s="17"/>
      <c r="B89" s="18">
        <v>135</v>
      </c>
      <c r="C89" s="19" t="s">
        <v>95</v>
      </c>
      <c r="D89" s="20">
        <v>4620.3602169999976</v>
      </c>
      <c r="E89" s="21">
        <v>5699.4229959999984</v>
      </c>
      <c r="F89" s="21">
        <f t="shared" si="4"/>
        <v>3431.214884984925</v>
      </c>
      <c r="G89" s="21">
        <v>2485.647326794925</v>
      </c>
      <c r="H89" s="21">
        <v>483.23900541</v>
      </c>
      <c r="I89" s="21">
        <v>462.32855277999988</v>
      </c>
      <c r="J89" s="22">
        <f t="shared" si="5"/>
        <v>0.43612262654297046</v>
      </c>
      <c r="K89" s="22">
        <f t="shared" si="6"/>
        <v>0.52090998234182051</v>
      </c>
      <c r="L89" s="23">
        <f t="shared" si="7"/>
        <v>0.60202846628387463</v>
      </c>
      <c r="M89" s="4"/>
    </row>
    <row r="90" spans="1:13" x14ac:dyDescent="0.25">
      <c r="A90" s="17"/>
      <c r="B90" s="18">
        <v>136</v>
      </c>
      <c r="C90" s="19" t="s">
        <v>96</v>
      </c>
      <c r="D90" s="20">
        <v>6.1979999999999995</v>
      </c>
      <c r="E90" s="21">
        <v>7.0846969999999994</v>
      </c>
      <c r="F90" s="21">
        <f t="shared" si="4"/>
        <v>1.3847943818080322</v>
      </c>
      <c r="G90" s="21">
        <v>0.62788892180803235</v>
      </c>
      <c r="H90" s="21">
        <v>0.21085377</v>
      </c>
      <c r="I90" s="21">
        <v>0.54605168999999987</v>
      </c>
      <c r="J90" s="22">
        <f t="shared" si="5"/>
        <v>8.8626079817955852E-2</v>
      </c>
      <c r="K90" s="22">
        <f t="shared" si="6"/>
        <v>0.11838794119325531</v>
      </c>
      <c r="L90" s="23">
        <f t="shared" si="7"/>
        <v>0.19546275328472512</v>
      </c>
      <c r="M90" s="4"/>
    </row>
    <row r="91" spans="1:13" ht="25.5" x14ac:dyDescent="0.25">
      <c r="A91" s="17"/>
      <c r="B91" s="18">
        <v>137</v>
      </c>
      <c r="C91" s="19" t="s">
        <v>97</v>
      </c>
      <c r="D91" s="20">
        <v>62.750073999999991</v>
      </c>
      <c r="E91" s="21">
        <v>62.970750999999993</v>
      </c>
      <c r="F91" s="21">
        <f t="shared" si="4"/>
        <v>15.714139952689088</v>
      </c>
      <c r="G91" s="21">
        <v>5.4533843226890895</v>
      </c>
      <c r="H91" s="21">
        <v>7.9085260100000001</v>
      </c>
      <c r="I91" s="21">
        <v>2.3522296199999997</v>
      </c>
      <c r="J91" s="22">
        <f t="shared" si="5"/>
        <v>8.6601862548678993E-2</v>
      </c>
      <c r="K91" s="22">
        <f t="shared" si="6"/>
        <v>0.21219232930363321</v>
      </c>
      <c r="L91" s="23">
        <f t="shared" si="7"/>
        <v>0.24954664988335759</v>
      </c>
      <c r="M91" s="4"/>
    </row>
    <row r="92" spans="1:13" ht="15.75" thickBot="1" x14ac:dyDescent="0.3">
      <c r="A92" s="24"/>
      <c r="B92" s="25">
        <v>9001</v>
      </c>
      <c r="C92" s="26" t="s">
        <v>98</v>
      </c>
      <c r="D92" s="27">
        <v>4212.8843250000245</v>
      </c>
      <c r="E92" s="28">
        <v>4616.9198449999913</v>
      </c>
      <c r="F92" s="28">
        <f t="shared" si="4"/>
        <v>2458.3657785514397</v>
      </c>
      <c r="G92" s="28">
        <v>1679.0715419014389</v>
      </c>
      <c r="H92" s="28">
        <v>360.55510489999904</v>
      </c>
      <c r="I92" s="28">
        <v>418.739131750002</v>
      </c>
      <c r="J92" s="29">
        <f t="shared" si="5"/>
        <v>0.36367786278980591</v>
      </c>
      <c r="K92" s="29">
        <f t="shared" si="6"/>
        <v>0.44177215877167597</v>
      </c>
      <c r="L92" s="30">
        <f t="shared" si="7"/>
        <v>0.53246880194677593</v>
      </c>
      <c r="M92" s="4"/>
    </row>
  </sheetData>
  <mergeCells count="7">
    <mergeCell ref="F4:F5"/>
    <mergeCell ref="E4:E5"/>
    <mergeCell ref="D4:D5"/>
    <mergeCell ref="A3:C5"/>
    <mergeCell ref="D3:L3"/>
    <mergeCell ref="G4:I4"/>
    <mergeCell ref="J4:L4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topLeftCell="A4" workbookViewId="0">
      <selection activeCell="A15" sqref="A15:S1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2</v>
      </c>
      <c r="B1" s="49" t="s">
        <v>14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323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1439.3825639999993</v>
      </c>
      <c r="I6" s="14">
        <v>1977.2298680000001</v>
      </c>
      <c r="J6" s="14">
        <v>1083.2663157222225</v>
      </c>
      <c r="K6" s="14">
        <v>719.24352627222254</v>
      </c>
      <c r="L6" s="14">
        <v>212.18548899000001</v>
      </c>
      <c r="M6" s="14">
        <v>151.83730046000002</v>
      </c>
      <c r="N6" s="15">
        <v>0.36376323153551637</v>
      </c>
      <c r="O6" s="15">
        <v>0.4710777590085557</v>
      </c>
      <c r="P6" s="16">
        <v>0.54787070196241971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ca="1">SUM(H8:OFFSET(H6,MATCH("PROYECTOS",$A$8:$A$50,0),0))</f>
        <v>1260.0760139999993</v>
      </c>
      <c r="I7" s="38">
        <f ca="1">SUM(I8:OFFSET(I6,MATCH("PROYECTOS",$A$8:$A$50,0),0))</f>
        <v>1715.6324129999989</v>
      </c>
      <c r="J7" s="38">
        <f ca="1">SUM(J8:OFFSET(J6,MATCH("PROYECTOS",$A$8:$A$50,0),0))</f>
        <v>995.21615413472875</v>
      </c>
      <c r="K7" s="38">
        <f ca="1">SUM(K8:OFFSET(K6,MATCH("PROYECTOS",$A$8:$A$50,0),0))</f>
        <v>659.78348475472876</v>
      </c>
      <c r="L7" s="38">
        <f ca="1">SUM(L8:OFFSET(L6,MATCH("PROYECTOS",$A$8:$A$50,0),0))</f>
        <v>201.41729430999993</v>
      </c>
      <c r="M7" s="38">
        <f ca="1">SUM(M8:OFFSET(M6,MATCH("PROYECTOS",$A$8:$A$50,0),0))</f>
        <v>134.01537507000003</v>
      </c>
      <c r="N7" s="39">
        <f ca="1">IFERROR(K7/I7,0)</f>
        <v>0.38457158990195017</v>
      </c>
      <c r="O7" s="39">
        <f ca="1">IFERROR(SUM(K7,L7)/I7,0)</f>
        <v>0.50197278422760205</v>
      </c>
      <c r="P7" s="40">
        <f ca="1">IFERROR(SUM(K7,L7,M7)/I7,0)</f>
        <v>0.58008705512532732</v>
      </c>
      <c r="Q7" s="64"/>
      <c r="R7" s="38"/>
      <c r="S7" s="40"/>
    </row>
    <row r="8" spans="1:19" ht="25.5" x14ac:dyDescent="0.25">
      <c r="A8" s="17"/>
      <c r="B8" s="19">
        <v>5000037</v>
      </c>
      <c r="C8" s="19" t="s">
        <v>344</v>
      </c>
      <c r="D8" s="68">
        <v>3033172</v>
      </c>
      <c r="E8" s="19" t="s">
        <v>326</v>
      </c>
      <c r="F8" s="69">
        <v>58</v>
      </c>
      <c r="G8" s="19" t="s">
        <v>351</v>
      </c>
      <c r="H8" s="20">
        <v>168.79179499999998</v>
      </c>
      <c r="I8" s="21">
        <v>267.92600000000004</v>
      </c>
      <c r="J8" s="21">
        <f t="shared" ref="J8:J15" si="0">SUM(K8,L8,M8)</f>
        <v>156.50224206216859</v>
      </c>
      <c r="K8" s="21">
        <v>116.22649436216857</v>
      </c>
      <c r="L8" s="21">
        <v>20.361688469999997</v>
      </c>
      <c r="M8" s="21">
        <v>19.91405923000001</v>
      </c>
      <c r="N8" s="22">
        <f t="shared" ref="N8:N16" si="1">IFERROR(K8/I8,0)</f>
        <v>0.43380072991112678</v>
      </c>
      <c r="O8" s="22">
        <f t="shared" ref="O8:O16" si="2">IFERROR(SUM(K8,L8)/I8,0)</f>
        <v>0.50979816379212373</v>
      </c>
      <c r="P8" s="23">
        <f t="shared" ref="P8:P16" si="3">IFERROR(SUM(K8,L8,M8)/I8,0)</f>
        <v>0.58412487799679225</v>
      </c>
      <c r="Q8" s="70">
        <v>401744</v>
      </c>
      <c r="R8" s="21">
        <v>189494.579</v>
      </c>
      <c r="S8" s="23">
        <f>IFERROR(R8/Q8,0)</f>
        <v>0.47167992303556494</v>
      </c>
    </row>
    <row r="9" spans="1:19" ht="25.5" x14ac:dyDescent="0.25">
      <c r="A9" s="17"/>
      <c r="B9" s="19">
        <v>5000044</v>
      </c>
      <c r="C9" s="19" t="s">
        <v>345</v>
      </c>
      <c r="D9" s="68">
        <v>3033294</v>
      </c>
      <c r="E9" s="19" t="s">
        <v>332</v>
      </c>
      <c r="F9" s="69">
        <v>207</v>
      </c>
      <c r="G9" s="19" t="s">
        <v>352</v>
      </c>
      <c r="H9" s="20">
        <v>100.51057800000002</v>
      </c>
      <c r="I9" s="21">
        <v>160.01802599999991</v>
      </c>
      <c r="J9" s="21">
        <f t="shared" si="0"/>
        <v>83.807794594041312</v>
      </c>
      <c r="K9" s="21">
        <v>49.269333164041328</v>
      </c>
      <c r="L9" s="21">
        <v>24.294887769999995</v>
      </c>
      <c r="M9" s="21">
        <v>10.243573659999997</v>
      </c>
      <c r="N9" s="22">
        <f t="shared" si="1"/>
        <v>0.3078986436443189</v>
      </c>
      <c r="O9" s="22">
        <f t="shared" si="2"/>
        <v>0.45972458711646247</v>
      </c>
      <c r="P9" s="23">
        <f t="shared" si="3"/>
        <v>0.523739710387637</v>
      </c>
      <c r="Q9" s="70">
        <v>302646.5</v>
      </c>
      <c r="R9" s="21">
        <v>266945.283</v>
      </c>
      <c r="S9" s="23">
        <f t="shared" ref="S9:S15" si="4">IFERROR(R9/Q9,0)</f>
        <v>0.88203657732701346</v>
      </c>
    </row>
    <row r="10" spans="1:19" x14ac:dyDescent="0.25">
      <c r="A10" s="17"/>
      <c r="B10" s="19">
        <v>5000045</v>
      </c>
      <c r="C10" s="19" t="s">
        <v>346</v>
      </c>
      <c r="D10" s="68">
        <v>3033295</v>
      </c>
      <c r="E10" s="19" t="s">
        <v>333</v>
      </c>
      <c r="F10" s="69">
        <v>208</v>
      </c>
      <c r="G10" s="19" t="s">
        <v>353</v>
      </c>
      <c r="H10" s="20">
        <v>231.33986299999992</v>
      </c>
      <c r="I10" s="21">
        <v>285.89836700000001</v>
      </c>
      <c r="J10" s="21">
        <f t="shared" si="0"/>
        <v>189.83486990299372</v>
      </c>
      <c r="K10" s="21">
        <v>147.05877515299369</v>
      </c>
      <c r="L10" s="21">
        <v>20.283792870000013</v>
      </c>
      <c r="M10" s="21">
        <v>22.492301879999999</v>
      </c>
      <c r="N10" s="22">
        <f t="shared" si="1"/>
        <v>0.51437430964057829</v>
      </c>
      <c r="O10" s="22">
        <f t="shared" si="2"/>
        <v>0.58532187426937521</v>
      </c>
      <c r="P10" s="23">
        <f t="shared" si="3"/>
        <v>0.66399424346132663</v>
      </c>
      <c r="Q10" s="70">
        <v>254970.5</v>
      </c>
      <c r="R10" s="21">
        <v>200563.63</v>
      </c>
      <c r="S10" s="23">
        <f t="shared" si="4"/>
        <v>0.78661503977911174</v>
      </c>
    </row>
    <row r="11" spans="1:19" ht="25.5" x14ac:dyDescent="0.25">
      <c r="A11" s="17"/>
      <c r="B11" s="19">
        <v>5000047</v>
      </c>
      <c r="C11" s="19" t="s">
        <v>347</v>
      </c>
      <c r="D11" s="68">
        <v>3033297</v>
      </c>
      <c r="E11" s="19" t="s">
        <v>335</v>
      </c>
      <c r="F11" s="69">
        <v>210</v>
      </c>
      <c r="G11" s="19" t="s">
        <v>354</v>
      </c>
      <c r="H11" s="20">
        <v>151.32609199999999</v>
      </c>
      <c r="I11" s="21">
        <v>228.59353200000004</v>
      </c>
      <c r="J11" s="21">
        <f t="shared" si="0"/>
        <v>137.90178295548418</v>
      </c>
      <c r="K11" s="21">
        <v>69.74321114548421</v>
      </c>
      <c r="L11" s="21">
        <v>47.726158909999981</v>
      </c>
      <c r="M11" s="21">
        <v>20.432412900000003</v>
      </c>
      <c r="N11" s="22">
        <f t="shared" si="1"/>
        <v>0.30509704511448821</v>
      </c>
      <c r="O11" s="22">
        <f t="shared" si="2"/>
        <v>0.51387880062802549</v>
      </c>
      <c r="P11" s="23">
        <f t="shared" si="3"/>
        <v>0.60326196349021877</v>
      </c>
      <c r="Q11" s="70">
        <v>98643.5</v>
      </c>
      <c r="R11" s="21">
        <v>73694.039999999994</v>
      </c>
      <c r="S11" s="23">
        <f t="shared" si="4"/>
        <v>0.74707446511934383</v>
      </c>
    </row>
    <row r="12" spans="1:19" ht="38.25" x14ac:dyDescent="0.25">
      <c r="A12" s="17"/>
      <c r="B12" s="19">
        <v>5000053</v>
      </c>
      <c r="C12" s="19" t="s">
        <v>348</v>
      </c>
      <c r="D12" s="68">
        <v>3033305</v>
      </c>
      <c r="E12" s="19" t="s">
        <v>340</v>
      </c>
      <c r="F12" s="69">
        <v>239</v>
      </c>
      <c r="G12" s="19" t="s">
        <v>355</v>
      </c>
      <c r="H12" s="20">
        <v>93.048976000000039</v>
      </c>
      <c r="I12" s="21">
        <v>123.80506599999995</v>
      </c>
      <c r="J12" s="21">
        <f t="shared" si="0"/>
        <v>78.021705800842781</v>
      </c>
      <c r="K12" s="21">
        <v>57.906304490842778</v>
      </c>
      <c r="L12" s="21">
        <v>9.1579012199999976</v>
      </c>
      <c r="M12" s="21">
        <v>10.957500090000016</v>
      </c>
      <c r="N12" s="22">
        <f t="shared" si="1"/>
        <v>0.46772160753779496</v>
      </c>
      <c r="O12" s="22">
        <f t="shared" si="2"/>
        <v>0.54169193456786979</v>
      </c>
      <c r="P12" s="23">
        <f t="shared" si="3"/>
        <v>0.63019800660534209</v>
      </c>
      <c r="Q12" s="70">
        <v>524287.5</v>
      </c>
      <c r="R12" s="21">
        <v>442702.11</v>
      </c>
      <c r="S12" s="23">
        <f t="shared" si="4"/>
        <v>0.84438806952292389</v>
      </c>
    </row>
    <row r="13" spans="1:19" ht="25.5" x14ac:dyDescent="0.25">
      <c r="A13" s="17"/>
      <c r="B13" s="19">
        <v>5004389</v>
      </c>
      <c r="C13" s="19" t="s">
        <v>349</v>
      </c>
      <c r="D13" s="68">
        <v>3000001</v>
      </c>
      <c r="E13" s="19" t="s">
        <v>276</v>
      </c>
      <c r="F13" s="69">
        <v>80</v>
      </c>
      <c r="G13" s="19" t="s">
        <v>311</v>
      </c>
      <c r="H13" s="20">
        <v>7.009408999999998</v>
      </c>
      <c r="I13" s="21">
        <v>8.1257059999999974</v>
      </c>
      <c r="J13" s="21">
        <f t="shared" si="0"/>
        <v>3.8136621695473139</v>
      </c>
      <c r="K13" s="21">
        <v>2.3166659495473141</v>
      </c>
      <c r="L13" s="21">
        <v>0.67581124999999986</v>
      </c>
      <c r="M13" s="21">
        <v>0.82118497000000024</v>
      </c>
      <c r="N13" s="22">
        <f t="shared" si="1"/>
        <v>0.28510334357990735</v>
      </c>
      <c r="O13" s="22">
        <f t="shared" si="2"/>
        <v>0.36827288601720448</v>
      </c>
      <c r="P13" s="23">
        <f t="shared" si="3"/>
        <v>0.46933302405321026</v>
      </c>
      <c r="Q13" s="70">
        <v>86</v>
      </c>
      <c r="R13" s="21">
        <v>49.164999999999999</v>
      </c>
      <c r="S13" s="23">
        <f t="shared" si="4"/>
        <v>0.57168604651162791</v>
      </c>
    </row>
    <row r="14" spans="1:19" ht="25.5" x14ac:dyDescent="0.25">
      <c r="A14" s="17"/>
      <c r="B14" s="19">
        <v>5004430</v>
      </c>
      <c r="C14" s="19" t="s">
        <v>350</v>
      </c>
      <c r="D14" s="68">
        <v>3000001</v>
      </c>
      <c r="E14" s="19" t="s">
        <v>276</v>
      </c>
      <c r="F14" s="69">
        <v>60</v>
      </c>
      <c r="G14" s="19" t="s">
        <v>310</v>
      </c>
      <c r="H14" s="20">
        <v>27.071219000000017</v>
      </c>
      <c r="I14" s="21">
        <v>46.642123000000012</v>
      </c>
      <c r="J14" s="21">
        <f t="shared" si="0"/>
        <v>20.487241166806626</v>
      </c>
      <c r="K14" s="21">
        <v>12.908751636806626</v>
      </c>
      <c r="L14" s="21">
        <v>3.8356704499999994</v>
      </c>
      <c r="M14" s="21">
        <v>3.7428190800000016</v>
      </c>
      <c r="N14" s="22">
        <f t="shared" si="1"/>
        <v>0.2767616653471503</v>
      </c>
      <c r="O14" s="22">
        <f t="shared" si="2"/>
        <v>0.35899785451032368</v>
      </c>
      <c r="P14" s="23">
        <f t="shared" si="3"/>
        <v>0.43924332446888453</v>
      </c>
      <c r="Q14" s="70">
        <v>1109</v>
      </c>
      <c r="R14" s="21">
        <v>636.91099999999994</v>
      </c>
      <c r="S14" s="23">
        <f t="shared" si="4"/>
        <v>0.57431109107303868</v>
      </c>
    </row>
    <row r="15" spans="1:19" x14ac:dyDescent="0.25">
      <c r="A15" s="17"/>
      <c r="B15" s="19">
        <v>9000000</v>
      </c>
      <c r="C15" s="19" t="s">
        <v>304</v>
      </c>
      <c r="D15" s="68">
        <v>9000000</v>
      </c>
      <c r="E15" s="19" t="s">
        <v>305</v>
      </c>
      <c r="F15" s="69"/>
      <c r="G15" s="19" t="s">
        <v>312</v>
      </c>
      <c r="H15" s="20">
        <v>480.97808199999935</v>
      </c>
      <c r="I15" s="21">
        <v>594.623592999999</v>
      </c>
      <c r="J15" s="21">
        <f t="shared" si="0"/>
        <v>324.84685548284415</v>
      </c>
      <c r="K15" s="21">
        <v>204.35394885284416</v>
      </c>
      <c r="L15" s="21">
        <v>75.081383369999955</v>
      </c>
      <c r="M15" s="21">
        <v>45.411523260000003</v>
      </c>
      <c r="N15" s="22">
        <f t="shared" si="1"/>
        <v>0.34366942593353256</v>
      </c>
      <c r="O15" s="22">
        <f t="shared" si="2"/>
        <v>0.46993650355014521</v>
      </c>
      <c r="P15" s="23">
        <f t="shared" si="3"/>
        <v>0.5463067044547032</v>
      </c>
      <c r="Q15" s="70"/>
      <c r="R15" s="21"/>
      <c r="S15" s="23">
        <f t="shared" si="4"/>
        <v>0</v>
      </c>
    </row>
    <row r="16" spans="1:19" ht="15.75" thickBot="1" x14ac:dyDescent="0.3">
      <c r="A16" s="41" t="s">
        <v>294</v>
      </c>
      <c r="B16" s="43"/>
      <c r="C16" s="43"/>
      <c r="D16" s="65"/>
      <c r="E16" s="43"/>
      <c r="F16" s="66"/>
      <c r="G16" s="43"/>
      <c r="H16" s="44">
        <f ca="1">OFFSET(H16,-MATCH("PROYECTOS",$A$8:$A$50,0)-1,0)-(OFFSET(H16,-MATCH("PROYECTOS",$A$8:$A$50,0),0))</f>
        <v>179.30655000000002</v>
      </c>
      <c r="I16" s="45">
        <f t="shared" ref="I16:M16" ca="1" si="5">OFFSET(I16,-MATCH("PROYECTOS",$A$8:$A$50,0)-1,0)-(OFFSET(I16,-MATCH("PROYECTOS",$A$8:$A$50,0),0))</f>
        <v>261.59745500000122</v>
      </c>
      <c r="J16" s="45">
        <f t="shared" ca="1" si="5"/>
        <v>88.05016158749379</v>
      </c>
      <c r="K16" s="45">
        <f t="shared" ca="1" si="5"/>
        <v>59.460041517493778</v>
      </c>
      <c r="L16" s="45">
        <f t="shared" ca="1" si="5"/>
        <v>10.768194680000079</v>
      </c>
      <c r="M16" s="45">
        <f t="shared" ca="1" si="5"/>
        <v>17.82192538999999</v>
      </c>
      <c r="N16" s="46">
        <f t="shared" ca="1" si="1"/>
        <v>0.22729594795749639</v>
      </c>
      <c r="O16" s="46">
        <f t="shared" ca="1" si="2"/>
        <v>0.26845917211806791</v>
      </c>
      <c r="P16" s="47">
        <f t="shared" ca="1" si="3"/>
        <v>0.33658646100931461</v>
      </c>
      <c r="Q16" s="67"/>
      <c r="R16" s="45"/>
      <c r="S16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60</v>
      </c>
      <c r="B1" s="51" t="s">
        <v>37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946</v>
      </c>
      <c r="N2" s="72" t="s">
        <v>959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6.7568010000000012</v>
      </c>
      <c r="E6" s="14">
        <f ca="1">SUM(E7:OFFSET(E7,50,0))</f>
        <v>15.515694</v>
      </c>
      <c r="F6" s="14">
        <f ca="1">SUM(F7:OFFSET(F7,50,0))</f>
        <v>6.5045628002576352</v>
      </c>
      <c r="G6" s="14">
        <f ca="1">SUM(G7:OFFSET(G7,50,0))</f>
        <v>4.8985602002576343</v>
      </c>
      <c r="H6" s="14">
        <f ca="1">SUM(H7:OFFSET(H7,50,0))</f>
        <v>1.2023246600000002</v>
      </c>
      <c r="I6" s="14">
        <f ca="1">SUM(I7:OFFSET(I7,50,0))</f>
        <v>0.4036779399999999</v>
      </c>
      <c r="J6" s="15">
        <f ca="1">IFERROR(G6/E6,0)</f>
        <v>0.31571647393005009</v>
      </c>
      <c r="K6" s="15">
        <f ca="1">IFERROR(SUM(G6,H6)/E6,0)</f>
        <v>0.393207346075376</v>
      </c>
      <c r="L6" s="16">
        <f ca="1">IFERROR(SUM(G6,H6,I6)/E6,0)</f>
        <v>0.41922474110778635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4</v>
      </c>
      <c r="C7" s="19" t="s">
        <v>253</v>
      </c>
      <c r="D7" s="20">
        <v>0.31938499999999997</v>
      </c>
      <c r="E7" s="21">
        <v>3.2257119999999997</v>
      </c>
      <c r="F7" s="21">
        <f t="shared" ref="F7:F14" si="0">SUM(G7,H7,I7)</f>
        <v>8.7261030721277E-2</v>
      </c>
      <c r="G7" s="21">
        <v>1.8688780721276999E-2</v>
      </c>
      <c r="H7" s="21">
        <v>6.7120250000000006E-2</v>
      </c>
      <c r="I7" s="21">
        <v>1.4519999999999999E-3</v>
      </c>
      <c r="J7" s="22">
        <f t="shared" ref="J7:J14" si="1">IFERROR(G7/E7,0)</f>
        <v>5.7936916628877596E-3</v>
      </c>
      <c r="K7" s="22">
        <f t="shared" ref="K7:K14" si="2">IFERROR(SUM(G7,H7)/E7,0)</f>
        <v>2.6601578417811949E-2</v>
      </c>
      <c r="L7" s="23">
        <f t="shared" ref="L7:L14" si="3">IFERROR(SUM(G7,H7,I7)/E7,0)</f>
        <v>2.7051711597711452E-2</v>
      </c>
      <c r="M7" s="4"/>
      <c r="N7" t="s">
        <v>265</v>
      </c>
      <c r="O7" s="5">
        <v>1.0999999940395355E-2</v>
      </c>
      <c r="P7" s="71">
        <v>0.99999999458139599</v>
      </c>
    </row>
    <row r="8" spans="1:16" x14ac:dyDescent="0.25">
      <c r="A8" s="17"/>
      <c r="B8" s="55">
        <v>8</v>
      </c>
      <c r="C8" s="19" t="s">
        <v>257</v>
      </c>
      <c r="D8" s="20">
        <v>0</v>
      </c>
      <c r="E8" s="21">
        <v>3.9237290000000002</v>
      </c>
      <c r="F8" s="21">
        <f t="shared" si="0"/>
        <v>3.7293017215698625</v>
      </c>
      <c r="G8" s="21">
        <v>2.9768328815698624</v>
      </c>
      <c r="H8" s="21">
        <v>0.74696883999999997</v>
      </c>
      <c r="I8" s="21">
        <v>5.4999999999999997E-3</v>
      </c>
      <c r="J8" s="22">
        <f t="shared" si="1"/>
        <v>0.7586744348475295</v>
      </c>
      <c r="K8" s="22">
        <f t="shared" si="2"/>
        <v>0.94904661396591417</v>
      </c>
      <c r="L8" s="23">
        <f t="shared" si="3"/>
        <v>0.9504483417610804</v>
      </c>
      <c r="M8" s="4"/>
      <c r="N8" t="s">
        <v>257</v>
      </c>
      <c r="O8" s="5">
        <v>3.7293017215698625</v>
      </c>
      <c r="P8" s="71">
        <v>0.9504483417610804</v>
      </c>
    </row>
    <row r="9" spans="1:16" x14ac:dyDescent="0.25">
      <c r="A9" s="17"/>
      <c r="B9" s="55">
        <v>9</v>
      </c>
      <c r="C9" s="19" t="s">
        <v>258</v>
      </c>
      <c r="D9" s="20">
        <v>0</v>
      </c>
      <c r="E9" s="21">
        <v>0.24449799999999999</v>
      </c>
      <c r="F9" s="21">
        <f t="shared" si="0"/>
        <v>0.21792273650569915</v>
      </c>
      <c r="G9" s="21">
        <v>0.21430228650569916</v>
      </c>
      <c r="H9" s="21">
        <v>3.6204499999999999E-3</v>
      </c>
      <c r="I9" s="21">
        <v>0</v>
      </c>
      <c r="J9" s="22">
        <f t="shared" si="1"/>
        <v>0.87649913907557186</v>
      </c>
      <c r="K9" s="22">
        <f t="shared" si="2"/>
        <v>0.89130682666401839</v>
      </c>
      <c r="L9" s="23">
        <f t="shared" si="3"/>
        <v>0.89130682666401839</v>
      </c>
      <c r="M9" s="4"/>
      <c r="N9" t="s">
        <v>261</v>
      </c>
      <c r="O9" s="5">
        <v>4.3031130101382736E-2</v>
      </c>
      <c r="P9" s="71">
        <v>0.92023545478887836</v>
      </c>
    </row>
    <row r="10" spans="1:16" x14ac:dyDescent="0.25">
      <c r="A10" s="17"/>
      <c r="B10" s="55">
        <v>12</v>
      </c>
      <c r="C10" s="19" t="s">
        <v>261</v>
      </c>
      <c r="D10" s="20">
        <v>0</v>
      </c>
      <c r="E10" s="21">
        <v>4.6760999999999997E-2</v>
      </c>
      <c r="F10" s="21">
        <f t="shared" si="0"/>
        <v>4.3031130101382736E-2</v>
      </c>
      <c r="G10" s="21">
        <v>3.1121130101382732E-2</v>
      </c>
      <c r="H10" s="21">
        <v>1.6000000000000001E-4</v>
      </c>
      <c r="I10" s="21">
        <v>1.175E-2</v>
      </c>
      <c r="J10" s="22">
        <f t="shared" si="1"/>
        <v>0.66553602577752258</v>
      </c>
      <c r="K10" s="22">
        <f t="shared" si="2"/>
        <v>0.66895768057532423</v>
      </c>
      <c r="L10" s="23">
        <f t="shared" si="3"/>
        <v>0.92023545478887836</v>
      </c>
      <c r="M10" s="4"/>
      <c r="N10" t="s">
        <v>258</v>
      </c>
      <c r="O10" s="5">
        <v>0.21792273650569915</v>
      </c>
      <c r="P10" s="71">
        <v>0.89130682666401839</v>
      </c>
    </row>
    <row r="11" spans="1:16" x14ac:dyDescent="0.25">
      <c r="A11" s="17"/>
      <c r="B11" s="55">
        <v>15</v>
      </c>
      <c r="C11" s="19" t="s">
        <v>264</v>
      </c>
      <c r="D11" s="20">
        <v>6.3039800000000019</v>
      </c>
      <c r="E11" s="21">
        <v>7.8591229999999994</v>
      </c>
      <c r="F11" s="21">
        <f t="shared" si="0"/>
        <v>2.2786364713826051</v>
      </c>
      <c r="G11" s="21">
        <v>1.6292921213826048</v>
      </c>
      <c r="H11" s="21">
        <v>0.34712712000000007</v>
      </c>
      <c r="I11" s="21">
        <v>0.30221722999999995</v>
      </c>
      <c r="J11" s="22">
        <f t="shared" si="1"/>
        <v>0.20731220536726616</v>
      </c>
      <c r="K11" s="22">
        <f t="shared" si="2"/>
        <v>0.25148088932856821</v>
      </c>
      <c r="L11" s="23">
        <f t="shared" si="3"/>
        <v>0.2899352092316923</v>
      </c>
      <c r="M11" s="4"/>
      <c r="N11" t="s">
        <v>271</v>
      </c>
      <c r="O11" s="5">
        <v>8.6360720000000002E-2</v>
      </c>
      <c r="P11" s="71">
        <v>0.68343900856270079</v>
      </c>
    </row>
    <row r="12" spans="1:16" x14ac:dyDescent="0.25">
      <c r="A12" s="17"/>
      <c r="B12" s="55">
        <v>16</v>
      </c>
      <c r="C12" s="19" t="s">
        <v>265</v>
      </c>
      <c r="D12" s="20">
        <v>0</v>
      </c>
      <c r="E12" s="21">
        <v>1.0999999999999999E-2</v>
      </c>
      <c r="F12" s="21">
        <f t="shared" si="0"/>
        <v>1.0999999940395355E-2</v>
      </c>
      <c r="G12" s="21">
        <v>1.0999999940395355E-2</v>
      </c>
      <c r="H12" s="21">
        <v>0</v>
      </c>
      <c r="I12" s="21">
        <v>0</v>
      </c>
      <c r="J12" s="22">
        <f t="shared" si="1"/>
        <v>0.99999999458139599</v>
      </c>
      <c r="K12" s="22">
        <f t="shared" si="2"/>
        <v>0.99999999458139599</v>
      </c>
      <c r="L12" s="23">
        <f t="shared" si="3"/>
        <v>0.99999999458139599</v>
      </c>
      <c r="M12" s="4"/>
      <c r="N12" t="s">
        <v>269</v>
      </c>
      <c r="O12" s="5">
        <v>5.1048990036412847E-2</v>
      </c>
      <c r="P12" s="71">
        <v>0.65023105677581994</v>
      </c>
    </row>
    <row r="13" spans="1:16" x14ac:dyDescent="0.25">
      <c r="A13" s="17"/>
      <c r="B13" s="55">
        <v>20</v>
      </c>
      <c r="C13" s="19" t="s">
        <v>269</v>
      </c>
      <c r="D13" s="20">
        <v>1.3436E-2</v>
      </c>
      <c r="E13" s="21">
        <v>7.8508999999999995E-2</v>
      </c>
      <c r="F13" s="21">
        <f t="shared" si="0"/>
        <v>5.1048990036412847E-2</v>
      </c>
      <c r="G13" s="21">
        <v>1.732300003641285E-2</v>
      </c>
      <c r="H13" s="21">
        <v>5.5230000000000001E-3</v>
      </c>
      <c r="I13" s="21">
        <v>2.8202989999999997E-2</v>
      </c>
      <c r="J13" s="22">
        <f t="shared" si="1"/>
        <v>0.22064986226308897</v>
      </c>
      <c r="K13" s="22">
        <f t="shared" si="2"/>
        <v>0.29099848471401818</v>
      </c>
      <c r="L13" s="23">
        <f t="shared" si="3"/>
        <v>0.65023105677581994</v>
      </c>
      <c r="M13" s="4"/>
      <c r="N13" t="s">
        <v>264</v>
      </c>
      <c r="O13" s="5">
        <v>2.2786364713826051</v>
      </c>
      <c r="P13" s="71">
        <v>0.2899352092316923</v>
      </c>
    </row>
    <row r="14" spans="1:16" ht="15.75" thickBot="1" x14ac:dyDescent="0.3">
      <c r="A14" s="24"/>
      <c r="B14" s="56">
        <v>22</v>
      </c>
      <c r="C14" s="26" t="s">
        <v>271</v>
      </c>
      <c r="D14" s="27">
        <v>0.12</v>
      </c>
      <c r="E14" s="28">
        <v>0.126362</v>
      </c>
      <c r="F14" s="28">
        <f t="shared" si="0"/>
        <v>8.6360720000000002E-2</v>
      </c>
      <c r="G14" s="28">
        <v>0</v>
      </c>
      <c r="H14" s="28">
        <v>3.1805E-2</v>
      </c>
      <c r="I14" s="28">
        <v>5.4555719999999995E-2</v>
      </c>
      <c r="J14" s="29">
        <f t="shared" si="1"/>
        <v>0</v>
      </c>
      <c r="K14" s="29">
        <f t="shared" si="2"/>
        <v>0.25169750399645463</v>
      </c>
      <c r="L14" s="30">
        <f t="shared" si="3"/>
        <v>0.68343900856270079</v>
      </c>
      <c r="M14" s="4"/>
      <c r="N14" t="s">
        <v>253</v>
      </c>
      <c r="O14" s="5">
        <v>8.7261030721277E-2</v>
      </c>
      <c r="P14" s="71">
        <v>2.7051711597711452E-2</v>
      </c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topLeftCell="A10"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" customWidth="1"/>
    <col min="6" max="6" width="13.5703125" customWidth="1"/>
    <col min="7" max="9" width="0" hidden="1" customWidth="1"/>
  </cols>
  <sheetData>
    <row r="1" spans="1:13" ht="15.75" x14ac:dyDescent="0.25">
      <c r="A1" s="50">
        <v>60</v>
      </c>
      <c r="B1" s="49" t="s">
        <v>37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947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6.7568010000000012</v>
      </c>
      <c r="E6" s="14">
        <v>15.515694</v>
      </c>
      <c r="F6" s="14">
        <v>6.5045628002576352</v>
      </c>
      <c r="G6" s="14">
        <v>4.8985602002576343</v>
      </c>
      <c r="H6" s="14">
        <v>1.2023246600000002</v>
      </c>
      <c r="I6" s="14">
        <v>0.4036779399999999</v>
      </c>
      <c r="J6" s="15">
        <v>0.31571647393005009</v>
      </c>
      <c r="K6" s="15">
        <v>0.393207346075376</v>
      </c>
      <c r="L6" s="16">
        <v>0.41922474110778635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6.3174160000000006</v>
      </c>
      <c r="E7" s="38">
        <f ca="1">SUM(E8:OFFSET(E6,MATCH("PROYECTOS",$A$8:$A$50,0),0))</f>
        <v>7.8220070000000002</v>
      </c>
      <c r="F7" s="38">
        <f ca="1">SUM(F8:OFFSET(F6,MATCH("PROYECTOS",$A$8:$A$50,0),0))</f>
        <v>2.2213054695489221</v>
      </c>
      <c r="G7" s="38">
        <f ca="1">SUM(G8:OFFSET(G6,MATCH("PROYECTOS",$A$8:$A$50,0),0))</f>
        <v>1.6011151195489219</v>
      </c>
      <c r="H7" s="38">
        <f ca="1">SUM(H8:OFFSET(H6,MATCH("PROYECTOS",$A$8:$A$50,0),0))</f>
        <v>0.31515011999999998</v>
      </c>
      <c r="I7" s="38">
        <f ca="1">SUM(I8:OFFSET(I6,MATCH("PROYECTOS",$A$8:$A$50,0),0))</f>
        <v>0.30504022999999997</v>
      </c>
      <c r="J7" s="39">
        <f ca="1">IFERROR(G7/E7,0)</f>
        <v>0.20469364442513563</v>
      </c>
      <c r="K7" s="39">
        <f ca="1">IFERROR(SUM(G7,H7)/E7,0)</f>
        <v>0.24498383081847433</v>
      </c>
      <c r="L7" s="40">
        <f ca="1">IFERROR(SUM(G7,H7,I7)/E7,0)</f>
        <v>0.2839815241214847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2.9100000000000006</v>
      </c>
      <c r="E8" s="21">
        <v>2.9612780000000001</v>
      </c>
      <c r="F8" s="21">
        <f t="shared" ref="F8:F10" si="0">SUM(G8,H8,I8)</f>
        <v>0.94884497312903271</v>
      </c>
      <c r="G8" s="21">
        <v>0.69061492312903283</v>
      </c>
      <c r="H8" s="21">
        <v>0.10380079</v>
      </c>
      <c r="I8" s="21">
        <v>0.15442925999999996</v>
      </c>
      <c r="J8" s="22">
        <f t="shared" ref="J8:J11" si="1">IFERROR(G8/E8,0)</f>
        <v>0.23321516018726807</v>
      </c>
      <c r="K8" s="22">
        <f t="shared" ref="K8:K11" si="2">IFERROR(SUM(G8,H8)/E8,0)</f>
        <v>0.26826786040656525</v>
      </c>
      <c r="L8" s="23">
        <f t="shared" ref="L8:L11" si="3">IFERROR(SUM(G8,H8,I8)/E8,0)</f>
        <v>0.32041739179132545</v>
      </c>
      <c r="M8" s="4"/>
    </row>
    <row r="9" spans="1:13" ht="25.5" x14ac:dyDescent="0.25">
      <c r="A9" s="17"/>
      <c r="B9" s="19">
        <v>3000597</v>
      </c>
      <c r="C9" s="19" t="s">
        <v>949</v>
      </c>
      <c r="D9" s="20">
        <v>2.9865560000000002</v>
      </c>
      <c r="E9" s="21">
        <v>3.8167840000000002</v>
      </c>
      <c r="F9" s="21">
        <f t="shared" si="0"/>
        <v>1.0001034354560296</v>
      </c>
      <c r="G9" s="21">
        <v>0.70589862545602955</v>
      </c>
      <c r="H9" s="21">
        <v>0.17753076000000001</v>
      </c>
      <c r="I9" s="21">
        <v>0.11667405</v>
      </c>
      <c r="J9" s="22">
        <f t="shared" si="1"/>
        <v>0.18494591924930243</v>
      </c>
      <c r="K9" s="22">
        <f t="shared" si="2"/>
        <v>0.23145909893146416</v>
      </c>
      <c r="L9" s="23">
        <f t="shared" si="3"/>
        <v>0.2620277792654836</v>
      </c>
      <c r="M9" s="4"/>
    </row>
    <row r="10" spans="1:13" ht="38.25" x14ac:dyDescent="0.25">
      <c r="A10" s="17"/>
      <c r="B10" s="19">
        <v>3000598</v>
      </c>
      <c r="C10" s="19" t="s">
        <v>950</v>
      </c>
      <c r="D10" s="20">
        <v>0.42085999999999996</v>
      </c>
      <c r="E10" s="21">
        <v>1.0439450000000001</v>
      </c>
      <c r="F10" s="21">
        <f t="shared" si="0"/>
        <v>0.27235706096385953</v>
      </c>
      <c r="G10" s="21">
        <v>0.20460157096385956</v>
      </c>
      <c r="H10" s="21">
        <v>3.3818569999999999E-2</v>
      </c>
      <c r="I10" s="21">
        <v>3.3936920000000002E-2</v>
      </c>
      <c r="J10" s="22">
        <f t="shared" si="1"/>
        <v>0.19598884133154479</v>
      </c>
      <c r="K10" s="22">
        <f t="shared" si="2"/>
        <v>0.22838381424678458</v>
      </c>
      <c r="L10" s="23">
        <f t="shared" si="3"/>
        <v>0.26089215520344416</v>
      </c>
      <c r="M10" s="4"/>
    </row>
    <row r="11" spans="1:13" ht="15.75" thickBot="1" x14ac:dyDescent="0.3">
      <c r="A11" s="41" t="s">
        <v>294</v>
      </c>
      <c r="B11" s="43"/>
      <c r="C11" s="43"/>
      <c r="D11" s="44">
        <f ca="1">OFFSET(D11,-MATCH("PROYECTOS",$A$8:$A$50,0)-1,0)-(OFFSET(D11,-MATCH("PROYECTOS",$A$8:$A$50,0),0))</f>
        <v>0.43938500000000058</v>
      </c>
      <c r="E11" s="45">
        <f t="shared" ref="E11:I11" ca="1" si="4">OFFSET(E11,-MATCH("PROYECTOS",$A$8:$A$50,0)-1,0)-(OFFSET(E11,-MATCH("PROYECTOS",$A$8:$A$50,0),0))</f>
        <v>7.6936869999999997</v>
      </c>
      <c r="F11" s="45">
        <f t="shared" ca="1" si="4"/>
        <v>4.2832573307087127</v>
      </c>
      <c r="G11" s="45">
        <f t="shared" ca="1" si="4"/>
        <v>3.2974450807087123</v>
      </c>
      <c r="H11" s="45">
        <f t="shared" ca="1" si="4"/>
        <v>0.88717454000000018</v>
      </c>
      <c r="I11" s="45">
        <f t="shared" ca="1" si="4"/>
        <v>9.8637709999999934E-2</v>
      </c>
      <c r="J11" s="46">
        <f t="shared" ca="1" si="1"/>
        <v>0.42859100983815857</v>
      </c>
      <c r="K11" s="46">
        <f t="shared" ca="1" si="2"/>
        <v>0.54390302344099939</v>
      </c>
      <c r="L11" s="47">
        <f t="shared" ca="1" si="3"/>
        <v>0.55672362687859711</v>
      </c>
      <c r="M11" s="4"/>
    </row>
    <row r="12" spans="1:13" ht="15.75" thickBot="1" x14ac:dyDescent="0.3"/>
    <row r="13" spans="1:13" ht="15.75" thickBot="1" x14ac:dyDescent="0.3">
      <c r="A13" s="89" t="s">
        <v>316</v>
      </c>
      <c r="B13" s="90"/>
      <c r="C13" s="90"/>
      <c r="D13" s="91"/>
    </row>
    <row r="14" spans="1:13" ht="15.75" thickBot="1" x14ac:dyDescent="0.3">
      <c r="A14" s="1" t="s">
        <v>960</v>
      </c>
    </row>
    <row r="15" spans="1:13" ht="45" customHeight="1" x14ac:dyDescent="0.25">
      <c r="A15" s="82" t="s">
        <v>318</v>
      </c>
      <c r="B15" s="83"/>
      <c r="C15" s="83"/>
      <c r="D15" s="94" t="s">
        <v>319</v>
      </c>
    </row>
    <row r="16" spans="1:13" ht="15.75" thickBot="1" x14ac:dyDescent="0.3">
      <c r="A16" s="92"/>
      <c r="B16" s="93"/>
      <c r="C16" s="93"/>
      <c r="D16" s="95"/>
    </row>
    <row r="17" spans="1:4" x14ac:dyDescent="0.25">
      <c r="A17" s="17"/>
      <c r="B17" s="19">
        <v>3000001</v>
      </c>
      <c r="C17" s="19" t="s">
        <v>276</v>
      </c>
      <c r="D17" s="23">
        <v>0.32041739179132545</v>
      </c>
    </row>
    <row r="18" spans="1:4" ht="25.5" x14ac:dyDescent="0.25">
      <c r="A18" s="17"/>
      <c r="B18" s="19">
        <v>3000597</v>
      </c>
      <c r="C18" s="19" t="s">
        <v>949</v>
      </c>
      <c r="D18" s="23">
        <v>0.2620277792654836</v>
      </c>
    </row>
    <row r="19" spans="1:4" ht="39" thickBot="1" x14ac:dyDescent="0.3">
      <c r="A19" s="24"/>
      <c r="B19" s="26">
        <v>3000598</v>
      </c>
      <c r="C19" s="26" t="s">
        <v>950</v>
      </c>
      <c r="D19" s="30">
        <v>0.26089215520344416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workbookViewId="0">
      <selection activeCell="A16" sqref="A16:XFD1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60</v>
      </c>
      <c r="B1" s="49" t="s">
        <v>37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948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6.7568010000000012</v>
      </c>
      <c r="I6" s="14">
        <v>15.515694</v>
      </c>
      <c r="J6" s="14">
        <v>6.5045628002576352</v>
      </c>
      <c r="K6" s="14">
        <v>4.8985602002576343</v>
      </c>
      <c r="L6" s="14">
        <v>1.2023246600000002</v>
      </c>
      <c r="M6" s="14">
        <v>0.4036779399999999</v>
      </c>
      <c r="N6" s="15">
        <v>0.31571647393005009</v>
      </c>
      <c r="O6" s="15">
        <v>0.393207346075376</v>
      </c>
      <c r="P6" s="16">
        <v>0.41922474110778635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ca="1">SUM(H8:OFFSET(H6,MATCH("PROYECTOS",$A$8:$A$35,0),0))</f>
        <v>6.3174160000000015</v>
      </c>
      <c r="I7" s="38">
        <f ca="1">SUM(I8:OFFSET(I6,MATCH("PROYECTOS",$A$8:$A$35,0),0))</f>
        <v>7.822007000000001</v>
      </c>
      <c r="J7" s="38">
        <f ca="1">SUM(J8:OFFSET(J6,MATCH("PROYECTOS",$A$8:$A$35,0),0))</f>
        <v>2.2213054695489221</v>
      </c>
      <c r="K7" s="38">
        <f ca="1">SUM(K8:OFFSET(K6,MATCH("PROYECTOS",$A$8:$A$35,0),0))</f>
        <v>1.6011151195489219</v>
      </c>
      <c r="L7" s="38">
        <f ca="1">SUM(L8:OFFSET(L6,MATCH("PROYECTOS",$A$8:$A$35,0),0))</f>
        <v>0.31515011999999998</v>
      </c>
      <c r="M7" s="38">
        <f ca="1">SUM(M8:OFFSET(M6,MATCH("PROYECTOS",$A$8:$A$35,0),0))</f>
        <v>0.30504022999999991</v>
      </c>
      <c r="N7" s="39">
        <f ca="1">IFERROR(K7/I7,0)</f>
        <v>0.2046936444251356</v>
      </c>
      <c r="O7" s="39">
        <f ca="1">IFERROR(SUM(K7,L7)/I7,0)</f>
        <v>0.2449838308184743</v>
      </c>
      <c r="P7" s="40">
        <f ca="1">IFERROR(SUM(K7,L7,M7)/I7,0)</f>
        <v>0.28398152412148459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513</v>
      </c>
      <c r="D8" s="68">
        <v>3000001</v>
      </c>
      <c r="E8" s="19" t="s">
        <v>276</v>
      </c>
      <c r="F8" s="69">
        <v>1</v>
      </c>
      <c r="G8" s="19" t="s">
        <v>532</v>
      </c>
      <c r="H8" s="20">
        <v>2.9100000000000006</v>
      </c>
      <c r="I8" s="21">
        <v>2.9612780000000001</v>
      </c>
      <c r="J8" s="21">
        <f t="shared" ref="J8:J15" si="0">SUM(K8,L8,M8)</f>
        <v>0.94884497312903271</v>
      </c>
      <c r="K8" s="21">
        <v>0.69061492312903283</v>
      </c>
      <c r="L8" s="21">
        <v>0.10380079</v>
      </c>
      <c r="M8" s="21">
        <v>0.15442925999999996</v>
      </c>
      <c r="N8" s="22">
        <f t="shared" ref="N8:N16" si="1">IFERROR(K8/I8,0)</f>
        <v>0.23321516018726807</v>
      </c>
      <c r="O8" s="22">
        <f t="shared" ref="O8:O16" si="2">IFERROR(SUM(K8,L8)/I8,0)</f>
        <v>0.26826786040656525</v>
      </c>
      <c r="P8" s="23">
        <f t="shared" ref="P8:P16" si="3">IFERROR(SUM(K8,L8,M8)/I8,0)</f>
        <v>0.32041739179132545</v>
      </c>
      <c r="Q8" s="70">
        <v>3</v>
      </c>
      <c r="R8" s="21">
        <v>3</v>
      </c>
      <c r="S8" s="23">
        <f>IFERROR(R8/Q8,0)</f>
        <v>1</v>
      </c>
    </row>
    <row r="9" spans="1:19" ht="25.5" x14ac:dyDescent="0.25">
      <c r="A9" s="17"/>
      <c r="B9" s="19">
        <v>5005053</v>
      </c>
      <c r="C9" s="19" t="s">
        <v>951</v>
      </c>
      <c r="D9" s="68">
        <v>3000597</v>
      </c>
      <c r="E9" s="19" t="s">
        <v>949</v>
      </c>
      <c r="F9" s="69">
        <v>59</v>
      </c>
      <c r="G9" s="19" t="s">
        <v>578</v>
      </c>
      <c r="H9" s="20">
        <v>2.3008360000000003</v>
      </c>
      <c r="I9" s="21">
        <v>1.330284</v>
      </c>
      <c r="J9" s="21">
        <f t="shared" si="0"/>
        <v>0.66477699681820901</v>
      </c>
      <c r="K9" s="21">
        <v>0.43077174681820907</v>
      </c>
      <c r="L9" s="21">
        <v>0.14148915000000001</v>
      </c>
      <c r="M9" s="21">
        <v>9.251609999999999E-2</v>
      </c>
      <c r="N9" s="22">
        <f t="shared" si="1"/>
        <v>0.32381938504725988</v>
      </c>
      <c r="O9" s="22">
        <f t="shared" si="2"/>
        <v>0.43017949311440939</v>
      </c>
      <c r="P9" s="23">
        <f t="shared" si="3"/>
        <v>0.49972562010684107</v>
      </c>
      <c r="Q9" s="70">
        <v>89</v>
      </c>
      <c r="R9" s="21">
        <v>65.490000000000009</v>
      </c>
      <c r="S9" s="23">
        <f t="shared" ref="S9:S15" si="4">IFERROR(R9/Q9,0)</f>
        <v>0.73584269662921353</v>
      </c>
    </row>
    <row r="10" spans="1:19" ht="25.5" x14ac:dyDescent="0.25">
      <c r="A10" s="17"/>
      <c r="B10" s="19">
        <v>5005054</v>
      </c>
      <c r="C10" s="19" t="s">
        <v>952</v>
      </c>
      <c r="D10" s="68">
        <v>3000597</v>
      </c>
      <c r="E10" s="19" t="s">
        <v>949</v>
      </c>
      <c r="F10" s="69">
        <v>59</v>
      </c>
      <c r="G10" s="19" t="s">
        <v>578</v>
      </c>
      <c r="H10" s="20">
        <v>0.35199999999999998</v>
      </c>
      <c r="I10" s="21">
        <v>0.35200000000000004</v>
      </c>
      <c r="J10" s="21">
        <f t="shared" si="0"/>
        <v>0</v>
      </c>
      <c r="K10" s="21">
        <v>0</v>
      </c>
      <c r="L10" s="21">
        <v>0</v>
      </c>
      <c r="M10" s="21">
        <v>0</v>
      </c>
      <c r="N10" s="22">
        <f t="shared" si="1"/>
        <v>0</v>
      </c>
      <c r="O10" s="22">
        <f t="shared" si="2"/>
        <v>0</v>
      </c>
      <c r="P10" s="23">
        <f t="shared" si="3"/>
        <v>0</v>
      </c>
      <c r="Q10" s="70">
        <v>5</v>
      </c>
      <c r="R10" s="21">
        <v>5</v>
      </c>
      <c r="S10" s="23">
        <f t="shared" si="4"/>
        <v>1</v>
      </c>
    </row>
    <row r="11" spans="1:19" ht="25.5" x14ac:dyDescent="0.25">
      <c r="A11" s="17"/>
      <c r="B11" s="19">
        <v>5005055</v>
      </c>
      <c r="C11" s="19" t="s">
        <v>953</v>
      </c>
      <c r="D11" s="68">
        <v>3000597</v>
      </c>
      <c r="E11" s="19" t="s">
        <v>949</v>
      </c>
      <c r="F11" s="69">
        <v>46</v>
      </c>
      <c r="G11" s="19" t="s">
        <v>737</v>
      </c>
      <c r="H11" s="20">
        <v>4.1251999999999997E-2</v>
      </c>
      <c r="I11" s="21">
        <v>1.8420320000000001</v>
      </c>
      <c r="J11" s="21">
        <f t="shared" si="0"/>
        <v>0.33532643863782047</v>
      </c>
      <c r="K11" s="21">
        <v>0.27512687863782048</v>
      </c>
      <c r="L11" s="21">
        <v>3.6041610000000002E-2</v>
      </c>
      <c r="M11" s="21">
        <v>2.4157949999999997E-2</v>
      </c>
      <c r="N11" s="22">
        <f t="shared" si="1"/>
        <v>0.14936053154224274</v>
      </c>
      <c r="O11" s="22">
        <f t="shared" si="2"/>
        <v>0.16892675514747868</v>
      </c>
      <c r="P11" s="23">
        <f t="shared" si="3"/>
        <v>0.1820415924575797</v>
      </c>
      <c r="Q11" s="70">
        <v>6</v>
      </c>
      <c r="R11" s="21">
        <v>7</v>
      </c>
      <c r="S11" s="23">
        <f t="shared" si="4"/>
        <v>1.1666666666666667</v>
      </c>
    </row>
    <row r="12" spans="1:19" ht="38.25" x14ac:dyDescent="0.25">
      <c r="A12" s="17"/>
      <c r="B12" s="19">
        <v>5005056</v>
      </c>
      <c r="C12" s="19" t="s">
        <v>954</v>
      </c>
      <c r="D12" s="68">
        <v>3000597</v>
      </c>
      <c r="E12" s="19" t="s">
        <v>949</v>
      </c>
      <c r="F12" s="69">
        <v>59</v>
      </c>
      <c r="G12" s="19" t="s">
        <v>578</v>
      </c>
      <c r="H12" s="20">
        <v>0.29246800000000001</v>
      </c>
      <c r="I12" s="21">
        <v>0.29246800000000001</v>
      </c>
      <c r="J12" s="21">
        <f t="shared" si="0"/>
        <v>0</v>
      </c>
      <c r="K12" s="21">
        <v>0</v>
      </c>
      <c r="L12" s="21">
        <v>0</v>
      </c>
      <c r="M12" s="21">
        <v>0</v>
      </c>
      <c r="N12" s="22">
        <f t="shared" si="1"/>
        <v>0</v>
      </c>
      <c r="O12" s="22">
        <f t="shared" si="2"/>
        <v>0</v>
      </c>
      <c r="P12" s="23">
        <f t="shared" si="3"/>
        <v>0</v>
      </c>
      <c r="Q12" s="70">
        <v>20</v>
      </c>
      <c r="R12" s="21">
        <v>30</v>
      </c>
      <c r="S12" s="23">
        <f t="shared" si="4"/>
        <v>1.5</v>
      </c>
    </row>
    <row r="13" spans="1:19" ht="38.25" x14ac:dyDescent="0.25">
      <c r="A13" s="17"/>
      <c r="B13" s="19">
        <v>5005057</v>
      </c>
      <c r="C13" s="19" t="s">
        <v>955</v>
      </c>
      <c r="D13" s="68">
        <v>3000598</v>
      </c>
      <c r="E13" s="19" t="s">
        <v>950</v>
      </c>
      <c r="F13" s="69">
        <v>59</v>
      </c>
      <c r="G13" s="19" t="s">
        <v>578</v>
      </c>
      <c r="H13" s="20">
        <v>0.14035999999999998</v>
      </c>
      <c r="I13" s="21">
        <v>0.76344500000000004</v>
      </c>
      <c r="J13" s="21">
        <f t="shared" si="0"/>
        <v>0.27235706096385953</v>
      </c>
      <c r="K13" s="21">
        <v>0.20460157096385956</v>
      </c>
      <c r="L13" s="21">
        <v>3.3818569999999999E-2</v>
      </c>
      <c r="M13" s="21">
        <v>3.3936920000000002E-2</v>
      </c>
      <c r="N13" s="22">
        <f t="shared" si="1"/>
        <v>0.26799778761254517</v>
      </c>
      <c r="O13" s="22">
        <f t="shared" si="2"/>
        <v>0.31229511092987644</v>
      </c>
      <c r="P13" s="23">
        <f t="shared" si="3"/>
        <v>0.35674745523758689</v>
      </c>
      <c r="Q13" s="70">
        <v>0</v>
      </c>
      <c r="R13" s="21">
        <v>0</v>
      </c>
      <c r="S13" s="23">
        <f t="shared" si="4"/>
        <v>0</v>
      </c>
    </row>
    <row r="14" spans="1:19" ht="51" x14ac:dyDescent="0.25">
      <c r="A14" s="17"/>
      <c r="B14" s="19">
        <v>5005058</v>
      </c>
      <c r="C14" s="19" t="s">
        <v>956</v>
      </c>
      <c r="D14" s="68">
        <v>3000598</v>
      </c>
      <c r="E14" s="19" t="s">
        <v>950</v>
      </c>
      <c r="F14" s="69">
        <v>36</v>
      </c>
      <c r="G14" s="19" t="s">
        <v>534</v>
      </c>
      <c r="H14" s="20">
        <v>4.3999999999999997E-2</v>
      </c>
      <c r="I14" s="21">
        <v>4.3999999999999997E-2</v>
      </c>
      <c r="J14" s="21">
        <f t="shared" si="0"/>
        <v>0</v>
      </c>
      <c r="K14" s="21">
        <v>0</v>
      </c>
      <c r="L14" s="21">
        <v>0</v>
      </c>
      <c r="M14" s="21">
        <v>0</v>
      </c>
      <c r="N14" s="22">
        <f t="shared" si="1"/>
        <v>0</v>
      </c>
      <c r="O14" s="22">
        <f t="shared" si="2"/>
        <v>0</v>
      </c>
      <c r="P14" s="23">
        <f t="shared" si="3"/>
        <v>0</v>
      </c>
      <c r="Q14" s="70">
        <v>0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5005059</v>
      </c>
      <c r="C15" s="19" t="s">
        <v>957</v>
      </c>
      <c r="D15" s="68">
        <v>3000598</v>
      </c>
      <c r="E15" s="19" t="s">
        <v>950</v>
      </c>
      <c r="F15" s="69">
        <v>487</v>
      </c>
      <c r="G15" s="19" t="s">
        <v>958</v>
      </c>
      <c r="H15" s="20">
        <v>0.23649999999999999</v>
      </c>
      <c r="I15" s="21">
        <v>0.23649999999999999</v>
      </c>
      <c r="J15" s="21">
        <f t="shared" si="0"/>
        <v>0</v>
      </c>
      <c r="K15" s="21">
        <v>0</v>
      </c>
      <c r="L15" s="21">
        <v>0</v>
      </c>
      <c r="M15" s="21">
        <v>0</v>
      </c>
      <c r="N15" s="22">
        <f t="shared" si="1"/>
        <v>0</v>
      </c>
      <c r="O15" s="22">
        <f t="shared" si="2"/>
        <v>0</v>
      </c>
      <c r="P15" s="23">
        <f t="shared" si="3"/>
        <v>0</v>
      </c>
      <c r="Q15" s="70">
        <v>0</v>
      </c>
      <c r="R15" s="21">
        <v>0</v>
      </c>
      <c r="S15" s="23">
        <f t="shared" si="4"/>
        <v>0</v>
      </c>
    </row>
    <row r="16" spans="1:19" ht="15.75" thickBot="1" x14ac:dyDescent="0.3">
      <c r="A16" s="41" t="s">
        <v>294</v>
      </c>
      <c r="B16" s="43"/>
      <c r="C16" s="43"/>
      <c r="D16" s="65"/>
      <c r="E16" s="43"/>
      <c r="F16" s="66"/>
      <c r="G16" s="43"/>
      <c r="H16" s="44">
        <f t="shared" ref="H16:M16" ca="1" si="5">OFFSET(H16,-MATCH("PROYECTOS",$A$8:$A$35,0)-1,0)-(OFFSET(H16,-MATCH("PROYECTOS",$A$8:$A$35,0),0))</f>
        <v>0.43938499999999969</v>
      </c>
      <c r="I16" s="45">
        <f t="shared" ca="1" si="5"/>
        <v>7.6936869999999988</v>
      </c>
      <c r="J16" s="45">
        <f t="shared" ca="1" si="5"/>
        <v>4.2832573307087127</v>
      </c>
      <c r="K16" s="45">
        <f t="shared" ca="1" si="5"/>
        <v>3.2974450807087123</v>
      </c>
      <c r="L16" s="45">
        <f t="shared" ca="1" si="5"/>
        <v>0.88717454000000018</v>
      </c>
      <c r="M16" s="45">
        <f t="shared" ca="1" si="5"/>
        <v>9.863770999999999E-2</v>
      </c>
      <c r="N16" s="46">
        <f t="shared" ca="1" si="1"/>
        <v>0.42859100983815857</v>
      </c>
      <c r="O16" s="46">
        <f t="shared" ca="1" si="2"/>
        <v>0.5439030234409995</v>
      </c>
      <c r="P16" s="47">
        <f t="shared" ca="1" si="3"/>
        <v>0.55672362687859711</v>
      </c>
      <c r="Q16" s="67"/>
      <c r="R16" s="45"/>
      <c r="S16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workbookViewId="0">
      <selection activeCell="A35" sqref="A35:L35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61</v>
      </c>
      <c r="B1" s="50" t="s">
        <v>38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961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8533.6599669999978</v>
      </c>
      <c r="E6" s="14">
        <v>10116.668690999997</v>
      </c>
      <c r="F6" s="14">
        <v>4198.6203455355308</v>
      </c>
      <c r="G6" s="14">
        <v>2865.9447162755296</v>
      </c>
      <c r="H6" s="14">
        <v>613.74749618999999</v>
      </c>
      <c r="I6" s="14">
        <v>718.92813307000017</v>
      </c>
      <c r="J6" s="15">
        <v>0.28328937161153994</v>
      </c>
      <c r="K6" s="15">
        <v>0.34395632779406299</v>
      </c>
      <c r="L6" s="16">
        <v>0.41502004995683128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6566.8053720000025</v>
      </c>
      <c r="E7" s="38">
        <f ca="1">SUM(E8:OFFSET(E6,MATCH("GOBIERNOS REGIONALES",$A$8:$A$50,0),0))</f>
        <v>6831.2836230000039</v>
      </c>
      <c r="F7" s="38">
        <f ca="1">SUM(F8:OFFSET(F6,MATCH("GOBIERNOS REGIONALES",$A$8:$A$50,0),0))</f>
        <v>3223.5919993493794</v>
      </c>
      <c r="G7" s="38">
        <f ca="1">SUM(G8:OFFSET(G6,MATCH("GOBIERNOS REGIONALES",$A$8:$A$50,0),0))</f>
        <v>2343.4842714793804</v>
      </c>
      <c r="H7" s="38">
        <f ca="1">SUM(H8:OFFSET(H6,MATCH("GOBIERNOS REGIONALES",$A$8:$A$50,0),0))</f>
        <v>451.4251346899996</v>
      </c>
      <c r="I7" s="38">
        <f ca="1">SUM(I8:OFFSET(I6,MATCH("GOBIERNOS REGIONALES",$A$8:$A$50,0),0))</f>
        <v>428.68259317999963</v>
      </c>
      <c r="J7" s="39">
        <f ca="1">IFERROR(G7/E7,0)</f>
        <v>0.34305181878105417</v>
      </c>
      <c r="K7" s="39">
        <f ca="1">IFERROR(SUM(G7,H7)/E7,0)</f>
        <v>0.40913385542349606</v>
      </c>
      <c r="L7" s="40">
        <f ca="1">IFERROR(SUM(G7,H7,I7)/E7,0)</f>
        <v>0.47188671664809567</v>
      </c>
      <c r="M7" s="4"/>
    </row>
    <row r="8" spans="1:13" ht="25.5" x14ac:dyDescent="0.25">
      <c r="A8" s="17"/>
      <c r="B8" s="18">
        <v>36</v>
      </c>
      <c r="C8" s="19" t="s">
        <v>124</v>
      </c>
      <c r="D8" s="20">
        <v>6492.4721290000025</v>
      </c>
      <c r="E8" s="21">
        <v>6750.6963090000036</v>
      </c>
      <c r="F8" s="21">
        <f t="shared" ref="F8:F36" si="0">SUM(G8,H8,I8)</f>
        <v>3199.6088354851781</v>
      </c>
      <c r="G8" s="21">
        <v>2326.8724911351792</v>
      </c>
      <c r="H8" s="21">
        <v>447.43747597999959</v>
      </c>
      <c r="I8" s="21">
        <v>425.29886836999964</v>
      </c>
      <c r="J8" s="22">
        <f t="shared" ref="J8:J36" si="1">IFERROR(G8/E8,0)</f>
        <v>0.34468629377283666</v>
      </c>
      <c r="K8" s="22">
        <f t="shared" ref="K8:K36" si="2">IFERROR(SUM(G8,H8)/E8,0)</f>
        <v>0.41096648999251806</v>
      </c>
      <c r="L8" s="23">
        <f t="shared" ref="L8:L36" si="3">IFERROR(SUM(G8,H8,I8)/E8,0)</f>
        <v>0.47396723079061803</v>
      </c>
      <c r="M8" s="4"/>
    </row>
    <row r="9" spans="1:13" ht="38.25" x14ac:dyDescent="0.25">
      <c r="A9" s="17"/>
      <c r="B9" s="18">
        <v>202</v>
      </c>
      <c r="C9" s="19" t="s">
        <v>154</v>
      </c>
      <c r="D9" s="20">
        <v>74.33324300000001</v>
      </c>
      <c r="E9" s="21">
        <v>80.587313999999992</v>
      </c>
      <c r="F9" s="21">
        <f t="shared" si="0"/>
        <v>23.983163864201178</v>
      </c>
      <c r="G9" s="21">
        <v>16.611780344201179</v>
      </c>
      <c r="H9" s="21">
        <v>3.9876587099999998</v>
      </c>
      <c r="I9" s="21">
        <v>3.3837248099999999</v>
      </c>
      <c r="J9" s="22">
        <f t="shared" si="1"/>
        <v>0.20613393746069239</v>
      </c>
      <c r="K9" s="22">
        <f t="shared" si="2"/>
        <v>0.25561639955143783</v>
      </c>
      <c r="L9" s="23">
        <f t="shared" si="3"/>
        <v>0.29760470567614622</v>
      </c>
      <c r="M9" s="4"/>
    </row>
    <row r="10" spans="1:13" x14ac:dyDescent="0.25">
      <c r="A10" s="34" t="s">
        <v>206</v>
      </c>
      <c r="B10" s="57"/>
      <c r="C10" s="36"/>
      <c r="D10" s="37">
        <f ca="1">SUM(D11:OFFSET(D9,(MATCH("GOBIERNOS LOCALES",$A$8:$A$50,0)-MATCH("GOBIERNOS REGIONALES",$A$8:$A$50,0)),0))</f>
        <v>915.02964900000006</v>
      </c>
      <c r="E10" s="38">
        <f ca="1">SUM(E11:OFFSET(E9,(MATCH("GOBIERNOS LOCALES",$A$8:$A$50,0)-MATCH("GOBIERNOS REGIONALES",$A$8:$A$50,0)),0))</f>
        <v>1643.3674329999999</v>
      </c>
      <c r="F10" s="38">
        <f ca="1">SUM(F11:OFFSET(F9,(MATCH("GOBIERNOS LOCALES",$A$8:$A$50,0)-MATCH("GOBIERNOS REGIONALES",$A$8:$A$50,0)),0))</f>
        <v>468.22887810435799</v>
      </c>
      <c r="G10" s="38">
        <f ca="1">SUM(G11:OFFSET(G9,(MATCH("GOBIERNOS LOCALES",$A$8:$A$50,0)-MATCH("GOBIERNOS REGIONALES",$A$8:$A$50,0)),0))</f>
        <v>269.19291532435801</v>
      </c>
      <c r="H10" s="38">
        <f ca="1">SUM(H11:OFFSET(H9,(MATCH("GOBIERNOS LOCALES",$A$8:$A$50,0)-MATCH("GOBIERNOS REGIONALES",$A$8:$A$50,0)),0))</f>
        <v>100.32867953000003</v>
      </c>
      <c r="I10" s="38">
        <f ca="1">SUM(I11:OFFSET(I9,(MATCH("GOBIERNOS LOCALES",$A$8:$A$50,0)-MATCH("GOBIERNOS REGIONALES",$A$8:$A$50,0)),0))</f>
        <v>98.707283249999961</v>
      </c>
      <c r="J10" s="39">
        <f t="shared" ca="1" si="1"/>
        <v>0.16380567724464457</v>
      </c>
      <c r="K10" s="39">
        <f t="shared" ca="1" si="2"/>
        <v>0.22485634522998246</v>
      </c>
      <c r="L10" s="40">
        <f t="shared" ca="1" si="3"/>
        <v>0.28492038280787696</v>
      </c>
      <c r="M10" s="4"/>
    </row>
    <row r="11" spans="1:13" x14ac:dyDescent="0.25">
      <c r="A11" s="17"/>
      <c r="B11" s="18">
        <v>440</v>
      </c>
      <c r="C11" s="19" t="s">
        <v>207</v>
      </c>
      <c r="D11" s="20">
        <v>25.666317999999997</v>
      </c>
      <c r="E11" s="21">
        <v>51.994731999999999</v>
      </c>
      <c r="F11" s="21">
        <f t="shared" si="0"/>
        <v>17.372254617036546</v>
      </c>
      <c r="G11" s="21">
        <v>13.163167257036548</v>
      </c>
      <c r="H11" s="21">
        <v>2.2855972099999997</v>
      </c>
      <c r="I11" s="21">
        <v>1.9234901499999999</v>
      </c>
      <c r="J11" s="22">
        <f t="shared" si="1"/>
        <v>0.25316347927394928</v>
      </c>
      <c r="K11" s="22">
        <f t="shared" si="2"/>
        <v>0.29712172508239004</v>
      </c>
      <c r="L11" s="23">
        <f t="shared" si="3"/>
        <v>0.33411566804568865</v>
      </c>
      <c r="M11" s="4"/>
    </row>
    <row r="12" spans="1:13" x14ac:dyDescent="0.25">
      <c r="A12" s="17"/>
      <c r="B12" s="18">
        <v>441</v>
      </c>
      <c r="C12" s="19" t="s">
        <v>208</v>
      </c>
      <c r="D12" s="20">
        <v>7.0194640000000001</v>
      </c>
      <c r="E12" s="21">
        <v>19.843830999999994</v>
      </c>
      <c r="F12" s="21">
        <f t="shared" si="0"/>
        <v>1.1584872349647435</v>
      </c>
      <c r="G12" s="21">
        <v>0.69355655496474355</v>
      </c>
      <c r="H12" s="21">
        <v>0.30309744</v>
      </c>
      <c r="I12" s="21">
        <v>0.16183323999999999</v>
      </c>
      <c r="J12" s="22">
        <f t="shared" si="1"/>
        <v>3.4950738844971206E-2</v>
      </c>
      <c r="K12" s="22">
        <f t="shared" si="2"/>
        <v>5.0224878198405529E-2</v>
      </c>
      <c r="L12" s="23">
        <f t="shared" si="3"/>
        <v>5.838022078321186E-2</v>
      </c>
      <c r="M12" s="4"/>
    </row>
    <row r="13" spans="1:13" x14ac:dyDescent="0.25">
      <c r="A13" s="17"/>
      <c r="B13" s="18">
        <v>442</v>
      </c>
      <c r="C13" s="19" t="s">
        <v>209</v>
      </c>
      <c r="D13" s="20">
        <v>15.732501000000001</v>
      </c>
      <c r="E13" s="21">
        <v>42.185105</v>
      </c>
      <c r="F13" s="21">
        <f t="shared" si="0"/>
        <v>4.7668942670380599</v>
      </c>
      <c r="G13" s="21">
        <v>2.2976651470380602</v>
      </c>
      <c r="H13" s="21">
        <v>0.5824187999999999</v>
      </c>
      <c r="I13" s="21">
        <v>1.8868103199999997</v>
      </c>
      <c r="J13" s="22">
        <f t="shared" si="1"/>
        <v>5.4466265925806286E-2</v>
      </c>
      <c r="K13" s="22">
        <f t="shared" si="2"/>
        <v>6.8272532379332951E-2</v>
      </c>
      <c r="L13" s="23">
        <f t="shared" si="3"/>
        <v>0.11299946431419478</v>
      </c>
      <c r="M13" s="4"/>
    </row>
    <row r="14" spans="1:13" x14ac:dyDescent="0.25">
      <c r="A14" s="17"/>
      <c r="B14" s="18">
        <v>443</v>
      </c>
      <c r="C14" s="19" t="s">
        <v>210</v>
      </c>
      <c r="D14" s="20">
        <v>121.10658899999997</v>
      </c>
      <c r="E14" s="21">
        <v>137.56118399999991</v>
      </c>
      <c r="F14" s="21">
        <f t="shared" si="0"/>
        <v>35.500860704572844</v>
      </c>
      <c r="G14" s="21">
        <v>5.1398449845728464</v>
      </c>
      <c r="H14" s="21">
        <v>28.221391110000003</v>
      </c>
      <c r="I14" s="21">
        <v>2.1396246100000007</v>
      </c>
      <c r="J14" s="22">
        <f t="shared" si="1"/>
        <v>3.7364064739169804E-2</v>
      </c>
      <c r="K14" s="22">
        <f t="shared" si="2"/>
        <v>0.24251925670087912</v>
      </c>
      <c r="L14" s="23">
        <f t="shared" si="3"/>
        <v>0.25807324182796265</v>
      </c>
      <c r="M14" s="4"/>
    </row>
    <row r="15" spans="1:13" x14ac:dyDescent="0.25">
      <c r="A15" s="17"/>
      <c r="B15" s="18">
        <v>444</v>
      </c>
      <c r="C15" s="19" t="s">
        <v>211</v>
      </c>
      <c r="D15" s="20">
        <v>34.659816999999997</v>
      </c>
      <c r="E15" s="21">
        <v>103.47144499999999</v>
      </c>
      <c r="F15" s="21">
        <f t="shared" si="0"/>
        <v>51.90516847208071</v>
      </c>
      <c r="G15" s="21">
        <v>14.523525672080723</v>
      </c>
      <c r="H15" s="21">
        <v>1.2592826100000001</v>
      </c>
      <c r="I15" s="21">
        <v>36.122360189999988</v>
      </c>
      <c r="J15" s="22">
        <f t="shared" si="1"/>
        <v>0.14036264470918255</v>
      </c>
      <c r="K15" s="22">
        <f t="shared" si="2"/>
        <v>0.15253298416853775</v>
      </c>
      <c r="L15" s="23">
        <f t="shared" si="3"/>
        <v>0.5016376109571169</v>
      </c>
      <c r="M15" s="4"/>
    </row>
    <row r="16" spans="1:13" x14ac:dyDescent="0.25">
      <c r="A16" s="17"/>
      <c r="B16" s="18">
        <v>445</v>
      </c>
      <c r="C16" s="19" t="s">
        <v>212</v>
      </c>
      <c r="D16" s="20">
        <v>12.557455999999998</v>
      </c>
      <c r="E16" s="21">
        <v>58.104026999999995</v>
      </c>
      <c r="F16" s="21">
        <f t="shared" si="0"/>
        <v>8.4401641294105936</v>
      </c>
      <c r="G16" s="21">
        <v>4.2726247094105929</v>
      </c>
      <c r="H16" s="21">
        <v>2.3660167699999999</v>
      </c>
      <c r="I16" s="21">
        <v>1.8015226499999999</v>
      </c>
      <c r="J16" s="22">
        <f t="shared" si="1"/>
        <v>7.3534054866981821E-2</v>
      </c>
      <c r="K16" s="22">
        <f t="shared" si="2"/>
        <v>0.11425441268314489</v>
      </c>
      <c r="L16" s="23">
        <f t="shared" si="3"/>
        <v>0.14525953819707874</v>
      </c>
      <c r="M16" s="4"/>
    </row>
    <row r="17" spans="1:13" x14ac:dyDescent="0.25">
      <c r="A17" s="17"/>
      <c r="B17" s="18">
        <v>446</v>
      </c>
      <c r="C17" s="19" t="s">
        <v>213</v>
      </c>
      <c r="D17" s="20">
        <v>116.05076300000002</v>
      </c>
      <c r="E17" s="21">
        <v>175.06670600000001</v>
      </c>
      <c r="F17" s="21">
        <f t="shared" si="0"/>
        <v>57.099406023427377</v>
      </c>
      <c r="G17" s="21">
        <v>47.292462943427381</v>
      </c>
      <c r="H17" s="21">
        <v>6.5339994099999998</v>
      </c>
      <c r="I17" s="21">
        <v>3.2729436700000001</v>
      </c>
      <c r="J17" s="22">
        <f t="shared" si="1"/>
        <v>0.27013967432178326</v>
      </c>
      <c r="K17" s="22">
        <f t="shared" si="2"/>
        <v>0.30746258716621638</v>
      </c>
      <c r="L17" s="23">
        <f t="shared" si="3"/>
        <v>0.32615799616077412</v>
      </c>
      <c r="M17" s="4"/>
    </row>
    <row r="18" spans="1:13" x14ac:dyDescent="0.25">
      <c r="A18" s="17"/>
      <c r="B18" s="18">
        <v>447</v>
      </c>
      <c r="C18" s="19" t="s">
        <v>214</v>
      </c>
      <c r="D18" s="20">
        <v>30.230563</v>
      </c>
      <c r="E18" s="21">
        <v>48.483208000000005</v>
      </c>
      <c r="F18" s="21">
        <f t="shared" si="0"/>
        <v>25.78296845133471</v>
      </c>
      <c r="G18" s="21">
        <v>15.566017481334711</v>
      </c>
      <c r="H18" s="21">
        <v>4.2997983</v>
      </c>
      <c r="I18" s="21">
        <v>5.917152670000001</v>
      </c>
      <c r="J18" s="22">
        <f t="shared" si="1"/>
        <v>0.32105997361673572</v>
      </c>
      <c r="K18" s="22">
        <f t="shared" si="2"/>
        <v>0.40974631425657121</v>
      </c>
      <c r="L18" s="23">
        <f t="shared" si="3"/>
        <v>0.53179171748153931</v>
      </c>
      <c r="M18" s="4"/>
    </row>
    <row r="19" spans="1:13" x14ac:dyDescent="0.25">
      <c r="A19" s="17"/>
      <c r="B19" s="18">
        <v>448</v>
      </c>
      <c r="C19" s="19" t="s">
        <v>215</v>
      </c>
      <c r="D19" s="20">
        <v>19.31841</v>
      </c>
      <c r="E19" s="21">
        <v>53.553624000000006</v>
      </c>
      <c r="F19" s="21">
        <f t="shared" si="0"/>
        <v>17.925245841065369</v>
      </c>
      <c r="G19" s="21">
        <v>8.7296699410653673</v>
      </c>
      <c r="H19" s="21">
        <v>6.6110026099999999</v>
      </c>
      <c r="I19" s="21">
        <v>2.5845732900000002</v>
      </c>
      <c r="J19" s="22">
        <f t="shared" si="1"/>
        <v>0.16300801493966807</v>
      </c>
      <c r="K19" s="22">
        <f t="shared" si="2"/>
        <v>0.28645442465416282</v>
      </c>
      <c r="L19" s="23">
        <f t="shared" si="3"/>
        <v>0.33471583250958642</v>
      </c>
      <c r="M19" s="4"/>
    </row>
    <row r="20" spans="1:13" x14ac:dyDescent="0.25">
      <c r="A20" s="17"/>
      <c r="B20" s="18">
        <v>449</v>
      </c>
      <c r="C20" s="19" t="s">
        <v>216</v>
      </c>
      <c r="D20" s="20">
        <v>3.8342250000000004</v>
      </c>
      <c r="E20" s="21">
        <v>16.249321000000002</v>
      </c>
      <c r="F20" s="21">
        <f t="shared" si="0"/>
        <v>3.3185255685677175</v>
      </c>
      <c r="G20" s="21">
        <v>2.7274690185677173</v>
      </c>
      <c r="H20" s="21">
        <v>0.27649077</v>
      </c>
      <c r="I20" s="21">
        <v>0.31456578000000007</v>
      </c>
      <c r="J20" s="22">
        <f t="shared" si="1"/>
        <v>0.16785126089685329</v>
      </c>
      <c r="K20" s="22">
        <f t="shared" si="2"/>
        <v>0.18486678849951435</v>
      </c>
      <c r="L20" s="23">
        <f t="shared" si="3"/>
        <v>0.20422549154932179</v>
      </c>
      <c r="M20" s="4"/>
    </row>
    <row r="21" spans="1:13" x14ac:dyDescent="0.25">
      <c r="A21" s="17"/>
      <c r="B21" s="18">
        <v>450</v>
      </c>
      <c r="C21" s="19" t="s">
        <v>217</v>
      </c>
      <c r="D21" s="20">
        <v>18.304377000000002</v>
      </c>
      <c r="E21" s="21">
        <v>70.310789</v>
      </c>
      <c r="F21" s="21">
        <f t="shared" si="0"/>
        <v>11.578139384607043</v>
      </c>
      <c r="G21" s="21">
        <v>7.2994243746070424</v>
      </c>
      <c r="H21" s="21">
        <v>3.4996166500000001</v>
      </c>
      <c r="I21" s="21">
        <v>0.7790983600000001</v>
      </c>
      <c r="J21" s="22">
        <f t="shared" si="1"/>
        <v>0.10381656184525312</v>
      </c>
      <c r="K21" s="22">
        <f t="shared" si="2"/>
        <v>0.15359009873444945</v>
      </c>
      <c r="L21" s="23">
        <f t="shared" si="3"/>
        <v>0.16467087838549277</v>
      </c>
      <c r="M21" s="4"/>
    </row>
    <row r="22" spans="1:13" x14ac:dyDescent="0.25">
      <c r="A22" s="17"/>
      <c r="B22" s="18">
        <v>451</v>
      </c>
      <c r="C22" s="19" t="s">
        <v>218</v>
      </c>
      <c r="D22" s="20">
        <v>38.921267999999991</v>
      </c>
      <c r="E22" s="21">
        <v>73.132305000000017</v>
      </c>
      <c r="F22" s="21">
        <f t="shared" si="0"/>
        <v>8.9329264281509779</v>
      </c>
      <c r="G22" s="21">
        <v>6.128566718150978</v>
      </c>
      <c r="H22" s="21">
        <v>1.85774873</v>
      </c>
      <c r="I22" s="21">
        <v>0.94661097999999999</v>
      </c>
      <c r="J22" s="22">
        <f t="shared" si="1"/>
        <v>8.3801087879713035E-2</v>
      </c>
      <c r="K22" s="22">
        <f t="shared" si="2"/>
        <v>0.10920366106539342</v>
      </c>
      <c r="L22" s="23">
        <f t="shared" si="3"/>
        <v>0.12214747543033104</v>
      </c>
      <c r="M22" s="4"/>
    </row>
    <row r="23" spans="1:13" x14ac:dyDescent="0.25">
      <c r="A23" s="17"/>
      <c r="B23" s="18">
        <v>452</v>
      </c>
      <c r="C23" s="19" t="s">
        <v>219</v>
      </c>
      <c r="D23" s="20">
        <v>4.4454979999999997</v>
      </c>
      <c r="E23" s="21">
        <v>36.740157999999994</v>
      </c>
      <c r="F23" s="21">
        <f t="shared" si="0"/>
        <v>11.383887817938611</v>
      </c>
      <c r="G23" s="21">
        <v>5.4225155779386114</v>
      </c>
      <c r="H23" s="21">
        <v>2.2159072099999997</v>
      </c>
      <c r="I23" s="21">
        <v>3.7454650300000005</v>
      </c>
      <c r="J23" s="22">
        <f t="shared" si="1"/>
        <v>0.14759097056519496</v>
      </c>
      <c r="K23" s="22">
        <f t="shared" si="2"/>
        <v>0.2079039177767992</v>
      </c>
      <c r="L23" s="23">
        <f t="shared" si="3"/>
        <v>0.30984863532537377</v>
      </c>
      <c r="M23" s="4"/>
    </row>
    <row r="24" spans="1:13" x14ac:dyDescent="0.25">
      <c r="A24" s="17"/>
      <c r="B24" s="18">
        <v>453</v>
      </c>
      <c r="C24" s="19" t="s">
        <v>220</v>
      </c>
      <c r="D24" s="20">
        <v>14.620632999999998</v>
      </c>
      <c r="E24" s="21">
        <v>26.845743000000002</v>
      </c>
      <c r="F24" s="21">
        <f t="shared" si="0"/>
        <v>17.573231953295231</v>
      </c>
      <c r="G24" s="21">
        <v>9.6571690832952299</v>
      </c>
      <c r="H24" s="21">
        <v>2.0810634100000001</v>
      </c>
      <c r="I24" s="21">
        <v>5.8349994599999997</v>
      </c>
      <c r="J24" s="22">
        <f t="shared" si="1"/>
        <v>0.35972813579029006</v>
      </c>
      <c r="K24" s="22">
        <f t="shared" si="2"/>
        <v>0.43724744341384886</v>
      </c>
      <c r="L24" s="23">
        <f t="shared" si="3"/>
        <v>0.65460031980844147</v>
      </c>
      <c r="M24" s="4"/>
    </row>
    <row r="25" spans="1:13" x14ac:dyDescent="0.25">
      <c r="A25" s="17"/>
      <c r="B25" s="18">
        <v>454</v>
      </c>
      <c r="C25" s="19" t="s">
        <v>221</v>
      </c>
      <c r="D25" s="20">
        <v>9.9275739999999999</v>
      </c>
      <c r="E25" s="21">
        <v>34.165429000000003</v>
      </c>
      <c r="F25" s="21">
        <f t="shared" si="0"/>
        <v>5.3057741205794953</v>
      </c>
      <c r="G25" s="21">
        <v>1.9378482905794954</v>
      </c>
      <c r="H25" s="21">
        <v>1.4579198500000001</v>
      </c>
      <c r="I25" s="21">
        <v>1.91000598</v>
      </c>
      <c r="J25" s="22">
        <f t="shared" si="1"/>
        <v>5.6719565575467971E-2</v>
      </c>
      <c r="K25" s="22">
        <f t="shared" si="2"/>
        <v>9.9391936234124123E-2</v>
      </c>
      <c r="L25" s="23">
        <f t="shared" si="3"/>
        <v>0.15529657539436997</v>
      </c>
      <c r="M25" s="4"/>
    </row>
    <row r="26" spans="1:13" x14ac:dyDescent="0.25">
      <c r="A26" s="17"/>
      <c r="B26" s="18">
        <v>455</v>
      </c>
      <c r="C26" s="19" t="s">
        <v>222</v>
      </c>
      <c r="D26" s="20">
        <v>14.856515</v>
      </c>
      <c r="E26" s="21">
        <v>29.434037</v>
      </c>
      <c r="F26" s="21">
        <f t="shared" si="0"/>
        <v>6.8966817310440209</v>
      </c>
      <c r="G26" s="21">
        <v>3.5836759410440209</v>
      </c>
      <c r="H26" s="21">
        <v>1.3930021299999999</v>
      </c>
      <c r="I26" s="21">
        <v>1.9200036599999997</v>
      </c>
      <c r="J26" s="22">
        <f t="shared" si="1"/>
        <v>0.12175278372599793</v>
      </c>
      <c r="K26" s="22">
        <f t="shared" si="2"/>
        <v>0.16907901797650188</v>
      </c>
      <c r="L26" s="23">
        <f t="shared" si="3"/>
        <v>0.23430974592591636</v>
      </c>
      <c r="M26" s="4"/>
    </row>
    <row r="27" spans="1:13" x14ac:dyDescent="0.25">
      <c r="A27" s="17"/>
      <c r="B27" s="18">
        <v>456</v>
      </c>
      <c r="C27" s="19" t="s">
        <v>223</v>
      </c>
      <c r="D27" s="20">
        <v>32.448531000000003</v>
      </c>
      <c r="E27" s="21">
        <v>46.51997200000001</v>
      </c>
      <c r="F27" s="21">
        <f t="shared" si="0"/>
        <v>10.253674040998803</v>
      </c>
      <c r="G27" s="21">
        <v>4.4546201109988033</v>
      </c>
      <c r="H27" s="21">
        <v>3.3987303199999994</v>
      </c>
      <c r="I27" s="21">
        <v>2.4003236099999996</v>
      </c>
      <c r="J27" s="22">
        <f t="shared" si="1"/>
        <v>9.5757153744606777E-2</v>
      </c>
      <c r="K27" s="22">
        <f t="shared" si="2"/>
        <v>0.16881674887935877</v>
      </c>
      <c r="L27" s="23">
        <f t="shared" si="3"/>
        <v>0.2204144499699785</v>
      </c>
      <c r="M27" s="4"/>
    </row>
    <row r="28" spans="1:13" x14ac:dyDescent="0.25">
      <c r="A28" s="17"/>
      <c r="B28" s="18">
        <v>457</v>
      </c>
      <c r="C28" s="19" t="s">
        <v>224</v>
      </c>
      <c r="D28" s="20">
        <v>19.622557</v>
      </c>
      <c r="E28" s="21">
        <v>19.087965000000008</v>
      </c>
      <c r="F28" s="21">
        <f t="shared" si="0"/>
        <v>7.0199720979078801</v>
      </c>
      <c r="G28" s="21">
        <v>3.8839993379078805</v>
      </c>
      <c r="H28" s="21">
        <v>1.44903768</v>
      </c>
      <c r="I28" s="21">
        <v>1.68693508</v>
      </c>
      <c r="J28" s="22">
        <f t="shared" si="1"/>
        <v>0.20347896372965263</v>
      </c>
      <c r="K28" s="22">
        <f t="shared" si="2"/>
        <v>0.27939264441798162</v>
      </c>
      <c r="L28" s="23">
        <f t="shared" si="3"/>
        <v>0.36776953949296731</v>
      </c>
      <c r="M28" s="4"/>
    </row>
    <row r="29" spans="1:13" x14ac:dyDescent="0.25">
      <c r="A29" s="17"/>
      <c r="B29" s="18">
        <v>458</v>
      </c>
      <c r="C29" s="19" t="s">
        <v>225</v>
      </c>
      <c r="D29" s="20">
        <v>105.37373499999998</v>
      </c>
      <c r="E29" s="21">
        <v>95.306290000000004</v>
      </c>
      <c r="F29" s="21">
        <f t="shared" si="0"/>
        <v>16.744585584158273</v>
      </c>
      <c r="G29" s="21">
        <v>7.2654678741582757</v>
      </c>
      <c r="H29" s="21">
        <v>4.326576339999999</v>
      </c>
      <c r="I29" s="21">
        <v>5.1525413699999998</v>
      </c>
      <c r="J29" s="22">
        <f t="shared" si="1"/>
        <v>7.623282654437892E-2</v>
      </c>
      <c r="K29" s="22">
        <f t="shared" si="2"/>
        <v>0.1216293721448844</v>
      </c>
      <c r="L29" s="23">
        <f t="shared" si="3"/>
        <v>0.17569234500848027</v>
      </c>
      <c r="M29" s="4"/>
    </row>
    <row r="30" spans="1:13" x14ac:dyDescent="0.25">
      <c r="A30" s="17"/>
      <c r="B30" s="18">
        <v>459</v>
      </c>
      <c r="C30" s="19" t="s">
        <v>226</v>
      </c>
      <c r="D30" s="20">
        <v>85.039578000000006</v>
      </c>
      <c r="E30" s="21">
        <v>335.97712599999994</v>
      </c>
      <c r="F30" s="21">
        <f t="shared" si="0"/>
        <v>74.834888455821599</v>
      </c>
      <c r="G30" s="21">
        <v>54.7114998558216</v>
      </c>
      <c r="H30" s="21">
        <v>11.690187620000001</v>
      </c>
      <c r="I30" s="21">
        <v>8.4332009799999987</v>
      </c>
      <c r="J30" s="22">
        <f t="shared" si="1"/>
        <v>0.16284293072922354</v>
      </c>
      <c r="K30" s="22">
        <f t="shared" si="2"/>
        <v>0.19763752451356351</v>
      </c>
      <c r="L30" s="23">
        <f t="shared" si="3"/>
        <v>0.22273804573178477</v>
      </c>
      <c r="M30" s="4"/>
    </row>
    <row r="31" spans="1:13" x14ac:dyDescent="0.25">
      <c r="A31" s="17"/>
      <c r="B31" s="18">
        <v>460</v>
      </c>
      <c r="C31" s="19" t="s">
        <v>227</v>
      </c>
      <c r="D31" s="20">
        <v>14.97771</v>
      </c>
      <c r="E31" s="21">
        <v>30.583247000000007</v>
      </c>
      <c r="F31" s="21">
        <f t="shared" si="0"/>
        <v>9.0957611219112273</v>
      </c>
      <c r="G31" s="21">
        <v>3.9422835119112278</v>
      </c>
      <c r="H31" s="21">
        <v>4.1917524400000001</v>
      </c>
      <c r="I31" s="21">
        <v>0.96172516999999991</v>
      </c>
      <c r="J31" s="22">
        <f t="shared" si="1"/>
        <v>0.12890336699406793</v>
      </c>
      <c r="K31" s="22">
        <f t="shared" si="2"/>
        <v>0.26596377918640313</v>
      </c>
      <c r="L31" s="23">
        <f t="shared" si="3"/>
        <v>0.29740992256025744</v>
      </c>
      <c r="M31" s="4"/>
    </row>
    <row r="32" spans="1:13" x14ac:dyDescent="0.25">
      <c r="A32" s="17"/>
      <c r="B32" s="18">
        <v>461</v>
      </c>
      <c r="C32" s="19" t="s">
        <v>228</v>
      </c>
      <c r="D32" s="20">
        <v>25.779995</v>
      </c>
      <c r="E32" s="21">
        <v>40.910837999999998</v>
      </c>
      <c r="F32" s="21">
        <f t="shared" si="0"/>
        <v>12.240261799649662</v>
      </c>
      <c r="G32" s="21">
        <v>7.2642595796496607</v>
      </c>
      <c r="H32" s="21">
        <v>4.2399734600000007</v>
      </c>
      <c r="I32" s="21">
        <v>0.73602875999999995</v>
      </c>
      <c r="J32" s="22">
        <f t="shared" si="1"/>
        <v>0.17756320659209329</v>
      </c>
      <c r="K32" s="22">
        <f t="shared" si="2"/>
        <v>0.28120257618897132</v>
      </c>
      <c r="L32" s="23">
        <f t="shared" si="3"/>
        <v>0.29919362198470889</v>
      </c>
      <c r="M32" s="4"/>
    </row>
    <row r="33" spans="1:13" x14ac:dyDescent="0.25">
      <c r="A33" s="17"/>
      <c r="B33" s="18">
        <v>462</v>
      </c>
      <c r="C33" s="19" t="s">
        <v>229</v>
      </c>
      <c r="D33" s="20">
        <v>44.046072999999993</v>
      </c>
      <c r="E33" s="21">
        <v>45.286169000000029</v>
      </c>
      <c r="F33" s="21">
        <f t="shared" si="0"/>
        <v>28.96901329738348</v>
      </c>
      <c r="G33" s="21">
        <v>26.98535909738348</v>
      </c>
      <c r="H33" s="21">
        <v>5.0876392200000025</v>
      </c>
      <c r="I33" s="21">
        <v>-3.1039850200000001</v>
      </c>
      <c r="J33" s="22">
        <f t="shared" si="1"/>
        <v>0.59588522706311198</v>
      </c>
      <c r="K33" s="22">
        <f t="shared" si="2"/>
        <v>0.70822944456581127</v>
      </c>
      <c r="L33" s="23">
        <f t="shared" si="3"/>
        <v>0.63968787683019646</v>
      </c>
      <c r="M33" s="4"/>
    </row>
    <row r="34" spans="1:13" x14ac:dyDescent="0.25">
      <c r="A34" s="17"/>
      <c r="B34" s="18">
        <v>463</v>
      </c>
      <c r="C34" s="19" t="s">
        <v>230</v>
      </c>
      <c r="D34" s="20">
        <v>10.427686</v>
      </c>
      <c r="E34" s="21">
        <v>51.222369</v>
      </c>
      <c r="F34" s="21">
        <f t="shared" si="0"/>
        <v>23.436607019095646</v>
      </c>
      <c r="G34" s="21">
        <v>11.870938289095648</v>
      </c>
      <c r="H34" s="21">
        <v>0.62740443999999973</v>
      </c>
      <c r="I34" s="21">
        <v>10.938264289999999</v>
      </c>
      <c r="J34" s="22">
        <f t="shared" si="1"/>
        <v>0.23175301183542776</v>
      </c>
      <c r="K34" s="22">
        <f t="shared" si="2"/>
        <v>0.24400165343964561</v>
      </c>
      <c r="L34" s="23">
        <f t="shared" si="3"/>
        <v>0.45754633135175077</v>
      </c>
      <c r="M34" s="4"/>
    </row>
    <row r="35" spans="1:13" x14ac:dyDescent="0.25">
      <c r="A35" s="17"/>
      <c r="B35" s="18">
        <v>464</v>
      </c>
      <c r="C35" s="19" t="s">
        <v>231</v>
      </c>
      <c r="D35" s="20">
        <v>90.061813000000001</v>
      </c>
      <c r="E35" s="21">
        <v>1.3318129999999999</v>
      </c>
      <c r="F35" s="21">
        <f t="shared" si="0"/>
        <v>0.69349794231735296</v>
      </c>
      <c r="G35" s="21">
        <v>0.37928397231735289</v>
      </c>
      <c r="H35" s="21">
        <v>7.3024999999999993E-2</v>
      </c>
      <c r="I35" s="21">
        <v>0.24118897000000003</v>
      </c>
      <c r="J35" s="22">
        <f t="shared" si="1"/>
        <v>0.28478770842254347</v>
      </c>
      <c r="K35" s="22">
        <f t="shared" si="2"/>
        <v>0.33961897977970851</v>
      </c>
      <c r="L35" s="23">
        <f t="shared" si="3"/>
        <v>0.52071720453048065</v>
      </c>
      <c r="M35" s="4"/>
    </row>
    <row r="36" spans="1:13" ht="15.75" thickBot="1" x14ac:dyDescent="0.3">
      <c r="A36" s="41" t="s">
        <v>233</v>
      </c>
      <c r="B36" s="58"/>
      <c r="C36" s="43"/>
      <c r="D36" s="44">
        <v>1051.824945999997</v>
      </c>
      <c r="E36" s="45">
        <v>1642.0176349999986</v>
      </c>
      <c r="F36" s="45">
        <f t="shared" si="0"/>
        <v>506.79946808179159</v>
      </c>
      <c r="G36" s="45">
        <v>253.26752947179122</v>
      </c>
      <c r="H36" s="45">
        <v>61.993681969999983</v>
      </c>
      <c r="I36" s="45">
        <v>191.53825664000041</v>
      </c>
      <c r="J36" s="46">
        <f t="shared" si="1"/>
        <v>0.15424166225339683</v>
      </c>
      <c r="K36" s="46">
        <f t="shared" si="2"/>
        <v>0.19199623970042898</v>
      </c>
      <c r="L36" s="47">
        <f t="shared" si="3"/>
        <v>0.30864435148517272</v>
      </c>
      <c r="M36" s="4"/>
    </row>
    <row r="37" spans="1:13" x14ac:dyDescent="0.25">
      <c r="D37" s="5"/>
      <c r="E37" s="5"/>
      <c r="F37" s="5"/>
      <c r="G37" s="5"/>
      <c r="H37" s="5"/>
      <c r="I37" s="5"/>
      <c r="J37" s="4"/>
      <c r="K37" s="4"/>
      <c r="L37" s="4"/>
      <c r="M37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61</v>
      </c>
      <c r="B1" s="51" t="s">
        <v>38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962</v>
      </c>
      <c r="N2" s="72" t="s">
        <v>1019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8533.6599669999978</v>
      </c>
      <c r="E6" s="14">
        <f ca="1">SUM(E7:OFFSET(E7,50,0))</f>
        <v>10116.668690999997</v>
      </c>
      <c r="F6" s="14">
        <f ca="1">SUM(F7:OFFSET(F7,50,0))</f>
        <v>4198.6203455355308</v>
      </c>
      <c r="G6" s="14">
        <f ca="1">SUM(G7:OFFSET(G7,50,0))</f>
        <v>2865.9447162755296</v>
      </c>
      <c r="H6" s="14">
        <f ca="1">SUM(H7:OFFSET(H7,50,0))</f>
        <v>613.74749618999999</v>
      </c>
      <c r="I6" s="14">
        <f ca="1">SUM(I7:OFFSET(I7,50,0))</f>
        <v>718.92813307000017</v>
      </c>
      <c r="J6" s="15">
        <f ca="1">IFERROR(G6/E6,0)</f>
        <v>0.28328937161153994</v>
      </c>
      <c r="K6" s="15">
        <f ca="1">IFERROR(SUM(G6,H6)/E6,0)</f>
        <v>0.34395632779406299</v>
      </c>
      <c r="L6" s="16">
        <f ca="1">IFERROR(SUM(G6,H6,I6)/E6,0)</f>
        <v>0.41502004995683128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392.94763499999982</v>
      </c>
      <c r="E7" s="21">
        <v>344.40595499999984</v>
      </c>
      <c r="F7" s="21">
        <f t="shared" ref="F7:F31" si="0">SUM(G7,H7,I7)</f>
        <v>170.08940473180357</v>
      </c>
      <c r="G7" s="21">
        <v>141.10100564180357</v>
      </c>
      <c r="H7" s="21">
        <v>14.899968670000003</v>
      </c>
      <c r="I7" s="21">
        <v>14.088430419999996</v>
      </c>
      <c r="J7" s="22">
        <f t="shared" ref="J7:J31" si="1">IFERROR(G7/E7,0)</f>
        <v>0.40969386154139997</v>
      </c>
      <c r="K7" s="22">
        <f t="shared" ref="K7:K31" si="2">IFERROR(SUM(G7,H7)/E7,0)</f>
        <v>0.45295666943913221</v>
      </c>
      <c r="L7" s="23">
        <f t="shared" ref="L7:L31" si="3">IFERROR(SUM(G7,H7,I7)/E7,0)</f>
        <v>0.49386313524051478</v>
      </c>
      <c r="M7" s="4"/>
      <c r="N7" t="s">
        <v>262</v>
      </c>
      <c r="O7" s="5">
        <v>195.93175188178017</v>
      </c>
      <c r="P7" s="71">
        <v>0.57306466231143993</v>
      </c>
    </row>
    <row r="8" spans="1:16" x14ac:dyDescent="0.25">
      <c r="A8" s="17"/>
      <c r="B8" s="55">
        <v>2</v>
      </c>
      <c r="C8" s="19" t="s">
        <v>251</v>
      </c>
      <c r="D8" s="20">
        <v>213.27397000000008</v>
      </c>
      <c r="E8" s="21">
        <v>227.21141900000006</v>
      </c>
      <c r="F8" s="21">
        <f t="shared" si="0"/>
        <v>105.18359768531946</v>
      </c>
      <c r="G8" s="21">
        <v>60.783632165319432</v>
      </c>
      <c r="H8" s="21">
        <v>8.6121706500000013</v>
      </c>
      <c r="I8" s="21">
        <v>35.787794870000027</v>
      </c>
      <c r="J8" s="22">
        <f t="shared" si="1"/>
        <v>0.26752014679913344</v>
      </c>
      <c r="K8" s="22">
        <f t="shared" si="2"/>
        <v>0.30542392244519811</v>
      </c>
      <c r="L8" s="23">
        <f t="shared" si="3"/>
        <v>0.46293270887639421</v>
      </c>
      <c r="M8" s="4"/>
      <c r="N8" t="s">
        <v>254</v>
      </c>
      <c r="O8" s="5">
        <v>297.91850084468939</v>
      </c>
      <c r="P8" s="71">
        <v>0.52928665975684452</v>
      </c>
    </row>
    <row r="9" spans="1:16" x14ac:dyDescent="0.25">
      <c r="A9" s="17"/>
      <c r="B9" s="55">
        <v>3</v>
      </c>
      <c r="C9" s="19" t="s">
        <v>252</v>
      </c>
      <c r="D9" s="20">
        <v>202.23443299999997</v>
      </c>
      <c r="E9" s="21">
        <v>294.72917499999983</v>
      </c>
      <c r="F9" s="21">
        <f t="shared" si="0"/>
        <v>98.94414048355425</v>
      </c>
      <c r="G9" s="21">
        <v>79.95257288355424</v>
      </c>
      <c r="H9" s="21">
        <v>3.5663505300000016</v>
      </c>
      <c r="I9" s="21">
        <v>15.425217069999997</v>
      </c>
      <c r="J9" s="22">
        <f t="shared" si="1"/>
        <v>0.27127471477350107</v>
      </c>
      <c r="K9" s="22">
        <f t="shared" si="2"/>
        <v>0.28337514741645203</v>
      </c>
      <c r="L9" s="23">
        <f t="shared" si="3"/>
        <v>0.33571206679336824</v>
      </c>
      <c r="M9" s="4"/>
      <c r="N9" t="s">
        <v>257</v>
      </c>
      <c r="O9" s="5">
        <v>578.73943169667973</v>
      </c>
      <c r="P9" s="71">
        <v>0.50653665273697435</v>
      </c>
    </row>
    <row r="10" spans="1:16" x14ac:dyDescent="0.25">
      <c r="A10" s="17"/>
      <c r="B10" s="55">
        <v>4</v>
      </c>
      <c r="C10" s="19" t="s">
        <v>253</v>
      </c>
      <c r="D10" s="20">
        <v>608.60581599999978</v>
      </c>
      <c r="E10" s="21">
        <v>559.58138000000019</v>
      </c>
      <c r="F10" s="21">
        <f t="shared" si="0"/>
        <v>236.07676450040955</v>
      </c>
      <c r="G10" s="21">
        <v>117.90623989040955</v>
      </c>
      <c r="H10" s="21">
        <v>94.207389789999965</v>
      </c>
      <c r="I10" s="21">
        <v>23.963134820000011</v>
      </c>
      <c r="J10" s="22">
        <f t="shared" si="1"/>
        <v>0.21070436598589024</v>
      </c>
      <c r="K10" s="22">
        <f t="shared" si="2"/>
        <v>0.37905769788195859</v>
      </c>
      <c r="L10" s="23">
        <f t="shared" si="3"/>
        <v>0.42188102202473121</v>
      </c>
      <c r="M10" s="4"/>
      <c r="N10" t="s">
        <v>250</v>
      </c>
      <c r="O10" s="5">
        <v>170.08940473180357</v>
      </c>
      <c r="P10" s="71">
        <v>0.49386313524051478</v>
      </c>
    </row>
    <row r="11" spans="1:16" x14ac:dyDescent="0.25">
      <c r="A11" s="17"/>
      <c r="B11" s="55">
        <v>5</v>
      </c>
      <c r="C11" s="19" t="s">
        <v>254</v>
      </c>
      <c r="D11" s="20">
        <v>468.24198100000001</v>
      </c>
      <c r="E11" s="21">
        <v>562.86795700000039</v>
      </c>
      <c r="F11" s="21">
        <f t="shared" si="0"/>
        <v>297.91850084468939</v>
      </c>
      <c r="G11" s="21">
        <v>189.9399885246894</v>
      </c>
      <c r="H11" s="21">
        <v>29.691026929999989</v>
      </c>
      <c r="I11" s="21">
        <v>78.287485389999986</v>
      </c>
      <c r="J11" s="22">
        <f t="shared" si="1"/>
        <v>0.33745034898955756</v>
      </c>
      <c r="K11" s="22">
        <f t="shared" si="2"/>
        <v>0.39019989097494362</v>
      </c>
      <c r="L11" s="23">
        <f t="shared" si="3"/>
        <v>0.52928665975684452</v>
      </c>
      <c r="M11" s="4"/>
      <c r="N11" t="s">
        <v>266</v>
      </c>
      <c r="O11" s="5">
        <v>146.58249878248111</v>
      </c>
      <c r="P11" s="71">
        <v>0.48488410899204853</v>
      </c>
    </row>
    <row r="12" spans="1:16" x14ac:dyDescent="0.25">
      <c r="A12" s="17"/>
      <c r="B12" s="55">
        <v>6</v>
      </c>
      <c r="C12" s="19" t="s">
        <v>255</v>
      </c>
      <c r="D12" s="20">
        <v>897.44205599999987</v>
      </c>
      <c r="E12" s="21">
        <v>647.6019079999993</v>
      </c>
      <c r="F12" s="21">
        <f t="shared" si="0"/>
        <v>278.85941010368049</v>
      </c>
      <c r="G12" s="21">
        <v>197.04248055368043</v>
      </c>
      <c r="H12" s="21">
        <v>30.479741100000002</v>
      </c>
      <c r="I12" s="21">
        <v>51.337188450000035</v>
      </c>
      <c r="J12" s="22">
        <f t="shared" si="1"/>
        <v>0.30426482399072957</v>
      </c>
      <c r="K12" s="22">
        <f t="shared" si="2"/>
        <v>0.35133037571853587</v>
      </c>
      <c r="L12" s="23">
        <f t="shared" si="3"/>
        <v>0.43060313235470082</v>
      </c>
      <c r="M12" s="4"/>
      <c r="N12" t="s">
        <v>258</v>
      </c>
      <c r="O12" s="5">
        <v>221.07073931791086</v>
      </c>
      <c r="P12" s="71">
        <v>0.46858353803880348</v>
      </c>
    </row>
    <row r="13" spans="1:16" x14ac:dyDescent="0.25">
      <c r="A13" s="17"/>
      <c r="B13" s="55">
        <v>7</v>
      </c>
      <c r="C13" s="19" t="s">
        <v>256</v>
      </c>
      <c r="D13" s="20">
        <v>117.76320400000002</v>
      </c>
      <c r="E13" s="21">
        <v>38.987277000000013</v>
      </c>
      <c r="F13" s="21">
        <f t="shared" si="0"/>
        <v>16.973292973808881</v>
      </c>
      <c r="G13" s="21">
        <v>10.037332773808885</v>
      </c>
      <c r="H13" s="21">
        <v>3.493133359999999</v>
      </c>
      <c r="I13" s="21">
        <v>3.4428268399999999</v>
      </c>
      <c r="J13" s="22">
        <f t="shared" si="1"/>
        <v>0.25745149562019631</v>
      </c>
      <c r="K13" s="22">
        <f t="shared" si="2"/>
        <v>0.34704824688856517</v>
      </c>
      <c r="L13" s="23">
        <f t="shared" si="3"/>
        <v>0.43535466644179527</v>
      </c>
      <c r="M13" s="4"/>
      <c r="N13" t="s">
        <v>251</v>
      </c>
      <c r="O13" s="5">
        <v>105.18359768531946</v>
      </c>
      <c r="P13" s="71">
        <v>0.46293270887639421</v>
      </c>
    </row>
    <row r="14" spans="1:16" x14ac:dyDescent="0.25">
      <c r="A14" s="17"/>
      <c r="B14" s="55">
        <v>8</v>
      </c>
      <c r="C14" s="19" t="s">
        <v>257</v>
      </c>
      <c r="D14" s="20">
        <v>844.81578899999988</v>
      </c>
      <c r="E14" s="21">
        <v>1142.5420619999982</v>
      </c>
      <c r="F14" s="21">
        <f t="shared" si="0"/>
        <v>578.73943169667973</v>
      </c>
      <c r="G14" s="21">
        <v>461.52499037667985</v>
      </c>
      <c r="H14" s="21">
        <v>34.954811790000008</v>
      </c>
      <c r="I14" s="21">
        <v>82.259629529999913</v>
      </c>
      <c r="J14" s="22">
        <f t="shared" si="1"/>
        <v>0.40394573270133194</v>
      </c>
      <c r="K14" s="22">
        <f t="shared" si="2"/>
        <v>0.43453962762438819</v>
      </c>
      <c r="L14" s="23">
        <f t="shared" si="3"/>
        <v>0.50653665273697435</v>
      </c>
      <c r="M14" s="4"/>
      <c r="N14" t="s">
        <v>256</v>
      </c>
      <c r="O14" s="5">
        <v>16.973292973808881</v>
      </c>
      <c r="P14" s="71">
        <v>0.43535466644179527</v>
      </c>
    </row>
    <row r="15" spans="1:16" x14ac:dyDescent="0.25">
      <c r="A15" s="17"/>
      <c r="B15" s="55">
        <v>9</v>
      </c>
      <c r="C15" s="19" t="s">
        <v>258</v>
      </c>
      <c r="D15" s="20">
        <v>360.33294599999982</v>
      </c>
      <c r="E15" s="21">
        <v>471.78511700000001</v>
      </c>
      <c r="F15" s="21">
        <f t="shared" si="0"/>
        <v>221.07073931791086</v>
      </c>
      <c r="G15" s="21">
        <v>155.89358704791084</v>
      </c>
      <c r="H15" s="21">
        <v>29.847687489999998</v>
      </c>
      <c r="I15" s="21">
        <v>35.329464780000009</v>
      </c>
      <c r="J15" s="22">
        <f t="shared" si="1"/>
        <v>0.33043345673812519</v>
      </c>
      <c r="K15" s="22">
        <f t="shared" si="2"/>
        <v>0.39369888503267653</v>
      </c>
      <c r="L15" s="23">
        <f t="shared" si="3"/>
        <v>0.46858353803880348</v>
      </c>
      <c r="M15" s="4"/>
      <c r="N15" t="s">
        <v>255</v>
      </c>
      <c r="O15" s="5">
        <v>278.85941010368049</v>
      </c>
      <c r="P15" s="71">
        <v>0.43060313235470082</v>
      </c>
    </row>
    <row r="16" spans="1:16" x14ac:dyDescent="0.25">
      <c r="A16" s="17"/>
      <c r="B16" s="55">
        <v>10</v>
      </c>
      <c r="C16" s="19" t="s">
        <v>259</v>
      </c>
      <c r="D16" s="20">
        <v>200.71596600000007</v>
      </c>
      <c r="E16" s="21">
        <v>360.08123499999994</v>
      </c>
      <c r="F16" s="21">
        <f t="shared" si="0"/>
        <v>148.36158334582666</v>
      </c>
      <c r="G16" s="21">
        <v>63.322978665826668</v>
      </c>
      <c r="H16" s="21">
        <v>52.129341759999981</v>
      </c>
      <c r="I16" s="21">
        <v>32.909262920000003</v>
      </c>
      <c r="J16" s="22">
        <f t="shared" si="1"/>
        <v>0.17585748023172237</v>
      </c>
      <c r="K16" s="22">
        <f t="shared" si="2"/>
        <v>0.32062853935120134</v>
      </c>
      <c r="L16" s="23">
        <f t="shared" si="3"/>
        <v>0.41202253526437355</v>
      </c>
      <c r="M16" s="4"/>
      <c r="N16" t="s">
        <v>253</v>
      </c>
      <c r="O16" s="5">
        <v>236.07676450040955</v>
      </c>
      <c r="P16" s="71">
        <v>0.42188102202473121</v>
      </c>
    </row>
    <row r="17" spans="1:16" x14ac:dyDescent="0.25">
      <c r="A17" s="17"/>
      <c r="B17" s="55">
        <v>11</v>
      </c>
      <c r="C17" s="19" t="s">
        <v>260</v>
      </c>
      <c r="D17" s="20">
        <v>62.982686999999999</v>
      </c>
      <c r="E17" s="21">
        <v>89.660639000000018</v>
      </c>
      <c r="F17" s="21">
        <f t="shared" si="0"/>
        <v>28.448119150537373</v>
      </c>
      <c r="G17" s="21">
        <v>19.825723350537373</v>
      </c>
      <c r="H17" s="21">
        <v>2.4297090099999998</v>
      </c>
      <c r="I17" s="21">
        <v>6.1926867900000007</v>
      </c>
      <c r="J17" s="22">
        <f t="shared" si="1"/>
        <v>0.22111958571405418</v>
      </c>
      <c r="K17" s="22">
        <f t="shared" si="2"/>
        <v>0.24821853389353346</v>
      </c>
      <c r="L17" s="23">
        <f t="shared" si="3"/>
        <v>0.31728659830917966</v>
      </c>
      <c r="M17" s="4"/>
      <c r="N17" t="s">
        <v>264</v>
      </c>
      <c r="O17" s="5">
        <v>622.03940494710196</v>
      </c>
      <c r="P17" s="71">
        <v>0.41547150585905279</v>
      </c>
    </row>
    <row r="18" spans="1:16" x14ac:dyDescent="0.25">
      <c r="A18" s="17"/>
      <c r="B18" s="55">
        <v>12</v>
      </c>
      <c r="C18" s="19" t="s">
        <v>261</v>
      </c>
      <c r="D18" s="20">
        <v>363.16075500000011</v>
      </c>
      <c r="E18" s="21">
        <v>375.38628599999993</v>
      </c>
      <c r="F18" s="21">
        <f t="shared" si="0"/>
        <v>138.73887892128027</v>
      </c>
      <c r="G18" s="21">
        <v>100.05161776128027</v>
      </c>
      <c r="H18" s="21">
        <v>16.102963990000003</v>
      </c>
      <c r="I18" s="21">
        <v>22.584297169999999</v>
      </c>
      <c r="J18" s="22">
        <f t="shared" si="1"/>
        <v>0.26652976278755236</v>
      </c>
      <c r="K18" s="22">
        <f t="shared" si="2"/>
        <v>0.30942681201539762</v>
      </c>
      <c r="L18" s="23">
        <f t="shared" si="3"/>
        <v>0.36958963098955699</v>
      </c>
      <c r="M18" s="4"/>
      <c r="N18" t="s">
        <v>259</v>
      </c>
      <c r="O18" s="5">
        <v>148.36158334582666</v>
      </c>
      <c r="P18" s="71">
        <v>0.41202253526437355</v>
      </c>
    </row>
    <row r="19" spans="1:16" x14ac:dyDescent="0.25">
      <c r="A19" s="17"/>
      <c r="B19" s="55">
        <v>13</v>
      </c>
      <c r="C19" s="19" t="s">
        <v>262</v>
      </c>
      <c r="D19" s="20">
        <v>330.26508499999989</v>
      </c>
      <c r="E19" s="21">
        <v>341.90164700000003</v>
      </c>
      <c r="F19" s="21">
        <f t="shared" si="0"/>
        <v>195.93175188178017</v>
      </c>
      <c r="G19" s="21">
        <v>143.34448296178016</v>
      </c>
      <c r="H19" s="21">
        <v>42.458588070000026</v>
      </c>
      <c r="I19" s="21">
        <v>10.128680850000007</v>
      </c>
      <c r="J19" s="22">
        <f t="shared" si="1"/>
        <v>0.4192564856576434</v>
      </c>
      <c r="K19" s="22">
        <f t="shared" si="2"/>
        <v>0.54344011695205485</v>
      </c>
      <c r="L19" s="23">
        <f t="shared" si="3"/>
        <v>0.57306466231143993</v>
      </c>
      <c r="M19" s="4"/>
      <c r="N19" t="s">
        <v>270</v>
      </c>
      <c r="O19" s="5">
        <v>305.31926930459093</v>
      </c>
      <c r="P19" s="71">
        <v>0.37439293733303747</v>
      </c>
    </row>
    <row r="20" spans="1:16" x14ac:dyDescent="0.25">
      <c r="A20" s="17"/>
      <c r="B20" s="55">
        <v>14</v>
      </c>
      <c r="C20" s="19" t="s">
        <v>263</v>
      </c>
      <c r="D20" s="20">
        <v>132.63741100000001</v>
      </c>
      <c r="E20" s="21">
        <v>158.02986000000016</v>
      </c>
      <c r="F20" s="21">
        <f t="shared" si="0"/>
        <v>32.242237067150263</v>
      </c>
      <c r="G20" s="21">
        <v>19.127002557150263</v>
      </c>
      <c r="H20" s="21">
        <v>4.9017972400000014</v>
      </c>
      <c r="I20" s="21">
        <v>8.2134372699999982</v>
      </c>
      <c r="J20" s="22">
        <f t="shared" si="1"/>
        <v>0.12103410429617696</v>
      </c>
      <c r="K20" s="22">
        <f t="shared" si="2"/>
        <v>0.15205227541902674</v>
      </c>
      <c r="L20" s="23">
        <f t="shared" si="3"/>
        <v>0.20402623318877983</v>
      </c>
      <c r="M20" s="4"/>
      <c r="N20" t="s">
        <v>261</v>
      </c>
      <c r="O20" s="5">
        <v>138.73887892128027</v>
      </c>
      <c r="P20" s="71">
        <v>0.36958963098955699</v>
      </c>
    </row>
    <row r="21" spans="1:16" x14ac:dyDescent="0.25">
      <c r="A21" s="17"/>
      <c r="B21" s="55">
        <v>15</v>
      </c>
      <c r="C21" s="19" t="s">
        <v>264</v>
      </c>
      <c r="D21" s="20">
        <v>1064.8689159999997</v>
      </c>
      <c r="E21" s="21">
        <v>1497.1890880000001</v>
      </c>
      <c r="F21" s="21">
        <f t="shared" si="0"/>
        <v>622.03940494710196</v>
      </c>
      <c r="G21" s="21">
        <v>339.70645588710187</v>
      </c>
      <c r="H21" s="21">
        <v>158.21360935999999</v>
      </c>
      <c r="I21" s="21">
        <v>124.11933970000007</v>
      </c>
      <c r="J21" s="22">
        <f t="shared" si="1"/>
        <v>0.22689616068528404</v>
      </c>
      <c r="K21" s="22">
        <f t="shared" si="2"/>
        <v>0.33256992669659496</v>
      </c>
      <c r="L21" s="23">
        <f t="shared" si="3"/>
        <v>0.41547150585905279</v>
      </c>
      <c r="M21" s="4"/>
      <c r="N21" t="s">
        <v>274</v>
      </c>
      <c r="O21" s="5">
        <v>60.250726397430306</v>
      </c>
      <c r="P21" s="71">
        <v>0.34971298224711322</v>
      </c>
    </row>
    <row r="22" spans="1:16" x14ac:dyDescent="0.25">
      <c r="A22" s="17"/>
      <c r="B22" s="55">
        <v>16</v>
      </c>
      <c r="C22" s="19" t="s">
        <v>265</v>
      </c>
      <c r="D22" s="20">
        <v>90.818895000000026</v>
      </c>
      <c r="E22" s="21">
        <v>161.60086299999998</v>
      </c>
      <c r="F22" s="21">
        <f t="shared" si="0"/>
        <v>51.425876462133388</v>
      </c>
      <c r="G22" s="21">
        <v>38.685405992133383</v>
      </c>
      <c r="H22" s="21">
        <v>3.1995814199999995</v>
      </c>
      <c r="I22" s="21">
        <v>9.5408890500000005</v>
      </c>
      <c r="J22" s="22">
        <f t="shared" si="1"/>
        <v>0.23938861014704724</v>
      </c>
      <c r="K22" s="22">
        <f t="shared" si="2"/>
        <v>0.25918789438725576</v>
      </c>
      <c r="L22" s="23">
        <f t="shared" si="3"/>
        <v>0.31822773410642863</v>
      </c>
      <c r="M22" s="4"/>
      <c r="N22" t="s">
        <v>269</v>
      </c>
      <c r="O22" s="5">
        <v>175.61409414504476</v>
      </c>
      <c r="P22" s="71">
        <v>0.34229663667264387</v>
      </c>
    </row>
    <row r="23" spans="1:16" x14ac:dyDescent="0.25">
      <c r="A23" s="17"/>
      <c r="B23" s="55">
        <v>17</v>
      </c>
      <c r="C23" s="19" t="s">
        <v>266</v>
      </c>
      <c r="D23" s="20">
        <v>224.37277000000003</v>
      </c>
      <c r="E23" s="21">
        <v>302.30419199999989</v>
      </c>
      <c r="F23" s="21">
        <f t="shared" si="0"/>
        <v>146.58249878248111</v>
      </c>
      <c r="G23" s="21">
        <v>131.29169602248112</v>
      </c>
      <c r="H23" s="21">
        <v>1.6645036399999997</v>
      </c>
      <c r="I23" s="21">
        <v>13.626299119999997</v>
      </c>
      <c r="J23" s="22">
        <f t="shared" si="1"/>
        <v>0.43430325975261758</v>
      </c>
      <c r="K23" s="22">
        <f t="shared" si="2"/>
        <v>0.43980931518965227</v>
      </c>
      <c r="L23" s="23">
        <f t="shared" si="3"/>
        <v>0.48488410899204853</v>
      </c>
      <c r="M23" s="4"/>
      <c r="N23" t="s">
        <v>273</v>
      </c>
      <c r="O23" s="5">
        <v>23.640192898406678</v>
      </c>
      <c r="P23" s="71">
        <v>0.33990225357103188</v>
      </c>
    </row>
    <row r="24" spans="1:16" x14ac:dyDescent="0.25">
      <c r="A24" s="17"/>
      <c r="B24" s="55">
        <v>18</v>
      </c>
      <c r="C24" s="19" t="s">
        <v>267</v>
      </c>
      <c r="D24" s="20">
        <v>31.299948999999994</v>
      </c>
      <c r="E24" s="21">
        <v>53.854792000000025</v>
      </c>
      <c r="F24" s="21">
        <f t="shared" si="0"/>
        <v>10.977038115057358</v>
      </c>
      <c r="G24" s="21">
        <v>5.5990337650573565</v>
      </c>
      <c r="H24" s="21">
        <v>2.0729991999999999</v>
      </c>
      <c r="I24" s="21">
        <v>3.3050051500000004</v>
      </c>
      <c r="J24" s="22">
        <f t="shared" si="1"/>
        <v>0.10396537721392284</v>
      </c>
      <c r="K24" s="22">
        <f t="shared" si="2"/>
        <v>0.14245775872753075</v>
      </c>
      <c r="L24" s="23">
        <f t="shared" si="3"/>
        <v>0.203826580837177</v>
      </c>
      <c r="M24" s="4"/>
      <c r="N24" t="s">
        <v>252</v>
      </c>
      <c r="O24" s="5">
        <v>98.94414048355425</v>
      </c>
      <c r="P24" s="71">
        <v>0.33571206679336824</v>
      </c>
    </row>
    <row r="25" spans="1:16" x14ac:dyDescent="0.25">
      <c r="A25" s="17"/>
      <c r="B25" s="55">
        <v>19</v>
      </c>
      <c r="C25" s="19" t="s">
        <v>268</v>
      </c>
      <c r="D25" s="20">
        <v>76.141455000000008</v>
      </c>
      <c r="E25" s="21">
        <v>162.58270999999993</v>
      </c>
      <c r="F25" s="21">
        <f t="shared" si="0"/>
        <v>36.19310863222303</v>
      </c>
      <c r="G25" s="21">
        <v>20.018609612223031</v>
      </c>
      <c r="H25" s="21">
        <v>6.4115427100000009</v>
      </c>
      <c r="I25" s="21">
        <v>9.7629563099999999</v>
      </c>
      <c r="J25" s="22">
        <f t="shared" si="1"/>
        <v>0.12312877311629901</v>
      </c>
      <c r="K25" s="22">
        <f t="shared" si="2"/>
        <v>0.16256434846130344</v>
      </c>
      <c r="L25" s="23">
        <f t="shared" si="3"/>
        <v>0.22261351549757685</v>
      </c>
      <c r="M25" s="4"/>
      <c r="N25" t="s">
        <v>265</v>
      </c>
      <c r="O25" s="5">
        <v>51.425876462133388</v>
      </c>
      <c r="P25" s="71">
        <v>0.31822773410642863</v>
      </c>
    </row>
    <row r="26" spans="1:16" x14ac:dyDescent="0.25">
      <c r="A26" s="17"/>
      <c r="B26" s="55">
        <v>20</v>
      </c>
      <c r="C26" s="19" t="s">
        <v>269</v>
      </c>
      <c r="D26" s="20">
        <v>248.92877499999992</v>
      </c>
      <c r="E26" s="21">
        <v>513.04650800000024</v>
      </c>
      <c r="F26" s="21">
        <f t="shared" si="0"/>
        <v>175.61409414504476</v>
      </c>
      <c r="G26" s="21">
        <v>131.75359985504474</v>
      </c>
      <c r="H26" s="21">
        <v>12.716178850000004</v>
      </c>
      <c r="I26" s="21">
        <v>31.144315440000003</v>
      </c>
      <c r="J26" s="22">
        <f t="shared" si="1"/>
        <v>0.25680634757394094</v>
      </c>
      <c r="K26" s="22">
        <f t="shared" si="2"/>
        <v>0.28159197353906301</v>
      </c>
      <c r="L26" s="23">
        <f t="shared" si="3"/>
        <v>0.34229663667264387</v>
      </c>
      <c r="M26" s="4"/>
      <c r="N26" t="s">
        <v>260</v>
      </c>
      <c r="O26" s="5">
        <v>28.448119150537373</v>
      </c>
      <c r="P26" s="71">
        <v>0.31728659830917966</v>
      </c>
    </row>
    <row r="27" spans="1:16" x14ac:dyDescent="0.25">
      <c r="A27" s="17"/>
      <c r="B27" s="55">
        <v>21</v>
      </c>
      <c r="C27" s="19" t="s">
        <v>270</v>
      </c>
      <c r="D27" s="20">
        <v>920.25146899999936</v>
      </c>
      <c r="E27" s="21">
        <v>815.50488500000006</v>
      </c>
      <c r="F27" s="21">
        <f t="shared" si="0"/>
        <v>305.31926930459093</v>
      </c>
      <c r="G27" s="21">
        <v>239.43162882459092</v>
      </c>
      <c r="H27" s="21">
        <v>25.350558210000003</v>
      </c>
      <c r="I27" s="21">
        <v>40.537082269999985</v>
      </c>
      <c r="J27" s="22">
        <f t="shared" si="1"/>
        <v>0.29359925762381045</v>
      </c>
      <c r="K27" s="22">
        <f t="shared" si="2"/>
        <v>0.32468497970381982</v>
      </c>
      <c r="L27" s="23">
        <f t="shared" si="3"/>
        <v>0.37439293733303747</v>
      </c>
      <c r="M27" s="4"/>
      <c r="N27" t="s">
        <v>271</v>
      </c>
      <c r="O27" s="5">
        <v>183.84188786057388</v>
      </c>
      <c r="P27" s="71">
        <v>0.29602279959611189</v>
      </c>
    </row>
    <row r="28" spans="1:16" x14ac:dyDescent="0.25">
      <c r="A28" s="17"/>
      <c r="B28" s="55">
        <v>22</v>
      </c>
      <c r="C28" s="19" t="s">
        <v>271</v>
      </c>
      <c r="D28" s="20">
        <v>244.40264800000011</v>
      </c>
      <c r="E28" s="21">
        <v>621.03962300000001</v>
      </c>
      <c r="F28" s="21">
        <f t="shared" si="0"/>
        <v>183.84188786057388</v>
      </c>
      <c r="G28" s="21">
        <v>120.59000553057389</v>
      </c>
      <c r="H28" s="21">
        <v>16.726483980000001</v>
      </c>
      <c r="I28" s="21">
        <v>46.525398349999975</v>
      </c>
      <c r="J28" s="22">
        <f t="shared" si="1"/>
        <v>0.19417441506880131</v>
      </c>
      <c r="K28" s="22">
        <f t="shared" si="2"/>
        <v>0.22110745341376373</v>
      </c>
      <c r="L28" s="23">
        <f t="shared" si="3"/>
        <v>0.29602279959611189</v>
      </c>
      <c r="M28" s="4"/>
      <c r="N28" t="s">
        <v>272</v>
      </c>
      <c r="O28" s="5">
        <v>35.158395286055573</v>
      </c>
      <c r="P28" s="71">
        <v>0.26447227768148279</v>
      </c>
    </row>
    <row r="29" spans="1:16" x14ac:dyDescent="0.25">
      <c r="A29" s="17"/>
      <c r="B29" s="55">
        <v>23</v>
      </c>
      <c r="C29" s="19" t="s">
        <v>272</v>
      </c>
      <c r="D29" s="20">
        <v>85.581299000000016</v>
      </c>
      <c r="E29" s="21">
        <v>132.93792299999998</v>
      </c>
      <c r="F29" s="21">
        <f t="shared" si="0"/>
        <v>35.158395286055573</v>
      </c>
      <c r="G29" s="21">
        <v>13.194213226055581</v>
      </c>
      <c r="H29" s="21">
        <v>5.3990469399999999</v>
      </c>
      <c r="I29" s="21">
        <v>16.565135119999994</v>
      </c>
      <c r="J29" s="22">
        <f t="shared" si="1"/>
        <v>9.9250935536698448E-2</v>
      </c>
      <c r="K29" s="22">
        <f t="shared" si="2"/>
        <v>0.13986422945735041</v>
      </c>
      <c r="L29" s="23">
        <f t="shared" si="3"/>
        <v>0.26447227768148279</v>
      </c>
      <c r="M29" s="4"/>
      <c r="N29" t="s">
        <v>268</v>
      </c>
      <c r="O29" s="5">
        <v>36.19310863222303</v>
      </c>
      <c r="P29" s="71">
        <v>0.22261351549757685</v>
      </c>
    </row>
    <row r="30" spans="1:16" x14ac:dyDescent="0.25">
      <c r="A30" s="17"/>
      <c r="B30" s="55">
        <v>24</v>
      </c>
      <c r="C30" s="19" t="s">
        <v>273</v>
      </c>
      <c r="D30" s="20">
        <v>67.11142199999999</v>
      </c>
      <c r="E30" s="21">
        <v>69.549974000000006</v>
      </c>
      <c r="F30" s="21">
        <f t="shared" si="0"/>
        <v>23.640192898406678</v>
      </c>
      <c r="G30" s="21">
        <v>16.506264728406677</v>
      </c>
      <c r="H30" s="21">
        <v>4.7607082899999993</v>
      </c>
      <c r="I30" s="21">
        <v>2.3732198800000002</v>
      </c>
      <c r="J30" s="22">
        <f t="shared" si="1"/>
        <v>0.23732956001402208</v>
      </c>
      <c r="K30" s="22">
        <f t="shared" si="2"/>
        <v>0.30577974074306158</v>
      </c>
      <c r="L30" s="23">
        <f t="shared" si="3"/>
        <v>0.33990225357103188</v>
      </c>
      <c r="M30" s="4"/>
      <c r="N30" t="s">
        <v>263</v>
      </c>
      <c r="O30" s="5">
        <v>32.242237067150263</v>
      </c>
      <c r="P30" s="71">
        <v>0.20402623318877983</v>
      </c>
    </row>
    <row r="31" spans="1:16" ht="15.75" thickBot="1" x14ac:dyDescent="0.3">
      <c r="A31" s="24"/>
      <c r="B31" s="56">
        <v>25</v>
      </c>
      <c r="C31" s="26" t="s">
        <v>274</v>
      </c>
      <c r="D31" s="27">
        <v>284.46263500000003</v>
      </c>
      <c r="E31" s="28">
        <v>172.28621599999997</v>
      </c>
      <c r="F31" s="28">
        <f t="shared" si="0"/>
        <v>60.250726397430306</v>
      </c>
      <c r="G31" s="28">
        <v>49.314167677430305</v>
      </c>
      <c r="H31" s="28">
        <v>9.4576032100000003</v>
      </c>
      <c r="I31" s="28">
        <v>1.4789555100000014</v>
      </c>
      <c r="J31" s="29">
        <f t="shared" si="1"/>
        <v>0.28623397055415223</v>
      </c>
      <c r="K31" s="29">
        <f t="shared" si="2"/>
        <v>0.34112868836489113</v>
      </c>
      <c r="L31" s="30">
        <f t="shared" si="3"/>
        <v>0.34971298224711322</v>
      </c>
      <c r="M31" s="4"/>
      <c r="N31" t="s">
        <v>267</v>
      </c>
      <c r="O31" s="5">
        <v>10.977038115057358</v>
      </c>
      <c r="P31" s="71">
        <v>0.203826580837177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topLeftCell="A13" workbookViewId="0">
      <selection activeCell="A34" sqref="A34:D34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" customWidth="1"/>
    <col min="6" max="6" width="13.5703125" customWidth="1"/>
    <col min="7" max="9" width="0" hidden="1" customWidth="1"/>
  </cols>
  <sheetData>
    <row r="1" spans="1:13" ht="15.75" x14ac:dyDescent="0.25">
      <c r="A1" s="50">
        <v>61</v>
      </c>
      <c r="B1" s="49" t="s">
        <v>38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963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8533.6599669999978</v>
      </c>
      <c r="E6" s="14">
        <v>10116.668690999997</v>
      </c>
      <c r="F6" s="14">
        <v>4198.6203455355308</v>
      </c>
      <c r="G6" s="14">
        <v>2865.9447162755296</v>
      </c>
      <c r="H6" s="14">
        <v>613.74749618999999</v>
      </c>
      <c r="I6" s="14">
        <v>718.92813307000017</v>
      </c>
      <c r="J6" s="15">
        <v>0.28328937161153994</v>
      </c>
      <c r="K6" s="15">
        <v>0.34395632779406299</v>
      </c>
      <c r="L6" s="16">
        <v>0.41502004995683128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2300.0230640000004</v>
      </c>
      <c r="E7" s="38">
        <f ca="1">SUM(E8:OFFSET(E6,MATCH("PROYECTOS",$A$8:$A$50,0),0))</f>
        <v>2897.9100230000013</v>
      </c>
      <c r="F7" s="38">
        <f ca="1">SUM(F8:OFFSET(F6,MATCH("PROYECTOS",$A$8:$A$50,0),0))</f>
        <v>1085.6618211140974</v>
      </c>
      <c r="G7" s="38">
        <f ca="1">SUM(G8:OFFSET(G6,MATCH("PROYECTOS",$A$8:$A$50,0),0))</f>
        <v>760.33124530409737</v>
      </c>
      <c r="H7" s="38">
        <f ca="1">SUM(H8:OFFSET(H6,MATCH("PROYECTOS",$A$8:$A$50,0),0))</f>
        <v>116.53825442999999</v>
      </c>
      <c r="I7" s="38">
        <f ca="1">SUM(I8:OFFSET(I6,MATCH("PROYECTOS",$A$8:$A$50,0),0))</f>
        <v>208.79232138000006</v>
      </c>
      <c r="J7" s="39">
        <f ca="1">IFERROR(G7/E7,0)</f>
        <v>0.26237227493936482</v>
      </c>
      <c r="K7" s="39">
        <f ca="1">IFERROR(SUM(G7,H7)/E7,0)</f>
        <v>0.3025868618330449</v>
      </c>
      <c r="L7" s="40">
        <f ca="1">IFERROR(SUM(G7,H7,I7)/E7,0)</f>
        <v>0.37463613863006984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159.0187840000001</v>
      </c>
      <c r="E8" s="21">
        <v>178.29589700000017</v>
      </c>
      <c r="F8" s="21">
        <f t="shared" ref="F8:F19" si="0">SUM(G8,H8,I8)</f>
        <v>75.936239824085035</v>
      </c>
      <c r="G8" s="21">
        <v>47.77522438408505</v>
      </c>
      <c r="H8" s="21">
        <v>15.809045189999994</v>
      </c>
      <c r="I8" s="21">
        <v>12.351970249999995</v>
      </c>
      <c r="J8" s="22">
        <f t="shared" ref="J8:J20" si="1">IFERROR(G8/E8,0)</f>
        <v>0.26795470444328284</v>
      </c>
      <c r="K8" s="22">
        <f t="shared" ref="K8:K20" si="2">IFERROR(SUM(G8,H8)/E8,0)</f>
        <v>0.3566221693485464</v>
      </c>
      <c r="L8" s="23">
        <f t="shared" ref="L8:L20" si="3">IFERROR(SUM(G8,H8,I8)/E8,0)</f>
        <v>0.42590009698363929</v>
      </c>
      <c r="M8" s="4"/>
    </row>
    <row r="9" spans="1:13" ht="25.5" x14ac:dyDescent="0.25">
      <c r="A9" s="17"/>
      <c r="B9" s="19">
        <v>3000131</v>
      </c>
      <c r="C9" s="19" t="s">
        <v>965</v>
      </c>
      <c r="D9" s="20">
        <v>1649.5931290000005</v>
      </c>
      <c r="E9" s="21">
        <v>1648.8642240000006</v>
      </c>
      <c r="F9" s="21">
        <f t="shared" si="0"/>
        <v>732.47973627155989</v>
      </c>
      <c r="G9" s="21">
        <v>542.78460203155987</v>
      </c>
      <c r="H9" s="21">
        <v>53.007886820000003</v>
      </c>
      <c r="I9" s="21">
        <v>136.68724742000003</v>
      </c>
      <c r="J9" s="22">
        <f t="shared" si="1"/>
        <v>0.32918696041255102</v>
      </c>
      <c r="K9" s="22">
        <f t="shared" si="2"/>
        <v>0.36133508155463478</v>
      </c>
      <c r="L9" s="23">
        <f t="shared" si="3"/>
        <v>0.44423290020486222</v>
      </c>
      <c r="M9" s="4"/>
    </row>
    <row r="10" spans="1:13" ht="25.5" x14ac:dyDescent="0.25">
      <c r="A10" s="17"/>
      <c r="B10" s="19">
        <v>3000132</v>
      </c>
      <c r="C10" s="19" t="s">
        <v>966</v>
      </c>
      <c r="D10" s="20">
        <v>128.32744599999998</v>
      </c>
      <c r="E10" s="21">
        <v>492.99649999999957</v>
      </c>
      <c r="F10" s="21">
        <f t="shared" si="0"/>
        <v>86.60301575279361</v>
      </c>
      <c r="G10" s="21">
        <v>60.998804622793614</v>
      </c>
      <c r="H10" s="21">
        <v>19.45800333</v>
      </c>
      <c r="I10" s="21">
        <v>6.1462078000000018</v>
      </c>
      <c r="J10" s="22">
        <f t="shared" si="1"/>
        <v>0.12373070523379713</v>
      </c>
      <c r="K10" s="22">
        <f t="shared" si="2"/>
        <v>0.16319955203088396</v>
      </c>
      <c r="L10" s="23">
        <f t="shared" si="3"/>
        <v>0.17566659348046829</v>
      </c>
      <c r="M10" s="4"/>
    </row>
    <row r="11" spans="1:13" ht="25.5" x14ac:dyDescent="0.25">
      <c r="A11" s="17"/>
      <c r="B11" s="19">
        <v>3000133</v>
      </c>
      <c r="C11" s="19" t="s">
        <v>967</v>
      </c>
      <c r="D11" s="20">
        <v>173.6590920000001</v>
      </c>
      <c r="E11" s="21">
        <v>345.76124800000014</v>
      </c>
      <c r="F11" s="21">
        <f t="shared" si="0"/>
        <v>93.804688785707413</v>
      </c>
      <c r="G11" s="21">
        <v>44.908783565707381</v>
      </c>
      <c r="H11" s="21">
        <v>12.494974709999999</v>
      </c>
      <c r="I11" s="21">
        <v>36.400930510000023</v>
      </c>
      <c r="J11" s="22">
        <f t="shared" si="1"/>
        <v>0.12988379647943474</v>
      </c>
      <c r="K11" s="22">
        <f t="shared" si="2"/>
        <v>0.16602137633338065</v>
      </c>
      <c r="L11" s="23">
        <f t="shared" si="3"/>
        <v>0.27129902303484099</v>
      </c>
      <c r="M11" s="4"/>
    </row>
    <row r="12" spans="1:13" ht="25.5" x14ac:dyDescent="0.25">
      <c r="A12" s="17"/>
      <c r="B12" s="19">
        <v>3000134</v>
      </c>
      <c r="C12" s="19" t="s">
        <v>968</v>
      </c>
      <c r="D12" s="20">
        <v>4.7273680000000002</v>
      </c>
      <c r="E12" s="21">
        <v>10.179718999999997</v>
      </c>
      <c r="F12" s="21">
        <f t="shared" si="0"/>
        <v>6.8564891390622504</v>
      </c>
      <c r="G12" s="21">
        <v>5.2525061590622499</v>
      </c>
      <c r="H12" s="21">
        <v>0.52853116999999983</v>
      </c>
      <c r="I12" s="21">
        <v>1.0754518100000003</v>
      </c>
      <c r="J12" s="22">
        <f t="shared" si="1"/>
        <v>0.51597751952310777</v>
      </c>
      <c r="K12" s="22">
        <f t="shared" si="2"/>
        <v>0.56789753519348141</v>
      </c>
      <c r="L12" s="23">
        <f t="shared" si="3"/>
        <v>0.67354404763650677</v>
      </c>
      <c r="M12" s="4"/>
    </row>
    <row r="13" spans="1:13" ht="25.5" x14ac:dyDescent="0.25">
      <c r="A13" s="17"/>
      <c r="B13" s="19">
        <v>3000143</v>
      </c>
      <c r="C13" s="19" t="s">
        <v>969</v>
      </c>
      <c r="D13" s="20">
        <v>7.3123449999999997</v>
      </c>
      <c r="E13" s="21">
        <v>7.076484999999999</v>
      </c>
      <c r="F13" s="21">
        <f t="shared" si="0"/>
        <v>4.5793599299328154</v>
      </c>
      <c r="G13" s="21">
        <v>4.0093298899328147</v>
      </c>
      <c r="H13" s="21">
        <v>0.40122614999999989</v>
      </c>
      <c r="I13" s="21">
        <v>0.16880388999999996</v>
      </c>
      <c r="J13" s="22">
        <f t="shared" si="1"/>
        <v>0.56657081728185887</v>
      </c>
      <c r="K13" s="22">
        <f t="shared" si="2"/>
        <v>0.62326932649935884</v>
      </c>
      <c r="L13" s="23">
        <f t="shared" si="3"/>
        <v>0.64712352671316564</v>
      </c>
      <c r="M13" s="4"/>
    </row>
    <row r="14" spans="1:13" ht="38.25" x14ac:dyDescent="0.25">
      <c r="A14" s="17"/>
      <c r="B14" s="19">
        <v>3000476</v>
      </c>
      <c r="C14" s="19" t="s">
        <v>970</v>
      </c>
      <c r="D14" s="20">
        <v>4.9111199999999995</v>
      </c>
      <c r="E14" s="21">
        <v>5.5670120000000001</v>
      </c>
      <c r="F14" s="21">
        <f t="shared" si="0"/>
        <v>1.9445912392703646</v>
      </c>
      <c r="G14" s="21">
        <v>1.3078088392703648</v>
      </c>
      <c r="H14" s="21">
        <v>0.24398714999999999</v>
      </c>
      <c r="I14" s="21">
        <v>0.39279524999999987</v>
      </c>
      <c r="J14" s="22">
        <f t="shared" si="1"/>
        <v>0.23492114607806933</v>
      </c>
      <c r="K14" s="22">
        <f t="shared" si="2"/>
        <v>0.27874845415644239</v>
      </c>
      <c r="L14" s="23">
        <f t="shared" si="3"/>
        <v>0.34930609800560236</v>
      </c>
      <c r="M14" s="4"/>
    </row>
    <row r="15" spans="1:13" ht="38.25" x14ac:dyDescent="0.25">
      <c r="A15" s="17"/>
      <c r="B15" s="19">
        <v>3000477</v>
      </c>
      <c r="C15" s="19" t="s">
        <v>971</v>
      </c>
      <c r="D15" s="20">
        <v>6.0959600000000007</v>
      </c>
      <c r="E15" s="21">
        <v>6.5649479999999985</v>
      </c>
      <c r="F15" s="21">
        <f t="shared" si="0"/>
        <v>1.9884519436524082</v>
      </c>
      <c r="G15" s="21">
        <v>1.1518500336524085</v>
      </c>
      <c r="H15" s="21">
        <v>0.29636169999999995</v>
      </c>
      <c r="I15" s="21">
        <v>0.54024021</v>
      </c>
      <c r="J15" s="22">
        <f t="shared" si="1"/>
        <v>0.17545455556577275</v>
      </c>
      <c r="K15" s="22">
        <f t="shared" si="2"/>
        <v>0.2205975940178671</v>
      </c>
      <c r="L15" s="23">
        <f t="shared" si="3"/>
        <v>0.3028892146064841</v>
      </c>
      <c r="M15" s="4"/>
    </row>
    <row r="16" spans="1:13" ht="25.5" x14ac:dyDescent="0.25">
      <c r="A16" s="17"/>
      <c r="B16" s="19">
        <v>3000478</v>
      </c>
      <c r="C16" s="19" t="s">
        <v>972</v>
      </c>
      <c r="D16" s="20">
        <v>141.65922800000001</v>
      </c>
      <c r="E16" s="21">
        <v>173.84097300000002</v>
      </c>
      <c r="F16" s="21">
        <f t="shared" si="0"/>
        <v>70.557767817555316</v>
      </c>
      <c r="G16" s="21">
        <v>45.297019127555302</v>
      </c>
      <c r="H16" s="21">
        <v>11.940831560000007</v>
      </c>
      <c r="I16" s="21">
        <v>13.319917130000006</v>
      </c>
      <c r="J16" s="22">
        <f t="shared" si="1"/>
        <v>0.2605658398354414</v>
      </c>
      <c r="K16" s="22">
        <f t="shared" si="2"/>
        <v>0.32925408607529655</v>
      </c>
      <c r="L16" s="23">
        <f t="shared" si="3"/>
        <v>0.40587536183173173</v>
      </c>
      <c r="M16" s="4"/>
    </row>
    <row r="17" spans="1:13" ht="25.5" x14ac:dyDescent="0.25">
      <c r="A17" s="17"/>
      <c r="B17" s="19">
        <v>3000479</v>
      </c>
      <c r="C17" s="19" t="s">
        <v>973</v>
      </c>
      <c r="D17" s="20">
        <v>21.161914000000003</v>
      </c>
      <c r="E17" s="21">
        <v>22.430777000000003</v>
      </c>
      <c r="F17" s="21">
        <f t="shared" si="0"/>
        <v>9.52147008342844</v>
      </c>
      <c r="G17" s="21">
        <v>6.3538177834284397</v>
      </c>
      <c r="H17" s="21">
        <v>1.6740486700000003</v>
      </c>
      <c r="I17" s="21">
        <v>1.4936036299999997</v>
      </c>
      <c r="J17" s="22">
        <f t="shared" si="1"/>
        <v>0.28326338331607681</v>
      </c>
      <c r="K17" s="22">
        <f t="shared" si="2"/>
        <v>0.3578951568832609</v>
      </c>
      <c r="L17" s="23">
        <f t="shared" si="3"/>
        <v>0.4244824012751961</v>
      </c>
      <c r="M17" s="4"/>
    </row>
    <row r="18" spans="1:13" ht="25.5" x14ac:dyDescent="0.25">
      <c r="A18" s="17"/>
      <c r="B18" s="19">
        <v>3000480</v>
      </c>
      <c r="C18" s="19" t="s">
        <v>974</v>
      </c>
      <c r="D18" s="20">
        <v>3.5016780000000001</v>
      </c>
      <c r="E18" s="21">
        <v>3.698385</v>
      </c>
      <c r="F18" s="21">
        <f t="shared" si="0"/>
        <v>0.88945536704981332</v>
      </c>
      <c r="G18" s="21">
        <v>0.49149886704981327</v>
      </c>
      <c r="H18" s="21">
        <v>0.18280302000000004</v>
      </c>
      <c r="I18" s="21">
        <v>0.21515347999999995</v>
      </c>
      <c r="J18" s="22">
        <f t="shared" si="1"/>
        <v>0.13289553874185983</v>
      </c>
      <c r="K18" s="22">
        <f t="shared" si="2"/>
        <v>0.18232333492857378</v>
      </c>
      <c r="L18" s="23">
        <f t="shared" si="3"/>
        <v>0.24049831671116265</v>
      </c>
      <c r="M18" s="4"/>
    </row>
    <row r="19" spans="1:13" x14ac:dyDescent="0.25">
      <c r="A19" s="17"/>
      <c r="B19" s="19">
        <v>3000599</v>
      </c>
      <c r="C19" s="19" t="s">
        <v>975</v>
      </c>
      <c r="D19" s="20">
        <v>5.5E-2</v>
      </c>
      <c r="E19" s="21">
        <v>2.6338550000000001</v>
      </c>
      <c r="F19" s="21">
        <f t="shared" si="0"/>
        <v>0.50055495999999999</v>
      </c>
      <c r="G19" s="21">
        <v>0</v>
      </c>
      <c r="H19" s="21">
        <v>0.50055495999999999</v>
      </c>
      <c r="I19" s="21">
        <v>0</v>
      </c>
      <c r="J19" s="22">
        <f t="shared" si="1"/>
        <v>0</v>
      </c>
      <c r="K19" s="22">
        <f t="shared" si="2"/>
        <v>0.19004651357041294</v>
      </c>
      <c r="L19" s="23">
        <f t="shared" si="3"/>
        <v>0.19004651357041294</v>
      </c>
      <c r="M19" s="4"/>
    </row>
    <row r="20" spans="1:13" ht="15.75" thickBot="1" x14ac:dyDescent="0.3">
      <c r="A20" s="41" t="s">
        <v>294</v>
      </c>
      <c r="B20" s="43"/>
      <c r="C20" s="43"/>
      <c r="D20" s="44">
        <f ca="1">OFFSET(D20,-MATCH("PROYECTOS",$A$8:$A$50,0)-1,0)-(OFFSET(D20,-MATCH("PROYECTOS",$A$8:$A$50,0),0))</f>
        <v>6233.6369029999969</v>
      </c>
      <c r="E20" s="45">
        <f t="shared" ref="E20:I20" ca="1" si="4">OFFSET(E20,-MATCH("PROYECTOS",$A$8:$A$50,0)-1,0)-(OFFSET(E20,-MATCH("PROYECTOS",$A$8:$A$50,0),0))</f>
        <v>7218.7586679999959</v>
      </c>
      <c r="F20" s="45">
        <f t="shared" ca="1" si="4"/>
        <v>3112.9585244214331</v>
      </c>
      <c r="G20" s="45">
        <f t="shared" ca="1" si="4"/>
        <v>2105.6134709714324</v>
      </c>
      <c r="H20" s="45">
        <f t="shared" ca="1" si="4"/>
        <v>497.20924176</v>
      </c>
      <c r="I20" s="45">
        <f t="shared" ca="1" si="4"/>
        <v>510.13581169000008</v>
      </c>
      <c r="J20" s="46">
        <f t="shared" ca="1" si="1"/>
        <v>0.29168636434757089</v>
      </c>
      <c r="K20" s="46">
        <f t="shared" ca="1" si="2"/>
        <v>0.36056375236222732</v>
      </c>
      <c r="L20" s="47">
        <f t="shared" ca="1" si="3"/>
        <v>0.43123183189664632</v>
      </c>
      <c r="M20" s="4"/>
    </row>
    <row r="21" spans="1:13" ht="15.75" thickBot="1" x14ac:dyDescent="0.3"/>
    <row r="22" spans="1:13" ht="15.75" thickBot="1" x14ac:dyDescent="0.3">
      <c r="A22" s="89" t="s">
        <v>316</v>
      </c>
      <c r="B22" s="90"/>
      <c r="C22" s="90"/>
      <c r="D22" s="91"/>
    </row>
    <row r="23" spans="1:13" ht="15.75" thickBot="1" x14ac:dyDescent="0.3">
      <c r="A23" s="1" t="s">
        <v>1020</v>
      </c>
    </row>
    <row r="24" spans="1:13" ht="45" customHeight="1" x14ac:dyDescent="0.25">
      <c r="A24" s="82" t="s">
        <v>318</v>
      </c>
      <c r="B24" s="83"/>
      <c r="C24" s="83"/>
      <c r="D24" s="94" t="s">
        <v>319</v>
      </c>
    </row>
    <row r="25" spans="1:13" ht="15.75" thickBot="1" x14ac:dyDescent="0.3">
      <c r="A25" s="92"/>
      <c r="B25" s="93"/>
      <c r="C25" s="93"/>
      <c r="D25" s="95"/>
    </row>
    <row r="26" spans="1:13" x14ac:dyDescent="0.25">
      <c r="A26" s="17"/>
      <c r="B26" s="19">
        <v>3000001</v>
      </c>
      <c r="C26" s="19" t="s">
        <v>276</v>
      </c>
      <c r="D26" s="23">
        <v>0.42590009698363929</v>
      </c>
    </row>
    <row r="27" spans="1:13" ht="25.5" x14ac:dyDescent="0.25">
      <c r="A27" s="17"/>
      <c r="B27" s="19">
        <v>3000132</v>
      </c>
      <c r="C27" s="19" t="s">
        <v>966</v>
      </c>
      <c r="D27" s="23">
        <v>0.17566659348046829</v>
      </c>
    </row>
    <row r="28" spans="1:13" ht="25.5" x14ac:dyDescent="0.25">
      <c r="A28" s="17"/>
      <c r="B28" s="19">
        <v>3000133</v>
      </c>
      <c r="C28" s="19" t="s">
        <v>967</v>
      </c>
      <c r="D28" s="23">
        <v>0.27129902303484099</v>
      </c>
    </row>
    <row r="29" spans="1:13" ht="38.25" x14ac:dyDescent="0.25">
      <c r="A29" s="17"/>
      <c r="B29" s="19">
        <v>3000476</v>
      </c>
      <c r="C29" s="19" t="s">
        <v>970</v>
      </c>
      <c r="D29" s="23">
        <v>0.34930609800560236</v>
      </c>
    </row>
    <row r="30" spans="1:13" ht="38.25" x14ac:dyDescent="0.25">
      <c r="A30" s="17"/>
      <c r="B30" s="19">
        <v>3000477</v>
      </c>
      <c r="C30" s="19" t="s">
        <v>971</v>
      </c>
      <c r="D30" s="23">
        <v>0.3028892146064841</v>
      </c>
    </row>
    <row r="31" spans="1:13" ht="25.5" x14ac:dyDescent="0.25">
      <c r="A31" s="17"/>
      <c r="B31" s="19">
        <v>3000478</v>
      </c>
      <c r="C31" s="19" t="s">
        <v>972</v>
      </c>
      <c r="D31" s="23">
        <v>0.40587536183173173</v>
      </c>
    </row>
    <row r="32" spans="1:13" ht="25.5" x14ac:dyDescent="0.25">
      <c r="A32" s="17"/>
      <c r="B32" s="19">
        <v>3000479</v>
      </c>
      <c r="C32" s="19" t="s">
        <v>973</v>
      </c>
      <c r="D32" s="23">
        <v>0.4244824012751961</v>
      </c>
    </row>
    <row r="33" spans="1:4" ht="25.5" x14ac:dyDescent="0.25">
      <c r="A33" s="17"/>
      <c r="B33" s="19">
        <v>3000480</v>
      </c>
      <c r="C33" s="19" t="s">
        <v>974</v>
      </c>
      <c r="D33" s="23">
        <v>0.24049831671116265</v>
      </c>
    </row>
    <row r="34" spans="1:4" ht="15.75" thickBot="1" x14ac:dyDescent="0.3">
      <c r="A34" s="24"/>
      <c r="B34" s="26">
        <v>3000599</v>
      </c>
      <c r="C34" s="26" t="s">
        <v>975</v>
      </c>
      <c r="D34" s="30">
        <v>0.19004651357041294</v>
      </c>
    </row>
  </sheetData>
  <mergeCells count="10">
    <mergeCell ref="A22:D22"/>
    <mergeCell ref="A24:C25"/>
    <mergeCell ref="D24:D2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1"/>
  <sheetViews>
    <sheetView topLeftCell="A13" workbookViewId="0">
      <selection activeCell="A10" sqref="A1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61</v>
      </c>
      <c r="B1" s="49" t="s">
        <v>38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964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8533.6599669999978</v>
      </c>
      <c r="I6" s="14">
        <v>10116.668690999997</v>
      </c>
      <c r="J6" s="14">
        <v>4198.6203455355308</v>
      </c>
      <c r="K6" s="14">
        <v>2865.9447162755296</v>
      </c>
      <c r="L6" s="14">
        <v>613.74749618999999</v>
      </c>
      <c r="M6" s="14">
        <v>718.92813307000017</v>
      </c>
      <c r="N6" s="15">
        <v>0.28328937161153994</v>
      </c>
      <c r="O6" s="15">
        <v>0.34395632779406299</v>
      </c>
      <c r="P6" s="16">
        <v>0.41502004995683128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>SUM(H8:H50)</f>
        <v>2300.0230639999986</v>
      </c>
      <c r="I7" s="37">
        <f t="shared" ref="I7:M7" si="0">SUM(I8:I50)</f>
        <v>2897.9100230000013</v>
      </c>
      <c r="J7" s="37">
        <f t="shared" si="0"/>
        <v>1085.6618211140967</v>
      </c>
      <c r="K7" s="37">
        <f t="shared" si="0"/>
        <v>760.33124530409737</v>
      </c>
      <c r="L7" s="37">
        <f t="shared" si="0"/>
        <v>116.53825443000002</v>
      </c>
      <c r="M7" s="37">
        <f t="shared" si="0"/>
        <v>208.79232138000012</v>
      </c>
      <c r="N7" s="39">
        <f>IFERROR(K7/I7,0)</f>
        <v>0.26237227493936482</v>
      </c>
      <c r="O7" s="39">
        <f>IFERROR(SUM(K7,L7)/I7,0)</f>
        <v>0.3025868618330449</v>
      </c>
      <c r="P7" s="40">
        <f>IFERROR(SUM(K7,L7,M7)/I7,0)</f>
        <v>0.37463613863006995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513</v>
      </c>
      <c r="D8" s="68">
        <v>3000001</v>
      </c>
      <c r="E8" s="19" t="s">
        <v>276</v>
      </c>
      <c r="F8" s="69">
        <v>60</v>
      </c>
      <c r="G8" s="19" t="s">
        <v>310</v>
      </c>
      <c r="H8" s="20">
        <v>125.59280500000001</v>
      </c>
      <c r="I8" s="21">
        <v>140.29365700000005</v>
      </c>
      <c r="J8" s="21">
        <f t="shared" ref="J8:J50" si="1">SUM(K8,L8,M8)</f>
        <v>61.845093188178154</v>
      </c>
      <c r="K8" s="21">
        <v>41.167050098178152</v>
      </c>
      <c r="L8" s="21">
        <v>12.591751330000001</v>
      </c>
      <c r="M8" s="21">
        <v>8.0862917599999982</v>
      </c>
      <c r="N8" s="22">
        <f t="shared" ref="N8:N51" si="2">IFERROR(K8/I8,0)</f>
        <v>0.29343486354609843</v>
      </c>
      <c r="O8" s="22">
        <f t="shared" ref="O8:O51" si="3">IFERROR(SUM(K8,L8)/I8,0)</f>
        <v>0.3831876834472861</v>
      </c>
      <c r="P8" s="23">
        <f t="shared" ref="P8:P51" si="4">IFERROR(SUM(K8,L8,M8)/I8,0)</f>
        <v>0.44082601103040697</v>
      </c>
      <c r="Q8" s="70">
        <v>63.5</v>
      </c>
      <c r="R8" s="21">
        <v>8</v>
      </c>
      <c r="S8" s="23">
        <f>IFERROR(R8/Q8,0)</f>
        <v>0.12598425196850394</v>
      </c>
    </row>
    <row r="9" spans="1:19" ht="38.25" x14ac:dyDescent="0.25">
      <c r="A9" s="17"/>
      <c r="B9" s="19">
        <v>5001433</v>
      </c>
      <c r="C9" s="19" t="s">
        <v>976</v>
      </c>
      <c r="D9" s="68">
        <v>3000131</v>
      </c>
      <c r="E9" s="19" t="s">
        <v>965</v>
      </c>
      <c r="F9" s="69">
        <v>67</v>
      </c>
      <c r="G9" s="19" t="s">
        <v>1012</v>
      </c>
      <c r="H9" s="20">
        <v>960.30697099999975</v>
      </c>
      <c r="I9" s="21">
        <v>956.20897800000012</v>
      </c>
      <c r="J9" s="21">
        <f t="shared" si="1"/>
        <v>435.73036322171561</v>
      </c>
      <c r="K9" s="21">
        <v>334.49126870171563</v>
      </c>
      <c r="L9" s="21">
        <v>35.092630500000006</v>
      </c>
      <c r="M9" s="21">
        <v>66.146464019999996</v>
      </c>
      <c r="N9" s="22">
        <f t="shared" si="2"/>
        <v>0.34980979722793981</v>
      </c>
      <c r="O9" s="22">
        <f t="shared" si="3"/>
        <v>0.38650954729031584</v>
      </c>
      <c r="P9" s="23">
        <f t="shared" si="4"/>
        <v>0.45568528767956784</v>
      </c>
      <c r="Q9" s="70">
        <v>13457.765000000001</v>
      </c>
      <c r="R9" s="21">
        <v>20</v>
      </c>
      <c r="S9" s="23">
        <f t="shared" ref="S9:S50" si="5">IFERROR(R9/Q9,0)</f>
        <v>1.486130869427427E-3</v>
      </c>
    </row>
    <row r="10" spans="1:19" ht="38.25" x14ac:dyDescent="0.25">
      <c r="A10" s="17"/>
      <c r="B10" s="19">
        <v>5001433</v>
      </c>
      <c r="C10" s="19" t="s">
        <v>976</v>
      </c>
      <c r="D10" s="68">
        <v>3000132</v>
      </c>
      <c r="E10" s="19" t="s">
        <v>966</v>
      </c>
      <c r="F10" s="69">
        <v>67</v>
      </c>
      <c r="G10" s="19" t="s">
        <v>1012</v>
      </c>
      <c r="H10" s="20">
        <v>14.677649999999998</v>
      </c>
      <c r="I10" s="21">
        <v>53.369861000000014</v>
      </c>
      <c r="J10" s="21">
        <f t="shared" si="1"/>
        <v>3.4132458479418091</v>
      </c>
      <c r="K10" s="21">
        <v>0.59922249794180971</v>
      </c>
      <c r="L10" s="21">
        <v>2.6935462499999994</v>
      </c>
      <c r="M10" s="21">
        <v>0.12047709999999999</v>
      </c>
      <c r="N10" s="22">
        <f t="shared" si="2"/>
        <v>1.1227732032912913E-2</v>
      </c>
      <c r="O10" s="22">
        <f t="shared" si="3"/>
        <v>6.1697158025984147E-2</v>
      </c>
      <c r="P10" s="23">
        <f t="shared" si="4"/>
        <v>6.395455757214373E-2</v>
      </c>
      <c r="Q10" s="70">
        <v>162.5</v>
      </c>
      <c r="R10" s="21">
        <v>111.586</v>
      </c>
      <c r="S10" s="23">
        <f t="shared" si="5"/>
        <v>0.68668307692307695</v>
      </c>
    </row>
    <row r="11" spans="1:19" ht="25.5" x14ac:dyDescent="0.25">
      <c r="A11" s="17"/>
      <c r="B11" s="19">
        <v>5001434</v>
      </c>
      <c r="C11" s="19" t="s">
        <v>977</v>
      </c>
      <c r="D11" s="68">
        <v>3000131</v>
      </c>
      <c r="E11" s="19" t="s">
        <v>965</v>
      </c>
      <c r="F11" s="69">
        <v>67</v>
      </c>
      <c r="G11" s="19" t="s">
        <v>1012</v>
      </c>
      <c r="H11" s="20">
        <v>20.392873999999999</v>
      </c>
      <c r="I11" s="21">
        <v>18.696082000000001</v>
      </c>
      <c r="J11" s="21">
        <f t="shared" si="1"/>
        <v>4.3603401881727315</v>
      </c>
      <c r="K11" s="21">
        <v>3.8999587781727314</v>
      </c>
      <c r="L11" s="21">
        <v>0</v>
      </c>
      <c r="M11" s="21">
        <v>0.46038140999999999</v>
      </c>
      <c r="N11" s="22">
        <f t="shared" si="2"/>
        <v>0.20859765046883788</v>
      </c>
      <c r="O11" s="22">
        <f t="shared" si="3"/>
        <v>0.20859765046883788</v>
      </c>
      <c r="P11" s="23">
        <f t="shared" si="4"/>
        <v>0.23322213649751489</v>
      </c>
      <c r="Q11" s="70">
        <v>12.171999999999999</v>
      </c>
      <c r="R11" s="21">
        <v>0</v>
      </c>
      <c r="S11" s="23">
        <f t="shared" si="5"/>
        <v>0</v>
      </c>
    </row>
    <row r="12" spans="1:19" ht="25.5" x14ac:dyDescent="0.25">
      <c r="A12" s="17"/>
      <c r="B12" s="19">
        <v>5001435</v>
      </c>
      <c r="C12" s="19" t="s">
        <v>978</v>
      </c>
      <c r="D12" s="68">
        <v>3000131</v>
      </c>
      <c r="E12" s="19" t="s">
        <v>965</v>
      </c>
      <c r="F12" s="69">
        <v>67</v>
      </c>
      <c r="G12" s="19" t="s">
        <v>1012</v>
      </c>
      <c r="H12" s="20">
        <v>8.7173429999999996</v>
      </c>
      <c r="I12" s="21">
        <v>16.089316</v>
      </c>
      <c r="J12" s="21">
        <f t="shared" si="1"/>
        <v>5.8070244827171358</v>
      </c>
      <c r="K12" s="21">
        <v>3.7719188527171355</v>
      </c>
      <c r="L12" s="21">
        <v>0.99748164000000017</v>
      </c>
      <c r="M12" s="21">
        <v>1.0376239899999999</v>
      </c>
      <c r="N12" s="22">
        <f t="shared" si="2"/>
        <v>0.2344362465574755</v>
      </c>
      <c r="O12" s="22">
        <f t="shared" si="3"/>
        <v>0.29643276897023685</v>
      </c>
      <c r="P12" s="23">
        <f t="shared" si="4"/>
        <v>0.3609242607154422</v>
      </c>
      <c r="Q12" s="70">
        <v>2202.5120000000002</v>
      </c>
      <c r="R12" s="21">
        <v>0</v>
      </c>
      <c r="S12" s="23">
        <f t="shared" si="5"/>
        <v>0</v>
      </c>
    </row>
    <row r="13" spans="1:19" ht="25.5" x14ac:dyDescent="0.25">
      <c r="A13" s="17"/>
      <c r="B13" s="19">
        <v>5001436</v>
      </c>
      <c r="C13" s="19" t="s">
        <v>979</v>
      </c>
      <c r="D13" s="68">
        <v>3000131</v>
      </c>
      <c r="E13" s="19" t="s">
        <v>965</v>
      </c>
      <c r="F13" s="69">
        <v>67</v>
      </c>
      <c r="G13" s="19" t="s">
        <v>1012</v>
      </c>
      <c r="H13" s="20">
        <v>20.07685</v>
      </c>
      <c r="I13" s="21">
        <v>30.450175999999995</v>
      </c>
      <c r="J13" s="21">
        <f t="shared" si="1"/>
        <v>11.306639980395744</v>
      </c>
      <c r="K13" s="21">
        <v>7.1186760803957441</v>
      </c>
      <c r="L13" s="21">
        <v>2.36855108</v>
      </c>
      <c r="M13" s="21">
        <v>1.8194128200000002</v>
      </c>
      <c r="N13" s="22">
        <f t="shared" si="2"/>
        <v>0.23378111444727759</v>
      </c>
      <c r="O13" s="22">
        <f t="shared" si="3"/>
        <v>0.31156559359117481</v>
      </c>
      <c r="P13" s="23">
        <f t="shared" si="4"/>
        <v>0.37131607976242059</v>
      </c>
      <c r="Q13" s="70">
        <v>3556.3540000000007</v>
      </c>
      <c r="R13" s="21">
        <v>0</v>
      </c>
      <c r="S13" s="23">
        <f t="shared" si="5"/>
        <v>0</v>
      </c>
    </row>
    <row r="14" spans="1:19" ht="25.5" x14ac:dyDescent="0.25">
      <c r="A14" s="17"/>
      <c r="B14" s="19">
        <v>5001437</v>
      </c>
      <c r="C14" s="19" t="s">
        <v>980</v>
      </c>
      <c r="D14" s="68">
        <v>3000131</v>
      </c>
      <c r="E14" s="19" t="s">
        <v>965</v>
      </c>
      <c r="F14" s="69">
        <v>65</v>
      </c>
      <c r="G14" s="19" t="s">
        <v>1013</v>
      </c>
      <c r="H14" s="20">
        <v>154.64393599999994</v>
      </c>
      <c r="I14" s="21">
        <v>147.01161499999998</v>
      </c>
      <c r="J14" s="21">
        <f t="shared" si="1"/>
        <v>34.342854931839163</v>
      </c>
      <c r="K14" s="21">
        <v>23.387039691839163</v>
      </c>
      <c r="L14" s="21">
        <v>4.2994553299999998</v>
      </c>
      <c r="M14" s="21">
        <v>6.6563599099999999</v>
      </c>
      <c r="N14" s="22">
        <f t="shared" si="2"/>
        <v>0.15908293839122281</v>
      </c>
      <c r="O14" s="22">
        <f t="shared" si="3"/>
        <v>0.18832862302641304</v>
      </c>
      <c r="P14" s="23">
        <f t="shared" si="4"/>
        <v>0.23360640539755426</v>
      </c>
      <c r="Q14" s="70">
        <v>152.00600000000003</v>
      </c>
      <c r="R14" s="21">
        <v>0</v>
      </c>
      <c r="S14" s="23">
        <f t="shared" si="5"/>
        <v>0</v>
      </c>
    </row>
    <row r="15" spans="1:19" ht="25.5" x14ac:dyDescent="0.25">
      <c r="A15" s="17"/>
      <c r="B15" s="19">
        <v>5001437</v>
      </c>
      <c r="C15" s="19" t="s">
        <v>980</v>
      </c>
      <c r="D15" s="68">
        <v>3000132</v>
      </c>
      <c r="E15" s="19" t="s">
        <v>966</v>
      </c>
      <c r="F15" s="69">
        <v>65</v>
      </c>
      <c r="G15" s="19" t="s">
        <v>1013</v>
      </c>
      <c r="H15" s="20">
        <v>6.1776980000000004</v>
      </c>
      <c r="I15" s="21">
        <v>4.3535999999999992</v>
      </c>
      <c r="J15" s="21">
        <f t="shared" si="1"/>
        <v>2.4255757253525507</v>
      </c>
      <c r="K15" s="21">
        <v>1.3812570753525506</v>
      </c>
      <c r="L15" s="21">
        <v>0.86564903999999998</v>
      </c>
      <c r="M15" s="21">
        <v>0.17866961000000001</v>
      </c>
      <c r="N15" s="22">
        <f t="shared" si="2"/>
        <v>0.31726779569839925</v>
      </c>
      <c r="O15" s="22">
        <f t="shared" si="3"/>
        <v>0.51610302171824496</v>
      </c>
      <c r="P15" s="23">
        <f t="shared" si="4"/>
        <v>0.55714253154918947</v>
      </c>
      <c r="Q15" s="70">
        <v>192</v>
      </c>
      <c r="R15" s="21">
        <v>152.42500000000001</v>
      </c>
      <c r="S15" s="23">
        <f t="shared" si="5"/>
        <v>0.79388020833333339</v>
      </c>
    </row>
    <row r="16" spans="1:19" ht="25.5" x14ac:dyDescent="0.25">
      <c r="A16" s="17"/>
      <c r="B16" s="19">
        <v>5001437</v>
      </c>
      <c r="C16" s="19" t="s">
        <v>980</v>
      </c>
      <c r="D16" s="68">
        <v>3000133</v>
      </c>
      <c r="E16" s="19" t="s">
        <v>967</v>
      </c>
      <c r="F16" s="69">
        <v>65</v>
      </c>
      <c r="G16" s="19" t="s">
        <v>1013</v>
      </c>
      <c r="H16" s="20">
        <v>1.3464750000000001</v>
      </c>
      <c r="I16" s="21">
        <v>7.7545140000000004</v>
      </c>
      <c r="J16" s="21">
        <f t="shared" si="1"/>
        <v>3.973623761408561</v>
      </c>
      <c r="K16" s="21">
        <v>1.5975369914085604</v>
      </c>
      <c r="L16" s="21">
        <v>0.58325704000000012</v>
      </c>
      <c r="M16" s="21">
        <v>1.79282973</v>
      </c>
      <c r="N16" s="22">
        <f t="shared" si="2"/>
        <v>0.20601381226580548</v>
      </c>
      <c r="O16" s="22">
        <f t="shared" si="3"/>
        <v>0.28122897597561375</v>
      </c>
      <c r="P16" s="23">
        <f t="shared" si="4"/>
        <v>0.51242718259436515</v>
      </c>
      <c r="Q16" s="70">
        <v>226</v>
      </c>
      <c r="R16" s="21">
        <v>181</v>
      </c>
      <c r="S16" s="23">
        <f t="shared" si="5"/>
        <v>0.80088495575221241</v>
      </c>
    </row>
    <row r="17" spans="1:19" ht="25.5" x14ac:dyDescent="0.25">
      <c r="A17" s="17"/>
      <c r="B17" s="19">
        <v>5001439</v>
      </c>
      <c r="C17" s="19" t="s">
        <v>981</v>
      </c>
      <c r="D17" s="68">
        <v>3000131</v>
      </c>
      <c r="E17" s="19" t="s">
        <v>965</v>
      </c>
      <c r="F17" s="69">
        <v>67</v>
      </c>
      <c r="G17" s="19" t="s">
        <v>1012</v>
      </c>
      <c r="H17" s="20">
        <v>453.50028500000002</v>
      </c>
      <c r="I17" s="21">
        <v>453.50028499999991</v>
      </c>
      <c r="J17" s="21">
        <f t="shared" si="1"/>
        <v>230.50043556147045</v>
      </c>
      <c r="K17" s="21">
        <v>162.30317287147045</v>
      </c>
      <c r="L17" s="21">
        <v>8.8173920599999995</v>
      </c>
      <c r="M17" s="21">
        <v>59.379870629999999</v>
      </c>
      <c r="N17" s="22">
        <f t="shared" si="2"/>
        <v>0.35788990269646798</v>
      </c>
      <c r="O17" s="22">
        <f t="shared" si="3"/>
        <v>0.37733287186681808</v>
      </c>
      <c r="P17" s="23">
        <f t="shared" si="4"/>
        <v>0.50826965976762395</v>
      </c>
      <c r="Q17" s="70">
        <v>4653.0419999999995</v>
      </c>
      <c r="R17" s="21">
        <v>0</v>
      </c>
      <c r="S17" s="23">
        <f t="shared" si="5"/>
        <v>0</v>
      </c>
    </row>
    <row r="18" spans="1:19" ht="25.5" x14ac:dyDescent="0.25">
      <c r="A18" s="17"/>
      <c r="B18" s="19">
        <v>5001441</v>
      </c>
      <c r="C18" s="19" t="s">
        <v>982</v>
      </c>
      <c r="D18" s="68">
        <v>3000131</v>
      </c>
      <c r="E18" s="19" t="s">
        <v>965</v>
      </c>
      <c r="F18" s="69">
        <v>46</v>
      </c>
      <c r="G18" s="19" t="s">
        <v>737</v>
      </c>
      <c r="H18" s="20">
        <v>0.32943699999999998</v>
      </c>
      <c r="I18" s="21">
        <v>1.1794849999999999</v>
      </c>
      <c r="J18" s="21">
        <f t="shared" si="1"/>
        <v>0</v>
      </c>
      <c r="K18" s="21">
        <v>0</v>
      </c>
      <c r="L18" s="21">
        <v>0</v>
      </c>
      <c r="M18" s="21">
        <v>0</v>
      </c>
      <c r="N18" s="22">
        <f t="shared" si="2"/>
        <v>0</v>
      </c>
      <c r="O18" s="22">
        <f t="shared" si="3"/>
        <v>0</v>
      </c>
      <c r="P18" s="23">
        <f t="shared" si="4"/>
        <v>0</v>
      </c>
      <c r="Q18" s="70">
        <v>0</v>
      </c>
      <c r="R18" s="21">
        <v>0</v>
      </c>
      <c r="S18" s="23">
        <f t="shared" si="5"/>
        <v>0</v>
      </c>
    </row>
    <row r="19" spans="1:19" ht="25.5" x14ac:dyDescent="0.25">
      <c r="A19" s="17"/>
      <c r="B19" s="19">
        <v>5001442</v>
      </c>
      <c r="C19" s="19" t="s">
        <v>983</v>
      </c>
      <c r="D19" s="68">
        <v>3000132</v>
      </c>
      <c r="E19" s="19" t="s">
        <v>966</v>
      </c>
      <c r="F19" s="69">
        <v>67</v>
      </c>
      <c r="G19" s="19" t="s">
        <v>1012</v>
      </c>
      <c r="H19" s="20">
        <v>1.6259849999999998</v>
      </c>
      <c r="I19" s="21">
        <v>1.657246</v>
      </c>
      <c r="J19" s="21">
        <f t="shared" si="1"/>
        <v>0.89759242199467248</v>
      </c>
      <c r="K19" s="21">
        <v>0.53304732199467253</v>
      </c>
      <c r="L19" s="21">
        <v>0.13762141999999999</v>
      </c>
      <c r="M19" s="21">
        <v>0.22692368000000002</v>
      </c>
      <c r="N19" s="22">
        <f t="shared" si="2"/>
        <v>0.32164646769077887</v>
      </c>
      <c r="O19" s="22">
        <f t="shared" si="3"/>
        <v>0.40468870764791259</v>
      </c>
      <c r="P19" s="23">
        <f t="shared" si="4"/>
        <v>0.54161688849734591</v>
      </c>
      <c r="Q19" s="70">
        <v>285</v>
      </c>
      <c r="R19" s="21">
        <v>0</v>
      </c>
      <c r="S19" s="23">
        <f t="shared" si="5"/>
        <v>0</v>
      </c>
    </row>
    <row r="20" spans="1:19" ht="25.5" x14ac:dyDescent="0.25">
      <c r="A20" s="17"/>
      <c r="B20" s="19">
        <v>5001442</v>
      </c>
      <c r="C20" s="19" t="s">
        <v>983</v>
      </c>
      <c r="D20" s="68">
        <v>3000133</v>
      </c>
      <c r="E20" s="19" t="s">
        <v>967</v>
      </c>
      <c r="F20" s="69">
        <v>67</v>
      </c>
      <c r="G20" s="19" t="s">
        <v>1012</v>
      </c>
      <c r="H20" s="20">
        <v>0</v>
      </c>
      <c r="I20" s="21">
        <v>3.0450999999999999E-2</v>
      </c>
      <c r="J20" s="21">
        <f t="shared" si="1"/>
        <v>0</v>
      </c>
      <c r="K20" s="21">
        <v>0</v>
      </c>
      <c r="L20" s="21">
        <v>0</v>
      </c>
      <c r="M20" s="21">
        <v>0</v>
      </c>
      <c r="N20" s="22">
        <f t="shared" si="2"/>
        <v>0</v>
      </c>
      <c r="O20" s="22">
        <f t="shared" si="3"/>
        <v>0</v>
      </c>
      <c r="P20" s="23">
        <f t="shared" si="4"/>
        <v>0</v>
      </c>
      <c r="Q20" s="70">
        <v>10</v>
      </c>
      <c r="R20" s="21">
        <v>0</v>
      </c>
      <c r="S20" s="23">
        <f t="shared" si="5"/>
        <v>0</v>
      </c>
    </row>
    <row r="21" spans="1:19" ht="38.25" x14ac:dyDescent="0.25">
      <c r="A21" s="17"/>
      <c r="B21" s="19">
        <v>5001443</v>
      </c>
      <c r="C21" s="19" t="s">
        <v>984</v>
      </c>
      <c r="D21" s="68">
        <v>3000131</v>
      </c>
      <c r="E21" s="19" t="s">
        <v>965</v>
      </c>
      <c r="F21" s="69">
        <v>63</v>
      </c>
      <c r="G21" s="19" t="s">
        <v>739</v>
      </c>
      <c r="H21" s="20">
        <v>0.45</v>
      </c>
      <c r="I21" s="21">
        <v>0.40749999999999997</v>
      </c>
      <c r="J21" s="21">
        <f t="shared" si="1"/>
        <v>0.20491858187488277</v>
      </c>
      <c r="K21" s="21">
        <v>0.14356929187488277</v>
      </c>
      <c r="L21" s="21">
        <v>2.8913810000000002E-2</v>
      </c>
      <c r="M21" s="21">
        <v>3.2435480000000003E-2</v>
      </c>
      <c r="N21" s="22">
        <f t="shared" si="2"/>
        <v>0.35231728067455897</v>
      </c>
      <c r="O21" s="22">
        <f t="shared" si="3"/>
        <v>0.42327141564388415</v>
      </c>
      <c r="P21" s="23">
        <f t="shared" si="4"/>
        <v>0.50286768558253447</v>
      </c>
      <c r="Q21" s="70">
        <v>19</v>
      </c>
      <c r="R21" s="21">
        <v>19</v>
      </c>
      <c r="S21" s="23">
        <f t="shared" si="5"/>
        <v>1</v>
      </c>
    </row>
    <row r="22" spans="1:19" ht="25.5" x14ac:dyDescent="0.25">
      <c r="A22" s="17"/>
      <c r="B22" s="19">
        <v>5001444</v>
      </c>
      <c r="C22" s="19" t="s">
        <v>985</v>
      </c>
      <c r="D22" s="68">
        <v>3000131</v>
      </c>
      <c r="E22" s="19" t="s">
        <v>965</v>
      </c>
      <c r="F22" s="69">
        <v>46</v>
      </c>
      <c r="G22" s="19" t="s">
        <v>737</v>
      </c>
      <c r="H22" s="20">
        <v>1.1071</v>
      </c>
      <c r="I22" s="21">
        <v>1.1986060000000003</v>
      </c>
      <c r="J22" s="21">
        <f t="shared" si="1"/>
        <v>0.63466805571046114</v>
      </c>
      <c r="K22" s="21">
        <v>0.4980274257104611</v>
      </c>
      <c r="L22" s="21">
        <v>7.5629460000000009E-2</v>
      </c>
      <c r="M22" s="21">
        <v>6.1011170000000003E-2</v>
      </c>
      <c r="N22" s="22">
        <f t="shared" si="2"/>
        <v>0.41550553368701726</v>
      </c>
      <c r="O22" s="22">
        <f t="shared" si="3"/>
        <v>0.47860338235455269</v>
      </c>
      <c r="P22" s="23">
        <f t="shared" si="4"/>
        <v>0.52950515491367556</v>
      </c>
      <c r="Q22" s="70">
        <v>13</v>
      </c>
      <c r="R22" s="21">
        <v>13</v>
      </c>
      <c r="S22" s="23">
        <f t="shared" si="5"/>
        <v>1</v>
      </c>
    </row>
    <row r="23" spans="1:19" ht="25.5" x14ac:dyDescent="0.25">
      <c r="A23" s="17"/>
      <c r="B23" s="19">
        <v>5001447</v>
      </c>
      <c r="C23" s="19" t="s">
        <v>986</v>
      </c>
      <c r="D23" s="68">
        <v>3000132</v>
      </c>
      <c r="E23" s="19" t="s">
        <v>966</v>
      </c>
      <c r="F23" s="69">
        <v>67</v>
      </c>
      <c r="G23" s="19" t="s">
        <v>1012</v>
      </c>
      <c r="H23" s="20">
        <v>10.019367000000001</v>
      </c>
      <c r="I23" s="21">
        <v>33.93254499999999</v>
      </c>
      <c r="J23" s="21">
        <f t="shared" si="1"/>
        <v>5.6098716273296052</v>
      </c>
      <c r="K23" s="21">
        <v>1.555467967329605</v>
      </c>
      <c r="L23" s="21">
        <v>3.2460332500000004</v>
      </c>
      <c r="M23" s="21">
        <v>0.80837040999999998</v>
      </c>
      <c r="N23" s="22">
        <f t="shared" si="2"/>
        <v>4.5840003080511803E-2</v>
      </c>
      <c r="O23" s="22">
        <f t="shared" si="3"/>
        <v>0.14150135857270965</v>
      </c>
      <c r="P23" s="23">
        <f t="shared" si="4"/>
        <v>0.16532422272864022</v>
      </c>
      <c r="Q23" s="70">
        <v>92.124999999999972</v>
      </c>
      <c r="R23" s="21">
        <v>25.307000000000002</v>
      </c>
      <c r="S23" s="23">
        <f t="shared" si="5"/>
        <v>0.27470284938941664</v>
      </c>
    </row>
    <row r="24" spans="1:19" ht="25.5" x14ac:dyDescent="0.25">
      <c r="A24" s="17"/>
      <c r="B24" s="19">
        <v>5001448</v>
      </c>
      <c r="C24" s="19" t="s">
        <v>987</v>
      </c>
      <c r="D24" s="68">
        <v>3000132</v>
      </c>
      <c r="E24" s="19" t="s">
        <v>966</v>
      </c>
      <c r="F24" s="69">
        <v>67</v>
      </c>
      <c r="G24" s="19" t="s">
        <v>1012</v>
      </c>
      <c r="H24" s="20">
        <v>14.014387000000001</v>
      </c>
      <c r="I24" s="21">
        <v>27.222412000000006</v>
      </c>
      <c r="J24" s="21">
        <f t="shared" si="1"/>
        <v>4.783130874890495</v>
      </c>
      <c r="K24" s="21">
        <v>2.3653598848904949</v>
      </c>
      <c r="L24" s="21">
        <v>1.8400980200000001</v>
      </c>
      <c r="M24" s="21">
        <v>0.57767297000000006</v>
      </c>
      <c r="N24" s="22">
        <f t="shared" si="2"/>
        <v>8.6890165533109062E-2</v>
      </c>
      <c r="O24" s="22">
        <f t="shared" si="3"/>
        <v>0.1544851317690179</v>
      </c>
      <c r="P24" s="23">
        <f t="shared" si="4"/>
        <v>0.17570562354616093</v>
      </c>
      <c r="Q24" s="70">
        <v>246.74</v>
      </c>
      <c r="R24" s="21">
        <v>246.74</v>
      </c>
      <c r="S24" s="23">
        <f t="shared" si="5"/>
        <v>1</v>
      </c>
    </row>
    <row r="25" spans="1:19" ht="25.5" x14ac:dyDescent="0.25">
      <c r="A25" s="17"/>
      <c r="B25" s="19">
        <v>5001449</v>
      </c>
      <c r="C25" s="19" t="s">
        <v>988</v>
      </c>
      <c r="D25" s="68">
        <v>3000132</v>
      </c>
      <c r="E25" s="19" t="s">
        <v>966</v>
      </c>
      <c r="F25" s="69">
        <v>67</v>
      </c>
      <c r="G25" s="19" t="s">
        <v>1012</v>
      </c>
      <c r="H25" s="20">
        <v>19.813018999999997</v>
      </c>
      <c r="I25" s="21">
        <v>102.53276800000008</v>
      </c>
      <c r="J25" s="21">
        <f t="shared" si="1"/>
        <v>26.210924700512173</v>
      </c>
      <c r="K25" s="21">
        <v>14.452628590512177</v>
      </c>
      <c r="L25" s="21">
        <v>7.831918599999999</v>
      </c>
      <c r="M25" s="21">
        <v>3.92637751</v>
      </c>
      <c r="N25" s="22">
        <f t="shared" si="2"/>
        <v>0.14095619256579678</v>
      </c>
      <c r="O25" s="22">
        <f t="shared" si="3"/>
        <v>0.21734073531021963</v>
      </c>
      <c r="P25" s="23">
        <f t="shared" si="4"/>
        <v>0.25563461527257464</v>
      </c>
      <c r="Q25" s="70">
        <v>31928.275000000012</v>
      </c>
      <c r="R25" s="21">
        <v>3996.9829999999988</v>
      </c>
      <c r="S25" s="23">
        <f t="shared" si="5"/>
        <v>0.12518631213242798</v>
      </c>
    </row>
    <row r="26" spans="1:19" ht="25.5" x14ac:dyDescent="0.25">
      <c r="A26" s="17"/>
      <c r="B26" s="19">
        <v>5001452</v>
      </c>
      <c r="C26" s="19" t="s">
        <v>989</v>
      </c>
      <c r="D26" s="68">
        <v>3000133</v>
      </c>
      <c r="E26" s="19" t="s">
        <v>967</v>
      </c>
      <c r="F26" s="69">
        <v>67</v>
      </c>
      <c r="G26" s="19" t="s">
        <v>1012</v>
      </c>
      <c r="H26" s="20">
        <v>72.320284000000044</v>
      </c>
      <c r="I26" s="21">
        <v>209.22507899999999</v>
      </c>
      <c r="J26" s="21">
        <f t="shared" si="1"/>
        <v>59.007534421861088</v>
      </c>
      <c r="K26" s="21">
        <v>22.770809801861105</v>
      </c>
      <c r="L26" s="21">
        <v>7.3919001399999917</v>
      </c>
      <c r="M26" s="21">
        <v>28.844824479999993</v>
      </c>
      <c r="N26" s="22">
        <f t="shared" si="2"/>
        <v>0.10883403610453939</v>
      </c>
      <c r="O26" s="22">
        <f t="shared" si="3"/>
        <v>0.14416393142746092</v>
      </c>
      <c r="P26" s="23">
        <f t="shared" si="4"/>
        <v>0.28202897426967199</v>
      </c>
      <c r="Q26" s="70">
        <v>85293.095000000016</v>
      </c>
      <c r="R26" s="21">
        <v>0</v>
      </c>
      <c r="S26" s="23">
        <f t="shared" si="5"/>
        <v>0</v>
      </c>
    </row>
    <row r="27" spans="1:19" ht="25.5" x14ac:dyDescent="0.25">
      <c r="A27" s="17"/>
      <c r="B27" s="19">
        <v>5001453</v>
      </c>
      <c r="C27" s="19" t="s">
        <v>990</v>
      </c>
      <c r="D27" s="68">
        <v>3000133</v>
      </c>
      <c r="E27" s="19" t="s">
        <v>967</v>
      </c>
      <c r="F27" s="69">
        <v>67</v>
      </c>
      <c r="G27" s="19" t="s">
        <v>1012</v>
      </c>
      <c r="H27" s="20">
        <v>94.158603999999997</v>
      </c>
      <c r="I27" s="21">
        <v>40.306995999999991</v>
      </c>
      <c r="J27" s="21">
        <f t="shared" si="1"/>
        <v>18.040002256478786</v>
      </c>
      <c r="K27" s="21">
        <v>10.711944276478789</v>
      </c>
      <c r="L27" s="21">
        <v>2.7612838699999993</v>
      </c>
      <c r="M27" s="21">
        <v>4.5667741099999981</v>
      </c>
      <c r="N27" s="22">
        <f t="shared" si="2"/>
        <v>0.2657589336719311</v>
      </c>
      <c r="O27" s="22">
        <f t="shared" si="3"/>
        <v>0.33426525128488344</v>
      </c>
      <c r="P27" s="23">
        <f t="shared" si="4"/>
        <v>0.44756503949038501</v>
      </c>
      <c r="Q27" s="70">
        <v>1157.2259999999997</v>
      </c>
      <c r="R27" s="21">
        <v>160.88399999999999</v>
      </c>
      <c r="S27" s="23">
        <f t="shared" si="5"/>
        <v>0.13902556631116136</v>
      </c>
    </row>
    <row r="28" spans="1:19" ht="25.5" x14ac:dyDescent="0.25">
      <c r="A28" s="17"/>
      <c r="B28" s="19">
        <v>5001454</v>
      </c>
      <c r="C28" s="19" t="s">
        <v>991</v>
      </c>
      <c r="D28" s="68">
        <v>3000133</v>
      </c>
      <c r="E28" s="19" t="s">
        <v>967</v>
      </c>
      <c r="F28" s="69">
        <v>67</v>
      </c>
      <c r="G28" s="19" t="s">
        <v>1012</v>
      </c>
      <c r="H28" s="20">
        <v>4.0297879999999999</v>
      </c>
      <c r="I28" s="21">
        <v>4.5403700000000011</v>
      </c>
      <c r="J28" s="21">
        <f t="shared" si="1"/>
        <v>1.1724835594112677</v>
      </c>
      <c r="K28" s="21">
        <v>0.45584626941126771</v>
      </c>
      <c r="L28" s="21">
        <v>0.30262734000000002</v>
      </c>
      <c r="M28" s="21">
        <v>0.41400994999999996</v>
      </c>
      <c r="N28" s="22">
        <f t="shared" si="2"/>
        <v>0.10039848501581757</v>
      </c>
      <c r="O28" s="22">
        <f t="shared" si="3"/>
        <v>0.16705105738326778</v>
      </c>
      <c r="P28" s="23">
        <f t="shared" si="4"/>
        <v>0.25823524501555323</v>
      </c>
      <c r="Q28" s="70">
        <v>1030.9119999999998</v>
      </c>
      <c r="R28" s="21">
        <v>17</v>
      </c>
      <c r="S28" s="23">
        <f t="shared" si="5"/>
        <v>1.6490253290290541E-2</v>
      </c>
    </row>
    <row r="29" spans="1:19" ht="38.25" x14ac:dyDescent="0.25">
      <c r="A29" s="17"/>
      <c r="B29" s="19">
        <v>5001495</v>
      </c>
      <c r="C29" s="19" t="s">
        <v>992</v>
      </c>
      <c r="D29" s="68">
        <v>3000001</v>
      </c>
      <c r="E29" s="19" t="s">
        <v>276</v>
      </c>
      <c r="F29" s="69">
        <v>80</v>
      </c>
      <c r="G29" s="19" t="s">
        <v>311</v>
      </c>
      <c r="H29" s="20">
        <v>1.4629999999999999</v>
      </c>
      <c r="I29" s="21">
        <v>1.3336669999999999</v>
      </c>
      <c r="J29" s="21">
        <f t="shared" si="1"/>
        <v>0.12804894840933123</v>
      </c>
      <c r="K29" s="21">
        <v>9.5662398409331217E-2</v>
      </c>
      <c r="L29" s="21">
        <v>2.1865040000000002E-2</v>
      </c>
      <c r="M29" s="21">
        <v>1.0521510000000001E-2</v>
      </c>
      <c r="N29" s="22">
        <f t="shared" si="2"/>
        <v>7.1728848662620595E-2</v>
      </c>
      <c r="O29" s="22">
        <f t="shared" si="3"/>
        <v>8.8123525894643284E-2</v>
      </c>
      <c r="P29" s="23">
        <f t="shared" si="4"/>
        <v>9.6012684132794193E-2</v>
      </c>
      <c r="Q29" s="70">
        <v>1</v>
      </c>
      <c r="R29" s="21">
        <v>0</v>
      </c>
      <c r="S29" s="23">
        <f t="shared" si="5"/>
        <v>0</v>
      </c>
    </row>
    <row r="30" spans="1:19" ht="25.5" x14ac:dyDescent="0.25">
      <c r="A30" s="17"/>
      <c r="B30" s="19">
        <v>5002376</v>
      </c>
      <c r="C30" s="19" t="s">
        <v>993</v>
      </c>
      <c r="D30" s="68">
        <v>3000132</v>
      </c>
      <c r="E30" s="19" t="s">
        <v>966</v>
      </c>
      <c r="F30" s="69">
        <v>67</v>
      </c>
      <c r="G30" s="19" t="s">
        <v>1012</v>
      </c>
      <c r="H30" s="20">
        <v>13.492714000000001</v>
      </c>
      <c r="I30" s="21">
        <v>235.74392300000002</v>
      </c>
      <c r="J30" s="21">
        <f t="shared" si="1"/>
        <v>43.25558455463819</v>
      </c>
      <c r="K30" s="21">
        <v>40.105321284638194</v>
      </c>
      <c r="L30" s="21">
        <v>2.8425467499999999</v>
      </c>
      <c r="M30" s="21">
        <v>0.30771651999999999</v>
      </c>
      <c r="N30" s="22">
        <f t="shared" si="2"/>
        <v>0.17012239710899435</v>
      </c>
      <c r="O30" s="22">
        <f t="shared" si="3"/>
        <v>0.18218017028009748</v>
      </c>
      <c r="P30" s="23">
        <f t="shared" si="4"/>
        <v>0.1834854701838409</v>
      </c>
      <c r="Q30" s="70">
        <v>523.81000000000006</v>
      </c>
      <c r="R30" s="21">
        <v>83.73</v>
      </c>
      <c r="S30" s="23">
        <f t="shared" si="5"/>
        <v>0.159848036501785</v>
      </c>
    </row>
    <row r="31" spans="1:19" ht="25.5" x14ac:dyDescent="0.25">
      <c r="A31" s="17"/>
      <c r="B31" s="19">
        <v>5002377</v>
      </c>
      <c r="C31" s="19" t="s">
        <v>994</v>
      </c>
      <c r="D31" s="68">
        <v>3000133</v>
      </c>
      <c r="E31" s="19" t="s">
        <v>967</v>
      </c>
      <c r="F31" s="69">
        <v>67</v>
      </c>
      <c r="G31" s="19" t="s">
        <v>1012</v>
      </c>
      <c r="H31" s="20">
        <v>1.1479409999999999</v>
      </c>
      <c r="I31" s="21">
        <v>2.4669729999999999</v>
      </c>
      <c r="J31" s="21">
        <f t="shared" si="1"/>
        <v>0.59902880114045121</v>
      </c>
      <c r="K31" s="21">
        <v>0.18881324114045128</v>
      </c>
      <c r="L31" s="21">
        <v>0.13459654999999998</v>
      </c>
      <c r="M31" s="21">
        <v>0.27561901</v>
      </c>
      <c r="N31" s="22">
        <f t="shared" si="2"/>
        <v>7.6536403576549603E-2</v>
      </c>
      <c r="O31" s="22">
        <f t="shared" si="3"/>
        <v>0.13109579680866038</v>
      </c>
      <c r="P31" s="23">
        <f t="shared" si="4"/>
        <v>0.24281935843661492</v>
      </c>
      <c r="Q31" s="70">
        <v>24</v>
      </c>
      <c r="R31" s="21">
        <v>0</v>
      </c>
      <c r="S31" s="23">
        <f t="shared" si="5"/>
        <v>0</v>
      </c>
    </row>
    <row r="32" spans="1:19" ht="25.5" x14ac:dyDescent="0.25">
      <c r="A32" s="17"/>
      <c r="B32" s="19">
        <v>5003240</v>
      </c>
      <c r="C32" s="19" t="s">
        <v>995</v>
      </c>
      <c r="D32" s="68">
        <v>3000131</v>
      </c>
      <c r="E32" s="19" t="s">
        <v>965</v>
      </c>
      <c r="F32" s="69">
        <v>281</v>
      </c>
      <c r="G32" s="19" t="s">
        <v>1014</v>
      </c>
      <c r="H32" s="20">
        <v>30.068332999999996</v>
      </c>
      <c r="I32" s="21">
        <v>24.122181000000001</v>
      </c>
      <c r="J32" s="21">
        <f t="shared" si="1"/>
        <v>9.5924912676636751</v>
      </c>
      <c r="K32" s="21">
        <v>7.1709703376636753</v>
      </c>
      <c r="L32" s="21">
        <v>1.32783294</v>
      </c>
      <c r="M32" s="21">
        <v>1.0936879900000001</v>
      </c>
      <c r="N32" s="22">
        <f t="shared" si="2"/>
        <v>0.29727703053317089</v>
      </c>
      <c r="O32" s="22">
        <f t="shared" si="3"/>
        <v>0.35232317001782198</v>
      </c>
      <c r="P32" s="23">
        <f t="shared" si="4"/>
        <v>0.39766268513048941</v>
      </c>
      <c r="Q32" s="70">
        <v>3157231.3000000003</v>
      </c>
      <c r="R32" s="21">
        <v>0</v>
      </c>
      <c r="S32" s="23">
        <f t="shared" si="5"/>
        <v>0</v>
      </c>
    </row>
    <row r="33" spans="1:19" ht="25.5" x14ac:dyDescent="0.25">
      <c r="A33" s="17"/>
      <c r="B33" s="19">
        <v>5003241</v>
      </c>
      <c r="C33" s="19" t="s">
        <v>996</v>
      </c>
      <c r="D33" s="68">
        <v>3000132</v>
      </c>
      <c r="E33" s="19" t="s">
        <v>966</v>
      </c>
      <c r="F33" s="69">
        <v>98</v>
      </c>
      <c r="G33" s="19" t="s">
        <v>1015</v>
      </c>
      <c r="H33" s="20">
        <v>48.506625999999997</v>
      </c>
      <c r="I33" s="21">
        <v>34.184144999999994</v>
      </c>
      <c r="J33" s="21">
        <f t="shared" si="1"/>
        <v>7.090000134110451E-3</v>
      </c>
      <c r="K33" s="21">
        <v>6.5000001341104507E-3</v>
      </c>
      <c r="L33" s="21">
        <v>5.9000000000000003E-4</v>
      </c>
      <c r="M33" s="21">
        <v>0</v>
      </c>
      <c r="N33" s="22">
        <f t="shared" si="2"/>
        <v>1.9014663476621843E-4</v>
      </c>
      <c r="O33" s="22">
        <f t="shared" si="3"/>
        <v>2.0740609818120219E-4</v>
      </c>
      <c r="P33" s="23">
        <f t="shared" si="4"/>
        <v>2.0740609818120219E-4</v>
      </c>
      <c r="Q33" s="70">
        <v>2</v>
      </c>
      <c r="R33" s="21">
        <v>0</v>
      </c>
      <c r="S33" s="23">
        <f t="shared" si="5"/>
        <v>0</v>
      </c>
    </row>
    <row r="34" spans="1:19" ht="25.5" x14ac:dyDescent="0.25">
      <c r="A34" s="17"/>
      <c r="B34" s="19">
        <v>5003241</v>
      </c>
      <c r="C34" s="19" t="s">
        <v>996</v>
      </c>
      <c r="D34" s="68">
        <v>3000133</v>
      </c>
      <c r="E34" s="19" t="s">
        <v>967</v>
      </c>
      <c r="F34" s="69">
        <v>98</v>
      </c>
      <c r="G34" s="19" t="s">
        <v>1015</v>
      </c>
      <c r="H34" s="20">
        <v>0.65599999999999992</v>
      </c>
      <c r="I34" s="21">
        <v>81.436864999999983</v>
      </c>
      <c r="J34" s="21">
        <f t="shared" si="1"/>
        <v>11.012015985407206</v>
      </c>
      <c r="K34" s="21">
        <v>9.1838329854072072</v>
      </c>
      <c r="L34" s="21">
        <v>1.3213097699999998</v>
      </c>
      <c r="M34" s="21">
        <v>0.50687323000000006</v>
      </c>
      <c r="N34" s="22">
        <f t="shared" si="2"/>
        <v>0.11277242788517472</v>
      </c>
      <c r="O34" s="22">
        <f t="shared" si="3"/>
        <v>0.12899738656942661</v>
      </c>
      <c r="P34" s="23">
        <f t="shared" si="4"/>
        <v>0.13522151160174459</v>
      </c>
      <c r="Q34" s="70">
        <v>23.5</v>
      </c>
      <c r="R34" s="21">
        <v>21</v>
      </c>
      <c r="S34" s="23">
        <f t="shared" si="5"/>
        <v>0.8936170212765957</v>
      </c>
    </row>
    <row r="35" spans="1:19" ht="51" x14ac:dyDescent="0.25">
      <c r="A35" s="17"/>
      <c r="B35" s="19">
        <v>5003247</v>
      </c>
      <c r="C35" s="19" t="s">
        <v>997</v>
      </c>
      <c r="D35" s="68">
        <v>3000001</v>
      </c>
      <c r="E35" s="19" t="s">
        <v>276</v>
      </c>
      <c r="F35" s="69">
        <v>80</v>
      </c>
      <c r="G35" s="19" t="s">
        <v>311</v>
      </c>
      <c r="H35" s="20">
        <v>3.4461979999999994</v>
      </c>
      <c r="I35" s="21">
        <v>3.4461979999999999</v>
      </c>
      <c r="J35" s="21">
        <f t="shared" si="1"/>
        <v>2.0654576018065187</v>
      </c>
      <c r="K35" s="21">
        <v>1.2362200418065186</v>
      </c>
      <c r="L35" s="21">
        <v>0.42531536999999997</v>
      </c>
      <c r="M35" s="21">
        <v>0.40392219000000013</v>
      </c>
      <c r="N35" s="22">
        <f t="shared" si="2"/>
        <v>0.35871996960317387</v>
      </c>
      <c r="O35" s="22">
        <f t="shared" si="3"/>
        <v>0.48213579481112767</v>
      </c>
      <c r="P35" s="23">
        <f t="shared" si="4"/>
        <v>0.59934385714532912</v>
      </c>
      <c r="Q35" s="70">
        <v>3</v>
      </c>
      <c r="R35" s="21">
        <v>3</v>
      </c>
      <c r="S35" s="23">
        <f t="shared" si="5"/>
        <v>1</v>
      </c>
    </row>
    <row r="36" spans="1:19" ht="25.5" x14ac:dyDescent="0.25">
      <c r="A36" s="17"/>
      <c r="B36" s="19">
        <v>5003252</v>
      </c>
      <c r="C36" s="19" t="s">
        <v>998</v>
      </c>
      <c r="D36" s="68">
        <v>3000001</v>
      </c>
      <c r="E36" s="19" t="s">
        <v>276</v>
      </c>
      <c r="F36" s="69">
        <v>177</v>
      </c>
      <c r="G36" s="19" t="s">
        <v>881</v>
      </c>
      <c r="H36" s="20">
        <v>18.796481000000004</v>
      </c>
      <c r="I36" s="21">
        <v>17.249095000000001</v>
      </c>
      <c r="J36" s="21">
        <f t="shared" si="1"/>
        <v>3.998192040628286</v>
      </c>
      <c r="K36" s="21">
        <v>1.0033279106282862</v>
      </c>
      <c r="L36" s="21">
        <v>0.7987508299999998</v>
      </c>
      <c r="M36" s="21">
        <v>2.1961132999999999</v>
      </c>
      <c r="N36" s="22">
        <f t="shared" si="2"/>
        <v>5.8166988507413642E-2</v>
      </c>
      <c r="O36" s="22">
        <f t="shared" si="3"/>
        <v>0.10447381387999116</v>
      </c>
      <c r="P36" s="23">
        <f t="shared" si="4"/>
        <v>0.23179140938282766</v>
      </c>
      <c r="Q36" s="70">
        <v>245.1</v>
      </c>
      <c r="R36" s="21">
        <v>0</v>
      </c>
      <c r="S36" s="23">
        <f t="shared" si="5"/>
        <v>0</v>
      </c>
    </row>
    <row r="37" spans="1:19" ht="51" x14ac:dyDescent="0.25">
      <c r="A37" s="17"/>
      <c r="B37" s="19">
        <v>5003254</v>
      </c>
      <c r="C37" s="19" t="s">
        <v>999</v>
      </c>
      <c r="D37" s="68">
        <v>3000001</v>
      </c>
      <c r="E37" s="19" t="s">
        <v>276</v>
      </c>
      <c r="F37" s="69">
        <v>177</v>
      </c>
      <c r="G37" s="19" t="s">
        <v>881</v>
      </c>
      <c r="H37" s="20">
        <v>0</v>
      </c>
      <c r="I37" s="21">
        <v>0.46401500000000007</v>
      </c>
      <c r="J37" s="21">
        <f t="shared" si="1"/>
        <v>0.46401500009000307</v>
      </c>
      <c r="K37" s="21">
        <v>2.4015000090003014E-2</v>
      </c>
      <c r="L37" s="21">
        <v>0.04</v>
      </c>
      <c r="M37" s="21">
        <v>0.4</v>
      </c>
      <c r="N37" s="22">
        <f t="shared" si="2"/>
        <v>5.1754792603693867E-2</v>
      </c>
      <c r="O37" s="22">
        <f t="shared" si="3"/>
        <v>0.13795890238462769</v>
      </c>
      <c r="P37" s="23">
        <f t="shared" si="4"/>
        <v>1.0000000001939657</v>
      </c>
      <c r="Q37" s="70">
        <v>1</v>
      </c>
      <c r="R37" s="21">
        <v>0</v>
      </c>
      <c r="S37" s="23">
        <f t="shared" si="5"/>
        <v>0</v>
      </c>
    </row>
    <row r="38" spans="1:19" ht="25.5" x14ac:dyDescent="0.25">
      <c r="A38" s="17"/>
      <c r="B38" s="19">
        <v>5003255</v>
      </c>
      <c r="C38" s="19" t="s">
        <v>1000</v>
      </c>
      <c r="D38" s="68">
        <v>3000001</v>
      </c>
      <c r="E38" s="19" t="s">
        <v>276</v>
      </c>
      <c r="F38" s="69">
        <v>547</v>
      </c>
      <c r="G38" s="19" t="s">
        <v>1016</v>
      </c>
      <c r="H38" s="20">
        <v>7.1887289999999986</v>
      </c>
      <c r="I38" s="21">
        <v>11.772682</v>
      </c>
      <c r="J38" s="21">
        <f t="shared" si="1"/>
        <v>5.4516984801349135</v>
      </c>
      <c r="K38" s="21">
        <v>2.9019149201349137</v>
      </c>
      <c r="L38" s="21">
        <v>1.59902539</v>
      </c>
      <c r="M38" s="21">
        <v>0.95075817000000007</v>
      </c>
      <c r="N38" s="22">
        <f t="shared" si="2"/>
        <v>0.24649565155458322</v>
      </c>
      <c r="O38" s="22">
        <f t="shared" si="3"/>
        <v>0.38232072437995973</v>
      </c>
      <c r="P38" s="23">
        <f t="shared" si="4"/>
        <v>0.46308041618170898</v>
      </c>
      <c r="Q38" s="70">
        <v>148</v>
      </c>
      <c r="R38" s="21">
        <v>31.5</v>
      </c>
      <c r="S38" s="23">
        <f t="shared" si="5"/>
        <v>0.21283783783783783</v>
      </c>
    </row>
    <row r="39" spans="1:19" ht="25.5" x14ac:dyDescent="0.25">
      <c r="A39" s="17"/>
      <c r="B39" s="19">
        <v>5003418</v>
      </c>
      <c r="C39" s="19" t="s">
        <v>1001</v>
      </c>
      <c r="D39" s="68">
        <v>3000478</v>
      </c>
      <c r="E39" s="19" t="s">
        <v>972</v>
      </c>
      <c r="F39" s="69">
        <v>65</v>
      </c>
      <c r="G39" s="19" t="s">
        <v>1013</v>
      </c>
      <c r="H39" s="20">
        <v>111.83688000000006</v>
      </c>
      <c r="I39" s="21">
        <v>135.21079800000004</v>
      </c>
      <c r="J39" s="21">
        <f t="shared" si="1"/>
        <v>54.166266540034584</v>
      </c>
      <c r="K39" s="21">
        <v>34.016779900034578</v>
      </c>
      <c r="L39" s="21">
        <v>9.0699268199999992</v>
      </c>
      <c r="M39" s="21">
        <v>11.079559820000004</v>
      </c>
      <c r="N39" s="22">
        <f t="shared" si="2"/>
        <v>0.25158330845761717</v>
      </c>
      <c r="O39" s="22">
        <f t="shared" si="3"/>
        <v>0.31866320854074515</v>
      </c>
      <c r="P39" s="23">
        <f t="shared" si="4"/>
        <v>0.40060607097396589</v>
      </c>
      <c r="Q39" s="70">
        <v>828851.5</v>
      </c>
      <c r="R39" s="21">
        <v>797321</v>
      </c>
      <c r="S39" s="23">
        <f t="shared" si="5"/>
        <v>0.96195880685502766</v>
      </c>
    </row>
    <row r="40" spans="1:19" ht="25.5" x14ac:dyDescent="0.25">
      <c r="A40" s="17"/>
      <c r="B40" s="19">
        <v>5003419</v>
      </c>
      <c r="C40" s="19" t="s">
        <v>1002</v>
      </c>
      <c r="D40" s="68">
        <v>3000478</v>
      </c>
      <c r="E40" s="19" t="s">
        <v>972</v>
      </c>
      <c r="F40" s="69">
        <v>65</v>
      </c>
      <c r="G40" s="19" t="s">
        <v>1013</v>
      </c>
      <c r="H40" s="20">
        <v>10.758273000000003</v>
      </c>
      <c r="I40" s="21">
        <v>12.517137999999999</v>
      </c>
      <c r="J40" s="21">
        <f t="shared" si="1"/>
        <v>3.6035035827272064</v>
      </c>
      <c r="K40" s="21">
        <v>2.0645612227272068</v>
      </c>
      <c r="L40" s="21">
        <v>1.0767993999999999</v>
      </c>
      <c r="M40" s="21">
        <v>0.4621429600000001</v>
      </c>
      <c r="N40" s="22">
        <f t="shared" si="2"/>
        <v>0.16493876018041878</v>
      </c>
      <c r="O40" s="22">
        <f t="shared" si="3"/>
        <v>0.2509647670839138</v>
      </c>
      <c r="P40" s="23">
        <f t="shared" si="4"/>
        <v>0.28788558396713421</v>
      </c>
      <c r="Q40" s="70">
        <v>365303</v>
      </c>
      <c r="R40" s="21">
        <v>298348</v>
      </c>
      <c r="S40" s="23">
        <f t="shared" si="5"/>
        <v>0.81671379649222697</v>
      </c>
    </row>
    <row r="41" spans="1:19" ht="51" x14ac:dyDescent="0.25">
      <c r="A41" s="17"/>
      <c r="B41" s="19">
        <v>5003421</v>
      </c>
      <c r="C41" s="19" t="s">
        <v>1003</v>
      </c>
      <c r="D41" s="68">
        <v>3000478</v>
      </c>
      <c r="E41" s="19" t="s">
        <v>972</v>
      </c>
      <c r="F41" s="69">
        <v>65</v>
      </c>
      <c r="G41" s="19" t="s">
        <v>1013</v>
      </c>
      <c r="H41" s="20">
        <v>4.6903159999999993</v>
      </c>
      <c r="I41" s="21">
        <v>6.4029309999999997</v>
      </c>
      <c r="J41" s="21">
        <f t="shared" si="1"/>
        <v>3.7806422170018834</v>
      </c>
      <c r="K41" s="21">
        <v>3.0444010470018839</v>
      </c>
      <c r="L41" s="21">
        <v>0.32237621</v>
      </c>
      <c r="M41" s="21">
        <v>0.41386495999999995</v>
      </c>
      <c r="N41" s="22">
        <f t="shared" si="2"/>
        <v>0.47546991323221882</v>
      </c>
      <c r="O41" s="22">
        <f t="shared" si="3"/>
        <v>0.52581813813109712</v>
      </c>
      <c r="P41" s="23">
        <f t="shared" si="4"/>
        <v>0.59045493649734526</v>
      </c>
      <c r="Q41" s="70">
        <v>3036670</v>
      </c>
      <c r="R41" s="21">
        <v>2933840</v>
      </c>
      <c r="S41" s="23">
        <f t="shared" si="5"/>
        <v>0.96613724902607134</v>
      </c>
    </row>
    <row r="42" spans="1:19" ht="38.25" x14ac:dyDescent="0.25">
      <c r="A42" s="17"/>
      <c r="B42" s="19">
        <v>5003422</v>
      </c>
      <c r="C42" s="19" t="s">
        <v>1004</v>
      </c>
      <c r="D42" s="68">
        <v>3000478</v>
      </c>
      <c r="E42" s="19" t="s">
        <v>972</v>
      </c>
      <c r="F42" s="69">
        <v>65</v>
      </c>
      <c r="G42" s="19" t="s">
        <v>1013</v>
      </c>
      <c r="H42" s="20">
        <v>1.2230349999999997</v>
      </c>
      <c r="I42" s="21">
        <v>0.7176189999999999</v>
      </c>
      <c r="J42" s="21">
        <f t="shared" si="1"/>
        <v>0.1744839619728619</v>
      </c>
      <c r="K42" s="21">
        <v>0.12729707197286189</v>
      </c>
      <c r="L42" s="21">
        <v>2.2076780000000004E-2</v>
      </c>
      <c r="M42" s="21">
        <v>2.5110110000000001E-2</v>
      </c>
      <c r="N42" s="22">
        <f t="shared" si="2"/>
        <v>0.17738810144779041</v>
      </c>
      <c r="O42" s="22">
        <f t="shared" si="3"/>
        <v>0.20815203049649178</v>
      </c>
      <c r="P42" s="23">
        <f t="shared" si="4"/>
        <v>0.24314289612295928</v>
      </c>
      <c r="Q42" s="70">
        <v>1985</v>
      </c>
      <c r="R42" s="21">
        <v>2323</v>
      </c>
      <c r="S42" s="23">
        <f t="shared" si="5"/>
        <v>1.1702770780856424</v>
      </c>
    </row>
    <row r="43" spans="1:19" ht="38.25" x14ac:dyDescent="0.25">
      <c r="A43" s="17"/>
      <c r="B43" s="19">
        <v>5003423</v>
      </c>
      <c r="C43" s="19" t="s">
        <v>1005</v>
      </c>
      <c r="D43" s="68">
        <v>3000478</v>
      </c>
      <c r="E43" s="19" t="s">
        <v>972</v>
      </c>
      <c r="F43" s="69">
        <v>65</v>
      </c>
      <c r="G43" s="19" t="s">
        <v>1013</v>
      </c>
      <c r="H43" s="20">
        <v>0.88861799999999991</v>
      </c>
      <c r="I43" s="21">
        <v>0.91536700000000015</v>
      </c>
      <c r="J43" s="21">
        <f t="shared" si="1"/>
        <v>0.44805379006225526</v>
      </c>
      <c r="K43" s="21">
        <v>0.34612333006225526</v>
      </c>
      <c r="L43" s="21">
        <v>4.8764679999999998E-2</v>
      </c>
      <c r="M43" s="21">
        <v>5.316578000000001E-2</v>
      </c>
      <c r="N43" s="22">
        <f t="shared" si="2"/>
        <v>0.37812520012438205</v>
      </c>
      <c r="O43" s="22">
        <f t="shared" si="3"/>
        <v>0.43139856479669381</v>
      </c>
      <c r="P43" s="23">
        <f t="shared" si="4"/>
        <v>0.48947994636277603</v>
      </c>
      <c r="Q43" s="70">
        <v>1671</v>
      </c>
      <c r="R43" s="21">
        <v>1674</v>
      </c>
      <c r="S43" s="23">
        <f t="shared" si="5"/>
        <v>1.0017953321364452</v>
      </c>
    </row>
    <row r="44" spans="1:19" ht="51" x14ac:dyDescent="0.25">
      <c r="A44" s="17"/>
      <c r="B44" s="19">
        <v>5003424</v>
      </c>
      <c r="C44" s="19" t="s">
        <v>1006</v>
      </c>
      <c r="D44" s="68">
        <v>3000478</v>
      </c>
      <c r="E44" s="19" t="s">
        <v>972</v>
      </c>
      <c r="F44" s="69">
        <v>492</v>
      </c>
      <c r="G44" s="19" t="s">
        <v>1017</v>
      </c>
      <c r="H44" s="20">
        <v>6.6614589999999989</v>
      </c>
      <c r="I44" s="21">
        <v>9.2031330000000011</v>
      </c>
      <c r="J44" s="21">
        <f t="shared" si="1"/>
        <v>4.4717845767644313</v>
      </c>
      <c r="K44" s="21">
        <v>3.0027574067644309</v>
      </c>
      <c r="L44" s="21">
        <v>0.66288948000000003</v>
      </c>
      <c r="M44" s="21">
        <v>0.80613769000000013</v>
      </c>
      <c r="N44" s="22">
        <f t="shared" si="2"/>
        <v>0.32627556363299659</v>
      </c>
      <c r="O44" s="22">
        <f t="shared" si="3"/>
        <v>0.39830423908514967</v>
      </c>
      <c r="P44" s="23">
        <f t="shared" si="4"/>
        <v>0.48589807153329534</v>
      </c>
      <c r="Q44" s="70">
        <v>72058</v>
      </c>
      <c r="R44" s="21">
        <v>103766</v>
      </c>
      <c r="S44" s="23">
        <f t="shared" si="5"/>
        <v>1.4400344167198647</v>
      </c>
    </row>
    <row r="45" spans="1:19" ht="51" x14ac:dyDescent="0.25">
      <c r="A45" s="17"/>
      <c r="B45" s="19">
        <v>5003425</v>
      </c>
      <c r="C45" s="19" t="s">
        <v>1007</v>
      </c>
      <c r="D45" s="68">
        <v>3000478</v>
      </c>
      <c r="E45" s="19" t="s">
        <v>972</v>
      </c>
      <c r="F45" s="69">
        <v>86</v>
      </c>
      <c r="G45" s="19" t="s">
        <v>501</v>
      </c>
      <c r="H45" s="20">
        <v>1.4945769999999998</v>
      </c>
      <c r="I45" s="21">
        <v>7.2642929999999986</v>
      </c>
      <c r="J45" s="21">
        <f t="shared" si="1"/>
        <v>3.2642844838843201</v>
      </c>
      <c r="K45" s="21">
        <v>2.2330899038843199</v>
      </c>
      <c r="L45" s="21">
        <v>0.65357744000000018</v>
      </c>
      <c r="M45" s="21">
        <v>0.37761714000000007</v>
      </c>
      <c r="N45" s="22">
        <f t="shared" si="2"/>
        <v>0.30740636478791816</v>
      </c>
      <c r="O45" s="22">
        <f t="shared" si="3"/>
        <v>0.39737760355816054</v>
      </c>
      <c r="P45" s="23">
        <f t="shared" si="4"/>
        <v>0.44936024522748746</v>
      </c>
      <c r="Q45" s="70">
        <v>1660</v>
      </c>
      <c r="R45" s="21">
        <v>346</v>
      </c>
      <c r="S45" s="23">
        <f t="shared" si="5"/>
        <v>0.20843373493975903</v>
      </c>
    </row>
    <row r="46" spans="1:19" ht="25.5" x14ac:dyDescent="0.25">
      <c r="A46" s="17"/>
      <c r="B46" s="19">
        <v>5003427</v>
      </c>
      <c r="C46" s="19" t="s">
        <v>1008</v>
      </c>
      <c r="D46" s="68">
        <v>3000479</v>
      </c>
      <c r="E46" s="19" t="s">
        <v>973</v>
      </c>
      <c r="F46" s="69">
        <v>302</v>
      </c>
      <c r="G46" s="19" t="s">
        <v>1018</v>
      </c>
      <c r="H46" s="20">
        <v>19.930676999999999</v>
      </c>
      <c r="I46" s="21">
        <v>20.590769000000002</v>
      </c>
      <c r="J46" s="21">
        <f t="shared" si="1"/>
        <v>8.3195597594322273</v>
      </c>
      <c r="K46" s="21">
        <v>5.6018764694322272</v>
      </c>
      <c r="L46" s="21">
        <v>1.55528307</v>
      </c>
      <c r="M46" s="21">
        <v>1.1624002200000001</v>
      </c>
      <c r="N46" s="22">
        <f t="shared" si="2"/>
        <v>0.27205766183051378</v>
      </c>
      <c r="O46" s="22">
        <f t="shared" si="3"/>
        <v>0.34759068684769501</v>
      </c>
      <c r="P46" s="23">
        <f t="shared" si="4"/>
        <v>0.40404317873860013</v>
      </c>
      <c r="Q46" s="70">
        <v>320977</v>
      </c>
      <c r="R46" s="21">
        <v>279155.09999999998</v>
      </c>
      <c r="S46" s="23">
        <f t="shared" si="5"/>
        <v>0.86970437134124867</v>
      </c>
    </row>
    <row r="47" spans="1:19" ht="25.5" x14ac:dyDescent="0.25">
      <c r="A47" s="17"/>
      <c r="B47" s="19">
        <v>5003428</v>
      </c>
      <c r="C47" s="19" t="s">
        <v>1009</v>
      </c>
      <c r="D47" s="68">
        <v>3000479</v>
      </c>
      <c r="E47" s="19" t="s">
        <v>973</v>
      </c>
      <c r="F47" s="69">
        <v>302</v>
      </c>
      <c r="G47" s="19" t="s">
        <v>1018</v>
      </c>
      <c r="H47" s="20">
        <v>1.2312370000000001</v>
      </c>
      <c r="I47" s="21">
        <v>1.8400079999999999</v>
      </c>
      <c r="J47" s="21">
        <f t="shared" si="1"/>
        <v>1.2019103239962126</v>
      </c>
      <c r="K47" s="21">
        <v>0.75194131399621256</v>
      </c>
      <c r="L47" s="21">
        <v>0.11876559999999999</v>
      </c>
      <c r="M47" s="21">
        <v>0.33120341000000003</v>
      </c>
      <c r="N47" s="22">
        <f t="shared" si="2"/>
        <v>0.40866198081541633</v>
      </c>
      <c r="O47" s="22">
        <f t="shared" si="3"/>
        <v>0.47320822191871592</v>
      </c>
      <c r="P47" s="23">
        <f t="shared" si="4"/>
        <v>0.65320929256623483</v>
      </c>
      <c r="Q47" s="70">
        <v>22234</v>
      </c>
      <c r="R47" s="21">
        <v>17222</v>
      </c>
      <c r="S47" s="23">
        <f t="shared" si="5"/>
        <v>0.7745794728793739</v>
      </c>
    </row>
    <row r="48" spans="1:19" ht="25.5" x14ac:dyDescent="0.25">
      <c r="A48" s="17"/>
      <c r="B48" s="19">
        <v>5004390</v>
      </c>
      <c r="C48" s="19" t="s">
        <v>1010</v>
      </c>
      <c r="D48" s="68">
        <v>3000478</v>
      </c>
      <c r="E48" s="19" t="s">
        <v>972</v>
      </c>
      <c r="F48" s="69">
        <v>65</v>
      </c>
      <c r="G48" s="19" t="s">
        <v>1013</v>
      </c>
      <c r="H48" s="20">
        <v>4.106069999999999</v>
      </c>
      <c r="I48" s="21">
        <v>1.6096939999999997</v>
      </c>
      <c r="J48" s="21">
        <f t="shared" si="1"/>
        <v>0.64874866510776541</v>
      </c>
      <c r="K48" s="21">
        <v>0.46200924510776531</v>
      </c>
      <c r="L48" s="21">
        <v>8.4420749999999989E-2</v>
      </c>
      <c r="M48" s="21">
        <v>0.10231867</v>
      </c>
      <c r="N48" s="22">
        <f t="shared" si="2"/>
        <v>0.28701681506408383</v>
      </c>
      <c r="O48" s="22">
        <f t="shared" si="3"/>
        <v>0.33946203135985192</v>
      </c>
      <c r="P48" s="23">
        <f t="shared" si="4"/>
        <v>0.40302608142154067</v>
      </c>
      <c r="Q48" s="70">
        <v>69996</v>
      </c>
      <c r="R48" s="21">
        <v>43952.705000000002</v>
      </c>
      <c r="S48" s="23">
        <f t="shared" si="5"/>
        <v>0.62793166752385854</v>
      </c>
    </row>
    <row r="49" spans="1:19" ht="25.5" x14ac:dyDescent="0.25">
      <c r="A49" s="17"/>
      <c r="B49" s="19">
        <v>5004392</v>
      </c>
      <c r="C49" s="19" t="s">
        <v>1011</v>
      </c>
      <c r="D49" s="68">
        <v>3000001</v>
      </c>
      <c r="E49" s="19" t="s">
        <v>276</v>
      </c>
      <c r="F49" s="69">
        <v>86</v>
      </c>
      <c r="G49" s="19" t="s">
        <v>501</v>
      </c>
      <c r="H49" s="20">
        <v>2.531571</v>
      </c>
      <c r="I49" s="21">
        <v>3.736583</v>
      </c>
      <c r="J49" s="21">
        <f t="shared" si="1"/>
        <v>1.9837345648378455</v>
      </c>
      <c r="K49" s="21">
        <v>1.3470340148378455</v>
      </c>
      <c r="L49" s="21">
        <v>0.33233723000000009</v>
      </c>
      <c r="M49" s="21">
        <v>0.30436331999999999</v>
      </c>
      <c r="N49" s="22">
        <f t="shared" si="2"/>
        <v>0.36049888757665638</v>
      </c>
      <c r="O49" s="22">
        <f t="shared" si="3"/>
        <v>0.44944036967407003</v>
      </c>
      <c r="P49" s="23">
        <f t="shared" si="4"/>
        <v>0.53089535675718846</v>
      </c>
      <c r="Q49" s="70">
        <v>4638</v>
      </c>
      <c r="R49" s="21">
        <v>4613</v>
      </c>
      <c r="S49" s="23">
        <f t="shared" si="5"/>
        <v>0.99460974557999138</v>
      </c>
    </row>
    <row r="50" spans="1:19" x14ac:dyDescent="0.25">
      <c r="A50" s="17"/>
      <c r="B50" s="19">
        <v>9000000</v>
      </c>
      <c r="C50" s="19" t="s">
        <v>304</v>
      </c>
      <c r="D50" s="68">
        <v>9000000</v>
      </c>
      <c r="E50" s="19" t="s">
        <v>305</v>
      </c>
      <c r="F50" s="69"/>
      <c r="G50" s="19" t="s">
        <v>312</v>
      </c>
      <c r="H50" s="20">
        <v>26.60347100000001</v>
      </c>
      <c r="I50" s="21">
        <v>35.720404000000023</v>
      </c>
      <c r="J50" s="21">
        <f t="shared" si="1"/>
        <v>16.75890257896765</v>
      </c>
      <c r="K50" s="21">
        <v>12.212993788967651</v>
      </c>
      <c r="L50" s="21">
        <v>2.15346415</v>
      </c>
      <c r="M50" s="21">
        <v>2.3924446400000008</v>
      </c>
      <c r="N50" s="22">
        <f t="shared" si="2"/>
        <v>0.34190525361828616</v>
      </c>
      <c r="O50" s="22">
        <f t="shared" si="3"/>
        <v>0.40219192198855425</v>
      </c>
      <c r="P50" s="23">
        <f t="shared" si="4"/>
        <v>0.46916889794884847</v>
      </c>
      <c r="Q50" s="70"/>
      <c r="R50" s="21"/>
      <c r="S50" s="23">
        <f t="shared" si="5"/>
        <v>0</v>
      </c>
    </row>
    <row r="51" spans="1:19" ht="15.75" thickBot="1" x14ac:dyDescent="0.3">
      <c r="A51" s="41" t="s">
        <v>294</v>
      </c>
      <c r="B51" s="43"/>
      <c r="C51" s="43"/>
      <c r="D51" s="65"/>
      <c r="E51" s="43"/>
      <c r="F51" s="66"/>
      <c r="G51" s="43"/>
      <c r="H51" s="44">
        <f>H6-H7</f>
        <v>6233.6369029999987</v>
      </c>
      <c r="I51" s="44">
        <f t="shared" ref="I51:M51" si="6">I6-I7</f>
        <v>7218.7586679999959</v>
      </c>
      <c r="J51" s="44">
        <f t="shared" si="6"/>
        <v>3112.958524421434</v>
      </c>
      <c r="K51" s="44">
        <f t="shared" si="6"/>
        <v>2105.6134709714324</v>
      </c>
      <c r="L51" s="44">
        <f t="shared" si="6"/>
        <v>497.20924175999994</v>
      </c>
      <c r="M51" s="44">
        <f t="shared" si="6"/>
        <v>510.13581169000008</v>
      </c>
      <c r="N51" s="46">
        <f t="shared" si="2"/>
        <v>0.29168636434757089</v>
      </c>
      <c r="O51" s="46">
        <f t="shared" si="3"/>
        <v>0.36056375236222726</v>
      </c>
      <c r="P51" s="47">
        <f t="shared" si="4"/>
        <v>0.43123183189664627</v>
      </c>
      <c r="Q51" s="67"/>
      <c r="R51" s="45"/>
      <c r="S51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62</v>
      </c>
      <c r="B1" s="50" t="s">
        <v>39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1021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145.936734</v>
      </c>
      <c r="E6" s="14">
        <v>148.10632000000001</v>
      </c>
      <c r="F6" s="14">
        <v>87.465765444151558</v>
      </c>
      <c r="G6" s="14">
        <v>63.409090814151568</v>
      </c>
      <c r="H6" s="14">
        <v>12.870490169999998</v>
      </c>
      <c r="I6" s="14">
        <v>11.186184460000002</v>
      </c>
      <c r="J6" s="15">
        <v>0.42813224185268772</v>
      </c>
      <c r="K6" s="15">
        <v>0.51503258594333823</v>
      </c>
      <c r="L6" s="16">
        <v>0.59056065564353744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145.93673399999997</v>
      </c>
      <c r="E7" s="38">
        <f ca="1">SUM(E8:OFFSET(E6,MATCH("GOBIERNOS REGIONALES",$A$8:$A$50,0),0))</f>
        <v>148.10631999999998</v>
      </c>
      <c r="F7" s="38">
        <f ca="1">SUM(F8:OFFSET(F6,MATCH("GOBIERNOS REGIONALES",$A$8:$A$50,0),0))</f>
        <v>87.465765444151572</v>
      </c>
      <c r="G7" s="38">
        <f ca="1">SUM(G8:OFFSET(G6,MATCH("GOBIERNOS REGIONALES",$A$8:$A$50,0),0))</f>
        <v>63.409090814151568</v>
      </c>
      <c r="H7" s="38">
        <f ca="1">SUM(H8:OFFSET(H6,MATCH("GOBIERNOS REGIONALES",$A$8:$A$50,0),0))</f>
        <v>12.870490169999998</v>
      </c>
      <c r="I7" s="38">
        <f ca="1">SUM(I8:OFFSET(I6,MATCH("GOBIERNOS REGIONALES",$A$8:$A$50,0),0))</f>
        <v>11.186184460000002</v>
      </c>
      <c r="J7" s="39">
        <f ca="1">IFERROR(G7/E7,0)</f>
        <v>0.42813224185268783</v>
      </c>
      <c r="K7" s="39">
        <f ca="1">IFERROR(SUM(G7,H7)/E7,0)</f>
        <v>0.51503258594333834</v>
      </c>
      <c r="L7" s="40">
        <f ca="1">IFERROR(SUM(G7,H7,I7)/E7,0)</f>
        <v>0.59056065564353755</v>
      </c>
      <c r="M7" s="4"/>
    </row>
    <row r="8" spans="1:13" x14ac:dyDescent="0.25">
      <c r="A8" s="17"/>
      <c r="B8" s="18">
        <v>8</v>
      </c>
      <c r="C8" s="19" t="s">
        <v>110</v>
      </c>
      <c r="D8" s="20">
        <v>145.93673399999997</v>
      </c>
      <c r="E8" s="21">
        <v>148.10631999999998</v>
      </c>
      <c r="F8" s="21">
        <f t="shared" ref="F8:F10" si="0">SUM(G8,H8,I8)</f>
        <v>87.465765444151572</v>
      </c>
      <c r="G8" s="21">
        <v>63.409090814151568</v>
      </c>
      <c r="H8" s="21">
        <v>12.870490169999998</v>
      </c>
      <c r="I8" s="21">
        <v>11.186184460000002</v>
      </c>
      <c r="J8" s="22">
        <f t="shared" ref="J8:J10" si="1">IFERROR(G8/E8,0)</f>
        <v>0.42813224185268783</v>
      </c>
      <c r="K8" s="22">
        <f t="shared" ref="K8:K10" si="2">IFERROR(SUM(G8,H8)/E8,0)</f>
        <v>0.51503258594333834</v>
      </c>
      <c r="L8" s="23">
        <f t="shared" ref="L8:L10" si="3">IFERROR(SUM(G8,H8,I8)/E8,0)</f>
        <v>0.59056065564353755</v>
      </c>
      <c r="M8" s="4"/>
    </row>
    <row r="9" spans="1:13" ht="15.75" thickBot="1" x14ac:dyDescent="0.3">
      <c r="A9" s="41" t="s">
        <v>206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233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62</v>
      </c>
      <c r="B1" s="51" t="s">
        <v>39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1022</v>
      </c>
      <c r="N2" s="72" t="s">
        <v>1033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145.936734</v>
      </c>
      <c r="E6" s="14">
        <f ca="1">SUM(E7:OFFSET(E7,50,0))</f>
        <v>148.10632000000001</v>
      </c>
      <c r="F6" s="14">
        <f ca="1">SUM(F7:OFFSET(F7,50,0))</f>
        <v>87.465765444151558</v>
      </c>
      <c r="G6" s="14">
        <f ca="1">SUM(G7:OFFSET(G7,50,0))</f>
        <v>63.409090814151568</v>
      </c>
      <c r="H6" s="14">
        <f ca="1">SUM(H7:OFFSET(H7,50,0))</f>
        <v>12.870490169999998</v>
      </c>
      <c r="I6" s="14">
        <f ca="1">SUM(I7:OFFSET(I7,50,0))</f>
        <v>11.186184460000002</v>
      </c>
      <c r="J6" s="15">
        <f ca="1">IFERROR(G6/E6,0)</f>
        <v>0.42813224185268772</v>
      </c>
      <c r="K6" s="15">
        <f ca="1">IFERROR(SUM(G6,H6)/E6,0)</f>
        <v>0.51503258594333823</v>
      </c>
      <c r="L6" s="16">
        <f ca="1">IFERROR(SUM(G6,H6,I6)/E6,0)</f>
        <v>0.59056065564353744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15</v>
      </c>
      <c r="C7" s="19" t="s">
        <v>264</v>
      </c>
      <c r="D7" s="20">
        <v>1.7378620000000002</v>
      </c>
      <c r="E7" s="21">
        <v>1.7390639999999999</v>
      </c>
      <c r="F7" s="21">
        <f t="shared" ref="F7:F8" si="0">SUM(G7,H7,I7)</f>
        <v>0.62847586797516053</v>
      </c>
      <c r="G7" s="21">
        <v>0.43849634797516046</v>
      </c>
      <c r="H7" s="21">
        <v>9.8740500000000009E-2</v>
      </c>
      <c r="I7" s="21">
        <v>9.1239020000000004E-2</v>
      </c>
      <c r="J7" s="22">
        <f t="shared" ref="J7:J8" si="1">IFERROR(G7/E7,0)</f>
        <v>0.25214503202594069</v>
      </c>
      <c r="K7" s="22">
        <f t="shared" ref="K7:K8" si="2">IFERROR(SUM(G7,H7)/E7,0)</f>
        <v>0.30892298844387583</v>
      </c>
      <c r="L7" s="23">
        <f t="shared" ref="L7:L8" si="3">IFERROR(SUM(G7,H7,I7)/E7,0)</f>
        <v>0.36138742908550836</v>
      </c>
      <c r="M7" s="4"/>
      <c r="N7" t="s">
        <v>462</v>
      </c>
      <c r="O7" s="5">
        <v>86.837289576176403</v>
      </c>
      <c r="P7" s="71">
        <v>0.59328357960182299</v>
      </c>
    </row>
    <row r="8" spans="1:16" ht="15.75" thickBot="1" x14ac:dyDescent="0.3">
      <c r="A8" s="24"/>
      <c r="B8" s="56">
        <v>98</v>
      </c>
      <c r="C8" s="26" t="s">
        <v>462</v>
      </c>
      <c r="D8" s="27">
        <v>144.19887199999999</v>
      </c>
      <c r="E8" s="28">
        <v>146.367256</v>
      </c>
      <c r="F8" s="28">
        <f t="shared" si="0"/>
        <v>86.837289576176403</v>
      </c>
      <c r="G8" s="28">
        <v>62.970594466176408</v>
      </c>
      <c r="H8" s="28">
        <v>12.771749669999998</v>
      </c>
      <c r="I8" s="28">
        <v>11.094945440000002</v>
      </c>
      <c r="J8" s="29">
        <f t="shared" si="1"/>
        <v>0.43022323562707504</v>
      </c>
      <c r="K8" s="29">
        <f t="shared" si="2"/>
        <v>0.51748147916482357</v>
      </c>
      <c r="L8" s="30">
        <f t="shared" si="3"/>
        <v>0.59328357960182299</v>
      </c>
      <c r="M8" s="4"/>
      <c r="N8" t="s">
        <v>264</v>
      </c>
      <c r="O8" s="5">
        <v>0.62847586797516053</v>
      </c>
      <c r="P8" s="71">
        <v>0.36138742908550836</v>
      </c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workbookViewId="0">
      <selection activeCell="A15" sqref="A15:D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85546875" customWidth="1"/>
    <col min="6" max="6" width="13.5703125" customWidth="1"/>
    <col min="7" max="9" width="0" hidden="1" customWidth="1"/>
  </cols>
  <sheetData>
    <row r="1" spans="1:13" ht="15.75" x14ac:dyDescent="0.25">
      <c r="A1" s="50">
        <v>62</v>
      </c>
      <c r="B1" s="49" t="s">
        <v>39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1023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145.936734</v>
      </c>
      <c r="E6" s="14">
        <v>148.10632000000001</v>
      </c>
      <c r="F6" s="14">
        <v>87.465765444151558</v>
      </c>
      <c r="G6" s="14">
        <v>63.409090814151568</v>
      </c>
      <c r="H6" s="14">
        <v>12.870490169999998</v>
      </c>
      <c r="I6" s="14">
        <v>11.186184460000002</v>
      </c>
      <c r="J6" s="15">
        <v>0.42813224185268772</v>
      </c>
      <c r="K6" s="15">
        <v>0.51503258594333823</v>
      </c>
      <c r="L6" s="16">
        <v>0.59056065564353744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145.936734</v>
      </c>
      <c r="E7" s="38">
        <f ca="1">SUM(E8:OFFSET(E6,MATCH("PROYECTOS",$A$8:$A$50,0),0))</f>
        <v>148.10632000000001</v>
      </c>
      <c r="F7" s="38">
        <f ca="1">SUM(F8:OFFSET(F6,MATCH("PROYECTOS",$A$8:$A$50,0),0))</f>
        <v>87.465765444151572</v>
      </c>
      <c r="G7" s="38">
        <f ca="1">SUM(G8:OFFSET(G6,MATCH("PROYECTOS",$A$8:$A$50,0),0))</f>
        <v>63.409090814151568</v>
      </c>
      <c r="H7" s="38">
        <f ca="1">SUM(H8:OFFSET(H6,MATCH("PROYECTOS",$A$8:$A$50,0),0))</f>
        <v>12.870490169999998</v>
      </c>
      <c r="I7" s="38">
        <f ca="1">SUM(I8:OFFSET(I6,MATCH("PROYECTOS",$A$8:$A$50,0),0))</f>
        <v>11.186184460000002</v>
      </c>
      <c r="J7" s="39">
        <f ca="1">IFERROR(G7/E7,0)</f>
        <v>0.42813224185268772</v>
      </c>
      <c r="K7" s="39">
        <f ca="1">IFERROR(SUM(G7,H7)/E7,0)</f>
        <v>0.51503258594333823</v>
      </c>
      <c r="L7" s="40">
        <f ca="1">IFERROR(SUM(G7,H7,I7)/E7,0)</f>
        <v>0.59056065564353744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9.9472000000000005E-2</v>
      </c>
      <c r="E8" s="21">
        <v>9.9472000000000005E-2</v>
      </c>
      <c r="F8" s="21">
        <f t="shared" ref="F8:F10" si="0">SUM(G8,H8,I8)</f>
        <v>2.7300000192224977E-2</v>
      </c>
      <c r="G8" s="21">
        <v>1.1400000192224979E-2</v>
      </c>
      <c r="H8" s="21">
        <v>1.04E-2</v>
      </c>
      <c r="I8" s="21">
        <v>5.4999999999999997E-3</v>
      </c>
      <c r="J8" s="22">
        <f t="shared" ref="J8:J11" si="1">IFERROR(G8/E8,0)</f>
        <v>0.11460511693969136</v>
      </c>
      <c r="K8" s="22">
        <f t="shared" ref="K8:K11" si="2">IFERROR(SUM(G8,H8)/E8,0)</f>
        <v>0.21915715168313674</v>
      </c>
      <c r="L8" s="23">
        <f t="shared" ref="L8:L11" si="3">IFERROR(SUM(G8,H8,I8)/E8,0)</f>
        <v>0.27444909313399724</v>
      </c>
      <c r="M8" s="4"/>
    </row>
    <row r="9" spans="1:13" ht="25.5" x14ac:dyDescent="0.25">
      <c r="A9" s="17"/>
      <c r="B9" s="19">
        <v>3000144</v>
      </c>
      <c r="C9" s="19" t="s">
        <v>1025</v>
      </c>
      <c r="D9" s="20">
        <v>144.0994</v>
      </c>
      <c r="E9" s="21">
        <v>146.26778400000001</v>
      </c>
      <c r="F9" s="21">
        <f t="shared" si="0"/>
        <v>86.80998957598419</v>
      </c>
      <c r="G9" s="21">
        <v>62.959194465984183</v>
      </c>
      <c r="H9" s="21">
        <v>12.761349669999998</v>
      </c>
      <c r="I9" s="21">
        <v>11.089445440000002</v>
      </c>
      <c r="J9" s="22">
        <f t="shared" si="1"/>
        <v>0.43043787732494931</v>
      </c>
      <c r="K9" s="22">
        <f t="shared" si="2"/>
        <v>0.51768435991335027</v>
      </c>
      <c r="L9" s="23">
        <f t="shared" si="3"/>
        <v>0.5935004086476362</v>
      </c>
      <c r="M9" s="4"/>
    </row>
    <row r="10" spans="1:13" x14ac:dyDescent="0.25">
      <c r="A10" s="17"/>
      <c r="B10" s="19">
        <v>3000260</v>
      </c>
      <c r="C10" s="19" t="s">
        <v>1026</v>
      </c>
      <c r="D10" s="20">
        <v>1.7378620000000002</v>
      </c>
      <c r="E10" s="21">
        <v>1.7390639999999999</v>
      </c>
      <c r="F10" s="21">
        <f t="shared" si="0"/>
        <v>0.62847586797516053</v>
      </c>
      <c r="G10" s="21">
        <v>0.43849634797516046</v>
      </c>
      <c r="H10" s="21">
        <v>9.8740500000000009E-2</v>
      </c>
      <c r="I10" s="21">
        <v>9.1239020000000004E-2</v>
      </c>
      <c r="J10" s="22">
        <f t="shared" si="1"/>
        <v>0.25214503202594069</v>
      </c>
      <c r="K10" s="22">
        <f t="shared" si="2"/>
        <v>0.30892298844387583</v>
      </c>
      <c r="L10" s="23">
        <f t="shared" si="3"/>
        <v>0.36138742908550836</v>
      </c>
      <c r="M10" s="4"/>
    </row>
    <row r="11" spans="1:13" ht="15.75" thickBot="1" x14ac:dyDescent="0.3">
      <c r="A11" s="41" t="s">
        <v>294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0</v>
      </c>
      <c r="F11" s="45">
        <f t="shared" ca="1" si="4"/>
        <v>0</v>
      </c>
      <c r="G11" s="45">
        <f t="shared" ca="1" si="4"/>
        <v>0</v>
      </c>
      <c r="H11" s="45">
        <f t="shared" ca="1" si="4"/>
        <v>0</v>
      </c>
      <c r="I11" s="45">
        <f t="shared" ca="1" si="4"/>
        <v>0</v>
      </c>
      <c r="J11" s="46">
        <f t="shared" ca="1" si="1"/>
        <v>0</v>
      </c>
      <c r="K11" s="46">
        <f t="shared" ca="1" si="2"/>
        <v>0</v>
      </c>
      <c r="L11" s="47">
        <f t="shared" ca="1" si="3"/>
        <v>0</v>
      </c>
      <c r="M11" s="4"/>
    </row>
    <row r="12" spans="1:13" ht="15.75" thickBot="1" x14ac:dyDescent="0.3"/>
    <row r="13" spans="1:13" ht="15.75" thickBot="1" x14ac:dyDescent="0.3">
      <c r="A13" s="89" t="s">
        <v>316</v>
      </c>
      <c r="B13" s="90"/>
      <c r="C13" s="90"/>
      <c r="D13" s="91"/>
    </row>
    <row r="14" spans="1:13" ht="15.75" thickBot="1" x14ac:dyDescent="0.3">
      <c r="A14" s="1" t="s">
        <v>1034</v>
      </c>
    </row>
    <row r="15" spans="1:13" ht="45" customHeight="1" x14ac:dyDescent="0.25">
      <c r="A15" s="82" t="s">
        <v>318</v>
      </c>
      <c r="B15" s="83"/>
      <c r="C15" s="83"/>
      <c r="D15" s="94" t="s">
        <v>319</v>
      </c>
    </row>
    <row r="16" spans="1:13" ht="15.75" thickBot="1" x14ac:dyDescent="0.3">
      <c r="A16" s="92"/>
      <c r="B16" s="93"/>
      <c r="C16" s="93"/>
      <c r="D16" s="95"/>
    </row>
    <row r="17" spans="1:4" x14ac:dyDescent="0.25">
      <c r="A17" s="17"/>
      <c r="B17" s="19">
        <v>3000001</v>
      </c>
      <c r="C17" s="19" t="s">
        <v>276</v>
      </c>
      <c r="D17" s="23">
        <v>0.27444909313399724</v>
      </c>
    </row>
    <row r="18" spans="1:4" ht="15.75" thickBot="1" x14ac:dyDescent="0.3">
      <c r="A18" s="24"/>
      <c r="B18" s="26">
        <v>3000260</v>
      </c>
      <c r="C18" s="26" t="s">
        <v>1026</v>
      </c>
      <c r="D18" s="30">
        <v>0.36138742908550836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"/>
  <sheetViews>
    <sheetView workbookViewId="0">
      <selection activeCell="A38" sqref="A38:L3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16</v>
      </c>
      <c r="B1" s="50" t="s">
        <v>358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359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508.64130799999975</v>
      </c>
      <c r="E6" s="14">
        <v>595.61911099999975</v>
      </c>
      <c r="F6" s="14">
        <v>310.81538453458131</v>
      </c>
      <c r="G6" s="14">
        <v>219.23439930458136</v>
      </c>
      <c r="H6" s="14">
        <v>46.375919100000004</v>
      </c>
      <c r="I6" s="14">
        <v>45.205066129999999</v>
      </c>
      <c r="J6" s="15">
        <v>0.36807818160250644</v>
      </c>
      <c r="K6" s="15">
        <v>0.44593988590903599</v>
      </c>
      <c r="L6" s="16">
        <v>0.52183581553107927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282.01521299999996</v>
      </c>
      <c r="E7" s="38">
        <f ca="1">SUM(E8:OFFSET(E6,MATCH("GOBIERNOS REGIONALES",$A$8:$A$50,0),0))</f>
        <v>314.58662000000004</v>
      </c>
      <c r="F7" s="38">
        <f ca="1">SUM(F8:OFFSET(F6,MATCH("GOBIERNOS REGIONALES",$A$8:$A$50,0),0))</f>
        <v>168.72749302463637</v>
      </c>
      <c r="G7" s="38">
        <f ca="1">SUM(G8:OFFSET(G6,MATCH("GOBIERNOS REGIONALES",$A$8:$A$50,0),0))</f>
        <v>123.95540107463638</v>
      </c>
      <c r="H7" s="38">
        <f ca="1">SUM(H8:OFFSET(H6,MATCH("GOBIERNOS REGIONALES",$A$8:$A$50,0),0))</f>
        <v>22.579067169999995</v>
      </c>
      <c r="I7" s="38">
        <f ca="1">SUM(I8:OFFSET(I6,MATCH("GOBIERNOS REGIONALES",$A$8:$A$50,0),0))</f>
        <v>22.193024780000002</v>
      </c>
      <c r="J7" s="39">
        <f ca="1">IFERROR(G7/E7,0)</f>
        <v>0.39402629735058781</v>
      </c>
      <c r="K7" s="39">
        <f ca="1">IFERROR(SUM(G7,H7)/E7,0)</f>
        <v>0.46580006563736359</v>
      </c>
      <c r="L7" s="40">
        <f ca="1">IFERROR(SUM(G7,H7,I7)/E7,0)</f>
        <v>0.53634669212770825</v>
      </c>
      <c r="M7" s="4"/>
    </row>
    <row r="8" spans="1:13" x14ac:dyDescent="0.25">
      <c r="A8" s="17"/>
      <c r="B8" s="18">
        <v>11</v>
      </c>
      <c r="C8" s="19" t="s">
        <v>112</v>
      </c>
      <c r="D8" s="20">
        <v>106.11476999999996</v>
      </c>
      <c r="E8" s="21">
        <v>104.60008100000005</v>
      </c>
      <c r="F8" s="21">
        <f t="shared" ref="F8:F39" si="0">SUM(G8,H8,I8)</f>
        <v>40.54901148129079</v>
      </c>
      <c r="G8" s="21">
        <v>26.322002571290795</v>
      </c>
      <c r="H8" s="21">
        <v>9.9252043799999949</v>
      </c>
      <c r="I8" s="21">
        <v>4.3018045299999992</v>
      </c>
      <c r="J8" s="22">
        <f t="shared" ref="J8:J39" si="1">IFERROR(G8/E8,0)</f>
        <v>0.25164418917888587</v>
      </c>
      <c r="K8" s="22">
        <f t="shared" ref="K8:K39" si="2">IFERROR(SUM(G8,H8)/E8,0)</f>
        <v>0.34653134686665088</v>
      </c>
      <c r="L8" s="23">
        <f t="shared" ref="L8:L39" si="3">IFERROR(SUM(G8,H8,I8)/E8,0)</f>
        <v>0.38765755335591734</v>
      </c>
      <c r="M8" s="4"/>
    </row>
    <row r="9" spans="1:13" x14ac:dyDescent="0.25">
      <c r="A9" s="17"/>
      <c r="B9" s="18">
        <v>131</v>
      </c>
      <c r="C9" s="19" t="s">
        <v>144</v>
      </c>
      <c r="D9" s="20">
        <v>32.847028999999999</v>
      </c>
      <c r="E9" s="21">
        <v>33.008816000000003</v>
      </c>
      <c r="F9" s="21">
        <f t="shared" si="0"/>
        <v>17.868693192709898</v>
      </c>
      <c r="G9" s="21">
        <v>16.010527332709898</v>
      </c>
      <c r="H9" s="21">
        <v>1.1349488300000001</v>
      </c>
      <c r="I9" s="21">
        <v>0.72321703000000015</v>
      </c>
      <c r="J9" s="22">
        <f t="shared" si="1"/>
        <v>0.48503791631635307</v>
      </c>
      <c r="K9" s="22">
        <f t="shared" si="2"/>
        <v>0.51942111957938442</v>
      </c>
      <c r="L9" s="23">
        <f t="shared" si="3"/>
        <v>0.5413309339150455</v>
      </c>
      <c r="M9" s="4"/>
    </row>
    <row r="10" spans="1:13" x14ac:dyDescent="0.25">
      <c r="A10" s="17"/>
      <c r="B10" s="18">
        <v>135</v>
      </c>
      <c r="C10" s="19" t="s">
        <v>145</v>
      </c>
      <c r="D10" s="20">
        <v>41.218499999999992</v>
      </c>
      <c r="E10" s="21">
        <v>41.218499999999992</v>
      </c>
      <c r="F10" s="21">
        <f t="shared" si="0"/>
        <v>39.603075074735088</v>
      </c>
      <c r="G10" s="21">
        <v>32.484566074735085</v>
      </c>
      <c r="H10" s="21">
        <v>0</v>
      </c>
      <c r="I10" s="21">
        <v>7.1185089999999995</v>
      </c>
      <c r="J10" s="22">
        <f t="shared" si="1"/>
        <v>0.78810645886519626</v>
      </c>
      <c r="K10" s="22">
        <f t="shared" si="2"/>
        <v>0.78810645886519626</v>
      </c>
      <c r="L10" s="23">
        <f t="shared" si="3"/>
        <v>0.96080825538860215</v>
      </c>
      <c r="M10" s="4"/>
    </row>
    <row r="11" spans="1:13" ht="25.5" x14ac:dyDescent="0.25">
      <c r="A11" s="17"/>
      <c r="B11" s="18">
        <v>136</v>
      </c>
      <c r="C11" s="19" t="s">
        <v>146</v>
      </c>
      <c r="D11" s="20">
        <v>0.11</v>
      </c>
      <c r="E11" s="21">
        <v>0.12747999999999998</v>
      </c>
      <c r="F11" s="21">
        <f t="shared" si="0"/>
        <v>5.8180710366079726E-2</v>
      </c>
      <c r="G11" s="21">
        <v>1.7202300366079726E-2</v>
      </c>
      <c r="H11" s="21">
        <v>1.020299E-2</v>
      </c>
      <c r="I11" s="21">
        <v>3.0775419999999998E-2</v>
      </c>
      <c r="J11" s="22">
        <f t="shared" si="1"/>
        <v>0.13494117011358431</v>
      </c>
      <c r="K11" s="22">
        <f t="shared" si="2"/>
        <v>0.21497717576152911</v>
      </c>
      <c r="L11" s="23">
        <f t="shared" si="3"/>
        <v>0.45639088771634556</v>
      </c>
      <c r="M11" s="4"/>
    </row>
    <row r="12" spans="1:13" ht="25.5" x14ac:dyDescent="0.25">
      <c r="A12" s="17"/>
      <c r="B12" s="18">
        <v>137</v>
      </c>
      <c r="C12" s="19" t="s">
        <v>147</v>
      </c>
      <c r="D12" s="20">
        <v>101.72491400000001</v>
      </c>
      <c r="E12" s="21">
        <v>135.63174300000006</v>
      </c>
      <c r="F12" s="21">
        <f t="shared" si="0"/>
        <v>70.648532565534538</v>
      </c>
      <c r="G12" s="21">
        <v>49.121102795534526</v>
      </c>
      <c r="H12" s="21">
        <v>11.508710970000001</v>
      </c>
      <c r="I12" s="21">
        <v>10.018718800000006</v>
      </c>
      <c r="J12" s="22">
        <f t="shared" si="1"/>
        <v>0.36216524029728431</v>
      </c>
      <c r="K12" s="22">
        <f t="shared" si="2"/>
        <v>0.44701787667459603</v>
      </c>
      <c r="L12" s="23">
        <f t="shared" si="3"/>
        <v>0.52088494184974465</v>
      </c>
      <c r="M12" s="4"/>
    </row>
    <row r="13" spans="1:13" x14ac:dyDescent="0.25">
      <c r="A13" s="34" t="s">
        <v>206</v>
      </c>
      <c r="B13" s="57"/>
      <c r="C13" s="36"/>
      <c r="D13" s="37">
        <f ca="1">SUM(D14:OFFSET(D12,(MATCH("GOBIERNOS LOCALES",$A$8:$A$50,0)-MATCH("GOBIERNOS REGIONALES",$A$8:$A$50,0)),0))</f>
        <v>226.08777499999997</v>
      </c>
      <c r="E13" s="38">
        <f ca="1">SUM(E14:OFFSET(E12,(MATCH("GOBIERNOS LOCALES",$A$8:$A$50,0)-MATCH("GOBIERNOS REGIONALES",$A$8:$A$50,0)),0))</f>
        <v>280.36089900000007</v>
      </c>
      <c r="F13" s="38">
        <f ca="1">SUM(F14:OFFSET(F12,(MATCH("GOBIERNOS LOCALES",$A$8:$A$50,0)-MATCH("GOBIERNOS REGIONALES",$A$8:$A$50,0)),0))</f>
        <v>142.04674851046227</v>
      </c>
      <c r="G13" s="38">
        <f ca="1">SUM(G14:OFFSET(G12,(MATCH("GOBIERNOS LOCALES",$A$8:$A$50,0)-MATCH("GOBIERNOS REGIONALES",$A$8:$A$50,0)),0))</f>
        <v>95.25560573046225</v>
      </c>
      <c r="H13" s="38">
        <f ca="1">SUM(H14:OFFSET(H12,(MATCH("GOBIERNOS LOCALES",$A$8:$A$50,0)-MATCH("GOBIERNOS REGIONALES",$A$8:$A$50,0)),0))</f>
        <v>23.790851929999995</v>
      </c>
      <c r="I13" s="38">
        <f ca="1">SUM(I14:OFFSET(I12,(MATCH("GOBIERNOS LOCALES",$A$8:$A$50,0)-MATCH("GOBIERNOS REGIONALES",$A$8:$A$50,0)),0))</f>
        <v>23.000290849999999</v>
      </c>
      <c r="J13" s="39">
        <f t="shared" ca="1" si="1"/>
        <v>0.33976066587824083</v>
      </c>
      <c r="K13" s="39">
        <f t="shared" ca="1" si="2"/>
        <v>0.42461861866287642</v>
      </c>
      <c r="L13" s="40">
        <f t="shared" ca="1" si="3"/>
        <v>0.50665677352697536</v>
      </c>
      <c r="M13" s="4"/>
    </row>
    <row r="14" spans="1:13" x14ac:dyDescent="0.25">
      <c r="A14" s="17"/>
      <c r="B14" s="18">
        <v>440</v>
      </c>
      <c r="C14" s="19" t="s">
        <v>207</v>
      </c>
      <c r="D14" s="20">
        <v>2.3240339999999979</v>
      </c>
      <c r="E14" s="21">
        <v>3.1775529999999974</v>
      </c>
      <c r="F14" s="21">
        <f t="shared" si="0"/>
        <v>1.3491256469520141</v>
      </c>
      <c r="G14" s="21">
        <v>0.90683078695201402</v>
      </c>
      <c r="H14" s="21">
        <v>0.19043704</v>
      </c>
      <c r="I14" s="21">
        <v>0.25185782000000001</v>
      </c>
      <c r="J14" s="22">
        <f t="shared" si="1"/>
        <v>0.28538651816413912</v>
      </c>
      <c r="K14" s="22">
        <f t="shared" si="2"/>
        <v>0.34531849726881497</v>
      </c>
      <c r="L14" s="23">
        <f t="shared" si="3"/>
        <v>0.42458006111999241</v>
      </c>
      <c r="M14" s="4"/>
    </row>
    <row r="15" spans="1:13" x14ac:dyDescent="0.25">
      <c r="A15" s="17"/>
      <c r="B15" s="18">
        <v>441</v>
      </c>
      <c r="C15" s="19" t="s">
        <v>208</v>
      </c>
      <c r="D15" s="20">
        <v>6.6690970000000007</v>
      </c>
      <c r="E15" s="21">
        <v>9.0227430000000002</v>
      </c>
      <c r="F15" s="21">
        <f t="shared" si="0"/>
        <v>4.1842858405518939</v>
      </c>
      <c r="G15" s="21">
        <v>2.718349660551894</v>
      </c>
      <c r="H15" s="21">
        <v>0.58352580999999981</v>
      </c>
      <c r="I15" s="21">
        <v>0.88241036999999978</v>
      </c>
      <c r="J15" s="22">
        <f t="shared" si="1"/>
        <v>0.30127752287213477</v>
      </c>
      <c r="K15" s="22">
        <f t="shared" si="2"/>
        <v>0.36595029588584022</v>
      </c>
      <c r="L15" s="23">
        <f t="shared" si="3"/>
        <v>0.46374875584419217</v>
      </c>
      <c r="M15" s="4"/>
    </row>
    <row r="16" spans="1:13" x14ac:dyDescent="0.25">
      <c r="A16" s="17"/>
      <c r="B16" s="18">
        <v>442</v>
      </c>
      <c r="C16" s="19" t="s">
        <v>209</v>
      </c>
      <c r="D16" s="20">
        <v>3.605140999999997</v>
      </c>
      <c r="E16" s="21">
        <v>5.0174119999999975</v>
      </c>
      <c r="F16" s="21">
        <f t="shared" si="0"/>
        <v>2.5320358427022942</v>
      </c>
      <c r="G16" s="21">
        <v>1.6217752727022945</v>
      </c>
      <c r="H16" s="21">
        <v>0.79908400999999973</v>
      </c>
      <c r="I16" s="21">
        <v>0.11117655999999999</v>
      </c>
      <c r="J16" s="22">
        <f t="shared" si="1"/>
        <v>0.32322944033742801</v>
      </c>
      <c r="K16" s="22">
        <f t="shared" si="2"/>
        <v>0.48249162769616993</v>
      </c>
      <c r="L16" s="23">
        <f t="shared" si="3"/>
        <v>0.50464977615995965</v>
      </c>
      <c r="M16" s="4"/>
    </row>
    <row r="17" spans="1:13" x14ac:dyDescent="0.25">
      <c r="A17" s="17"/>
      <c r="B17" s="18">
        <v>443</v>
      </c>
      <c r="C17" s="19" t="s">
        <v>210</v>
      </c>
      <c r="D17" s="20">
        <v>8.8534250000000032</v>
      </c>
      <c r="E17" s="21">
        <v>10.612012000000002</v>
      </c>
      <c r="F17" s="21">
        <f t="shared" si="0"/>
        <v>5.4312082172054783</v>
      </c>
      <c r="G17" s="21">
        <v>3.6325996972054782</v>
      </c>
      <c r="H17" s="21">
        <v>0.90789794999999984</v>
      </c>
      <c r="I17" s="21">
        <v>0.89071056999999998</v>
      </c>
      <c r="J17" s="22">
        <f t="shared" si="1"/>
        <v>0.34231017616692078</v>
      </c>
      <c r="K17" s="22">
        <f t="shared" si="2"/>
        <v>0.4278639759553115</v>
      </c>
      <c r="L17" s="23">
        <f t="shared" si="3"/>
        <v>0.51179816016090796</v>
      </c>
      <c r="M17" s="4"/>
    </row>
    <row r="18" spans="1:13" x14ac:dyDescent="0.25">
      <c r="A18" s="17"/>
      <c r="B18" s="18">
        <v>444</v>
      </c>
      <c r="C18" s="19" t="s">
        <v>211</v>
      </c>
      <c r="D18" s="20">
        <v>7.4690690000000011</v>
      </c>
      <c r="E18" s="21">
        <v>14.153306000000008</v>
      </c>
      <c r="F18" s="21">
        <f t="shared" si="0"/>
        <v>5.2126024311195049</v>
      </c>
      <c r="G18" s="21">
        <v>3.6930186911195051</v>
      </c>
      <c r="H18" s="21">
        <v>0.68617389999999978</v>
      </c>
      <c r="I18" s="21">
        <v>0.83340983999999996</v>
      </c>
      <c r="J18" s="22">
        <f t="shared" si="1"/>
        <v>0.26092975670274515</v>
      </c>
      <c r="K18" s="22">
        <f t="shared" si="2"/>
        <v>0.30941128462279432</v>
      </c>
      <c r="L18" s="23">
        <f t="shared" si="3"/>
        <v>0.36829574878968224</v>
      </c>
      <c r="M18" s="4"/>
    </row>
    <row r="19" spans="1:13" x14ac:dyDescent="0.25">
      <c r="A19" s="17"/>
      <c r="B19" s="18">
        <v>445</v>
      </c>
      <c r="C19" s="19" t="s">
        <v>212</v>
      </c>
      <c r="D19" s="20">
        <v>14.816331000000002</v>
      </c>
      <c r="E19" s="21">
        <v>18.544139000000012</v>
      </c>
      <c r="F19" s="21">
        <f t="shared" si="0"/>
        <v>9.7699353106224525</v>
      </c>
      <c r="G19" s="21">
        <v>6.6074069206224522</v>
      </c>
      <c r="H19" s="21">
        <v>1.5482068200000005</v>
      </c>
      <c r="I19" s="21">
        <v>1.6143215699999991</v>
      </c>
      <c r="J19" s="22">
        <f t="shared" si="1"/>
        <v>0.35630702081247601</v>
      </c>
      <c r="K19" s="22">
        <f t="shared" si="2"/>
        <v>0.43979468341034589</v>
      </c>
      <c r="L19" s="23">
        <f t="shared" si="3"/>
        <v>0.52684760994416868</v>
      </c>
      <c r="M19" s="4"/>
    </row>
    <row r="20" spans="1:13" x14ac:dyDescent="0.25">
      <c r="A20" s="17"/>
      <c r="B20" s="18">
        <v>446</v>
      </c>
      <c r="C20" s="19" t="s">
        <v>213</v>
      </c>
      <c r="D20" s="20">
        <v>9.5325329999999955</v>
      </c>
      <c r="E20" s="21">
        <v>14.946676000000002</v>
      </c>
      <c r="F20" s="21">
        <f t="shared" si="0"/>
        <v>7.6515861705396233</v>
      </c>
      <c r="G20" s="21">
        <v>4.8020010805396236</v>
      </c>
      <c r="H20" s="21">
        <v>1.2884519299999999</v>
      </c>
      <c r="I20" s="21">
        <v>1.56113316</v>
      </c>
      <c r="J20" s="22">
        <f t="shared" si="1"/>
        <v>0.32127551841891955</v>
      </c>
      <c r="K20" s="22">
        <f t="shared" si="2"/>
        <v>0.40747876053107879</v>
      </c>
      <c r="L20" s="23">
        <f t="shared" si="3"/>
        <v>0.51192560610396731</v>
      </c>
      <c r="M20" s="4"/>
    </row>
    <row r="21" spans="1:13" x14ac:dyDescent="0.25">
      <c r="A21" s="17"/>
      <c r="B21" s="18">
        <v>447</v>
      </c>
      <c r="C21" s="19" t="s">
        <v>214</v>
      </c>
      <c r="D21" s="20">
        <v>3.4011330000000011</v>
      </c>
      <c r="E21" s="21">
        <v>6.2505699999999988</v>
      </c>
      <c r="F21" s="21">
        <f t="shared" si="0"/>
        <v>2.3218107658060472</v>
      </c>
      <c r="G21" s="21">
        <v>1.6285702658060472</v>
      </c>
      <c r="H21" s="21">
        <v>0.30694703000000007</v>
      </c>
      <c r="I21" s="21">
        <v>0.38629346999999986</v>
      </c>
      <c r="J21" s="22">
        <f t="shared" si="1"/>
        <v>0.260547480598737</v>
      </c>
      <c r="K21" s="22">
        <f t="shared" si="2"/>
        <v>0.30965452683612016</v>
      </c>
      <c r="L21" s="23">
        <f t="shared" si="3"/>
        <v>0.37145584575583468</v>
      </c>
      <c r="M21" s="4"/>
    </row>
    <row r="22" spans="1:13" x14ac:dyDescent="0.25">
      <c r="A22" s="17"/>
      <c r="B22" s="18">
        <v>448</v>
      </c>
      <c r="C22" s="19" t="s">
        <v>215</v>
      </c>
      <c r="D22" s="20">
        <v>4.8455449999999995</v>
      </c>
      <c r="E22" s="21">
        <v>9.717489999999998</v>
      </c>
      <c r="F22" s="21">
        <f t="shared" si="0"/>
        <v>3.6126719646051244</v>
      </c>
      <c r="G22" s="21">
        <v>1.8745878546051244</v>
      </c>
      <c r="H22" s="21">
        <v>0.65056806</v>
      </c>
      <c r="I22" s="21">
        <v>1.0875160499999998</v>
      </c>
      <c r="J22" s="22">
        <f t="shared" si="1"/>
        <v>0.19290864766571664</v>
      </c>
      <c r="K22" s="22">
        <f t="shared" si="2"/>
        <v>0.25985680608934253</v>
      </c>
      <c r="L22" s="23">
        <f t="shared" si="3"/>
        <v>0.37177007278681279</v>
      </c>
      <c r="M22" s="4"/>
    </row>
    <row r="23" spans="1:13" x14ac:dyDescent="0.25">
      <c r="A23" s="17"/>
      <c r="B23" s="18">
        <v>449</v>
      </c>
      <c r="C23" s="19" t="s">
        <v>216</v>
      </c>
      <c r="D23" s="20">
        <v>13.914439000000003</v>
      </c>
      <c r="E23" s="21">
        <v>16.466414000000007</v>
      </c>
      <c r="F23" s="21">
        <f t="shared" si="0"/>
        <v>8.9423109925892987</v>
      </c>
      <c r="G23" s="21">
        <v>6.2158160825892992</v>
      </c>
      <c r="H23" s="21">
        <v>1.3564693399999996</v>
      </c>
      <c r="I23" s="21">
        <v>1.3700255700000008</v>
      </c>
      <c r="J23" s="22">
        <f t="shared" si="1"/>
        <v>0.37748450164008363</v>
      </c>
      <c r="K23" s="22">
        <f t="shared" si="2"/>
        <v>0.45986244622473937</v>
      </c>
      <c r="L23" s="23">
        <f t="shared" si="3"/>
        <v>0.54306365627569519</v>
      </c>
      <c r="M23" s="4"/>
    </row>
    <row r="24" spans="1:13" x14ac:dyDescent="0.25">
      <c r="A24" s="17"/>
      <c r="B24" s="18">
        <v>450</v>
      </c>
      <c r="C24" s="19" t="s">
        <v>217</v>
      </c>
      <c r="D24" s="20">
        <v>6.4064320000000006</v>
      </c>
      <c r="E24" s="21">
        <v>9.7541749999999983</v>
      </c>
      <c r="F24" s="21">
        <f t="shared" si="0"/>
        <v>3.6043564650382329</v>
      </c>
      <c r="G24" s="21">
        <v>2.3201913650382324</v>
      </c>
      <c r="H24" s="21">
        <v>0.61976518000000036</v>
      </c>
      <c r="I24" s="21">
        <v>0.66439991999999992</v>
      </c>
      <c r="J24" s="22">
        <f t="shared" si="1"/>
        <v>0.23786648948150232</v>
      </c>
      <c r="K24" s="22">
        <f t="shared" si="2"/>
        <v>0.30140494147769886</v>
      </c>
      <c r="L24" s="23">
        <f t="shared" si="3"/>
        <v>0.36951935607452535</v>
      </c>
      <c r="M24" s="4"/>
    </row>
    <row r="25" spans="1:13" x14ac:dyDescent="0.25">
      <c r="A25" s="17"/>
      <c r="B25" s="18">
        <v>451</v>
      </c>
      <c r="C25" s="19" t="s">
        <v>218</v>
      </c>
      <c r="D25" s="20">
        <v>15.724572000000002</v>
      </c>
      <c r="E25" s="21">
        <v>20.094659000000004</v>
      </c>
      <c r="F25" s="21">
        <f t="shared" si="0"/>
        <v>9.2458953624424236</v>
      </c>
      <c r="G25" s="21">
        <v>6.2359624824424245</v>
      </c>
      <c r="H25" s="21">
        <v>1.3657174999999997</v>
      </c>
      <c r="I25" s="21">
        <v>1.6442153800000001</v>
      </c>
      <c r="J25" s="22">
        <f t="shared" si="1"/>
        <v>0.31032935082115221</v>
      </c>
      <c r="K25" s="22">
        <f t="shared" si="2"/>
        <v>0.37829355464267511</v>
      </c>
      <c r="L25" s="23">
        <f t="shared" si="3"/>
        <v>0.46011705709673512</v>
      </c>
      <c r="M25" s="4"/>
    </row>
    <row r="26" spans="1:13" x14ac:dyDescent="0.25">
      <c r="A26" s="17"/>
      <c r="B26" s="18">
        <v>452</v>
      </c>
      <c r="C26" s="19" t="s">
        <v>219</v>
      </c>
      <c r="D26" s="20">
        <v>22.269867000000005</v>
      </c>
      <c r="E26" s="21">
        <v>24.583780000000004</v>
      </c>
      <c r="F26" s="21">
        <f t="shared" si="0"/>
        <v>13.041362947030805</v>
      </c>
      <c r="G26" s="21">
        <v>9.1909559170308039</v>
      </c>
      <c r="H26" s="21">
        <v>1.9342250800000003</v>
      </c>
      <c r="I26" s="21">
        <v>1.9161819500000001</v>
      </c>
      <c r="J26" s="22">
        <f t="shared" si="1"/>
        <v>0.37386260034180269</v>
      </c>
      <c r="K26" s="22">
        <f t="shared" si="2"/>
        <v>0.45254151302325368</v>
      </c>
      <c r="L26" s="23">
        <f t="shared" si="3"/>
        <v>0.53048648120959441</v>
      </c>
      <c r="M26" s="4"/>
    </row>
    <row r="27" spans="1:13" x14ac:dyDescent="0.25">
      <c r="A27" s="17"/>
      <c r="B27" s="18">
        <v>453</v>
      </c>
      <c r="C27" s="19" t="s">
        <v>220</v>
      </c>
      <c r="D27" s="20">
        <v>12.872281000000001</v>
      </c>
      <c r="E27" s="21">
        <v>12.896319000000002</v>
      </c>
      <c r="F27" s="21">
        <f t="shared" si="0"/>
        <v>6.530777444770627</v>
      </c>
      <c r="G27" s="21">
        <v>4.281711594770627</v>
      </c>
      <c r="H27" s="21">
        <v>1.7615309899999998</v>
      </c>
      <c r="I27" s="21">
        <v>0.48753485999999985</v>
      </c>
      <c r="J27" s="22">
        <f t="shared" si="1"/>
        <v>0.33201036627355651</v>
      </c>
      <c r="K27" s="22">
        <f t="shared" si="2"/>
        <v>0.46860213249770155</v>
      </c>
      <c r="L27" s="23">
        <f t="shared" si="3"/>
        <v>0.5064063198786124</v>
      </c>
      <c r="M27" s="4"/>
    </row>
    <row r="28" spans="1:13" x14ac:dyDescent="0.25">
      <c r="A28" s="17"/>
      <c r="B28" s="18">
        <v>454</v>
      </c>
      <c r="C28" s="19" t="s">
        <v>221</v>
      </c>
      <c r="D28" s="20">
        <v>5.4100129999999993</v>
      </c>
      <c r="E28" s="21">
        <v>7.2535430000000005</v>
      </c>
      <c r="F28" s="21">
        <f t="shared" si="0"/>
        <v>3.557147778794731</v>
      </c>
      <c r="G28" s="21">
        <v>2.3586796987947309</v>
      </c>
      <c r="H28" s="21">
        <v>0.61051586000000002</v>
      </c>
      <c r="I28" s="21">
        <v>0.58795222000000003</v>
      </c>
      <c r="J28" s="22">
        <f t="shared" si="1"/>
        <v>0.32517622061311702</v>
      </c>
      <c r="K28" s="22">
        <f t="shared" si="2"/>
        <v>0.4093441727435449</v>
      </c>
      <c r="L28" s="23">
        <f t="shared" si="3"/>
        <v>0.49040141883693678</v>
      </c>
      <c r="M28" s="4"/>
    </row>
    <row r="29" spans="1:13" x14ac:dyDescent="0.25">
      <c r="A29" s="17"/>
      <c r="B29" s="18">
        <v>455</v>
      </c>
      <c r="C29" s="19" t="s">
        <v>222</v>
      </c>
      <c r="D29" s="20">
        <v>2.3921040000000002</v>
      </c>
      <c r="E29" s="21">
        <v>2.5819140000000003</v>
      </c>
      <c r="F29" s="21">
        <f t="shared" si="0"/>
        <v>0.87172714580391353</v>
      </c>
      <c r="G29" s="21">
        <v>0.59840631580391346</v>
      </c>
      <c r="H29" s="21">
        <v>0.13157824999999998</v>
      </c>
      <c r="I29" s="21">
        <v>0.14174258000000001</v>
      </c>
      <c r="J29" s="22">
        <f t="shared" si="1"/>
        <v>0.23176849260041713</v>
      </c>
      <c r="K29" s="22">
        <f t="shared" si="2"/>
        <v>0.28273000797234665</v>
      </c>
      <c r="L29" s="23">
        <f t="shared" si="3"/>
        <v>0.33762826562151699</v>
      </c>
      <c r="M29" s="4"/>
    </row>
    <row r="30" spans="1:13" x14ac:dyDescent="0.25">
      <c r="A30" s="17"/>
      <c r="B30" s="18">
        <v>456</v>
      </c>
      <c r="C30" s="19" t="s">
        <v>223</v>
      </c>
      <c r="D30" s="20">
        <v>1.6497810000000002</v>
      </c>
      <c r="E30" s="21">
        <v>1.8779209999999997</v>
      </c>
      <c r="F30" s="21">
        <f t="shared" si="0"/>
        <v>0.7481569385109359</v>
      </c>
      <c r="G30" s="21">
        <v>0.51341298851093597</v>
      </c>
      <c r="H30" s="21">
        <v>0.11849903000000001</v>
      </c>
      <c r="I30" s="21">
        <v>0.11624492</v>
      </c>
      <c r="J30" s="22">
        <f t="shared" si="1"/>
        <v>0.27339434859663214</v>
      </c>
      <c r="K30" s="22">
        <f t="shared" si="2"/>
        <v>0.33649552803921784</v>
      </c>
      <c r="L30" s="23">
        <f t="shared" si="3"/>
        <v>0.3983963854235274</v>
      </c>
      <c r="M30" s="4"/>
    </row>
    <row r="31" spans="1:13" x14ac:dyDescent="0.25">
      <c r="A31" s="17"/>
      <c r="B31" s="18">
        <v>457</v>
      </c>
      <c r="C31" s="19" t="s">
        <v>224</v>
      </c>
      <c r="D31" s="20">
        <v>15.388616000000004</v>
      </c>
      <c r="E31" s="21">
        <v>17.229991999999996</v>
      </c>
      <c r="F31" s="21">
        <f t="shared" si="0"/>
        <v>12.456607780126632</v>
      </c>
      <c r="G31" s="21">
        <v>9.9286675301266314</v>
      </c>
      <c r="H31" s="21">
        <v>1.2995728399999995</v>
      </c>
      <c r="I31" s="21">
        <v>1.2283674100000002</v>
      </c>
      <c r="J31" s="22">
        <f t="shared" si="1"/>
        <v>0.57624330470534368</v>
      </c>
      <c r="K31" s="22">
        <f t="shared" si="2"/>
        <v>0.65166834494912329</v>
      </c>
      <c r="L31" s="23">
        <f t="shared" si="3"/>
        <v>0.72296074079005002</v>
      </c>
      <c r="M31" s="4"/>
    </row>
    <row r="32" spans="1:13" x14ac:dyDescent="0.25">
      <c r="A32" s="17"/>
      <c r="B32" s="18">
        <v>458</v>
      </c>
      <c r="C32" s="19" t="s">
        <v>225</v>
      </c>
      <c r="D32" s="20">
        <v>9.3314820000000047</v>
      </c>
      <c r="E32" s="21">
        <v>11.827261000000002</v>
      </c>
      <c r="F32" s="21">
        <f t="shared" si="0"/>
        <v>5.4459494119934657</v>
      </c>
      <c r="G32" s="21">
        <v>3.6942553919934653</v>
      </c>
      <c r="H32" s="21">
        <v>0.84833172000000023</v>
      </c>
      <c r="I32" s="21">
        <v>0.90336229999999995</v>
      </c>
      <c r="J32" s="22">
        <f t="shared" si="1"/>
        <v>0.31235088090078206</v>
      </c>
      <c r="K32" s="22">
        <f t="shared" si="2"/>
        <v>0.38407769237471506</v>
      </c>
      <c r="L32" s="23">
        <f t="shared" si="3"/>
        <v>0.46045736303557222</v>
      </c>
      <c r="M32" s="4"/>
    </row>
    <row r="33" spans="1:13" x14ac:dyDescent="0.25">
      <c r="A33" s="17"/>
      <c r="B33" s="18">
        <v>459</v>
      </c>
      <c r="C33" s="19" t="s">
        <v>226</v>
      </c>
      <c r="D33" s="20">
        <v>10.892224999999998</v>
      </c>
      <c r="E33" s="21">
        <v>12.176861999999996</v>
      </c>
      <c r="F33" s="21">
        <f t="shared" si="0"/>
        <v>6.7605867003898314</v>
      </c>
      <c r="G33" s="21">
        <v>4.1100686303898328</v>
      </c>
      <c r="H33" s="21">
        <v>1.5493125699999988</v>
      </c>
      <c r="I33" s="21">
        <v>1.1012055000000001</v>
      </c>
      <c r="J33" s="22">
        <f t="shared" si="1"/>
        <v>0.33753101828614251</v>
      </c>
      <c r="K33" s="22">
        <f t="shared" si="2"/>
        <v>0.46476515874039087</v>
      </c>
      <c r="L33" s="23">
        <f t="shared" si="3"/>
        <v>0.55519941840433384</v>
      </c>
      <c r="M33" s="4"/>
    </row>
    <row r="34" spans="1:13" x14ac:dyDescent="0.25">
      <c r="A34" s="17"/>
      <c r="B34" s="18">
        <v>460</v>
      </c>
      <c r="C34" s="19" t="s">
        <v>227</v>
      </c>
      <c r="D34" s="20">
        <v>10.648136000000003</v>
      </c>
      <c r="E34" s="21">
        <v>11.081450000000004</v>
      </c>
      <c r="F34" s="21">
        <f t="shared" si="0"/>
        <v>6.2303971887825682</v>
      </c>
      <c r="G34" s="21">
        <v>4.2640291287825676</v>
      </c>
      <c r="H34" s="21">
        <v>0.89318189999999997</v>
      </c>
      <c r="I34" s="21">
        <v>1.0731861600000001</v>
      </c>
      <c r="J34" s="22">
        <f t="shared" si="1"/>
        <v>0.3847898180096076</v>
      </c>
      <c r="K34" s="22">
        <f t="shared" si="2"/>
        <v>0.46539135481210181</v>
      </c>
      <c r="L34" s="23">
        <f t="shared" si="3"/>
        <v>0.56223663769475707</v>
      </c>
      <c r="M34" s="4"/>
    </row>
    <row r="35" spans="1:13" x14ac:dyDescent="0.25">
      <c r="A35" s="17"/>
      <c r="B35" s="18">
        <v>461</v>
      </c>
      <c r="C35" s="19" t="s">
        <v>228</v>
      </c>
      <c r="D35" s="20">
        <v>7.1050030000000008</v>
      </c>
      <c r="E35" s="21">
        <v>5.9170880000000006</v>
      </c>
      <c r="F35" s="21">
        <f t="shared" si="0"/>
        <v>2.6189409388683211</v>
      </c>
      <c r="G35" s="21">
        <v>1.6106787988683209</v>
      </c>
      <c r="H35" s="21">
        <v>0.49910692000000001</v>
      </c>
      <c r="I35" s="21">
        <v>0.50915522000000002</v>
      </c>
      <c r="J35" s="22">
        <f t="shared" si="1"/>
        <v>0.27220801834759273</v>
      </c>
      <c r="K35" s="22">
        <f t="shared" si="2"/>
        <v>0.35655811082551431</v>
      </c>
      <c r="L35" s="23">
        <f t="shared" si="3"/>
        <v>0.44260638659900292</v>
      </c>
      <c r="M35" s="4"/>
    </row>
    <row r="36" spans="1:13" x14ac:dyDescent="0.25">
      <c r="A36" s="17"/>
      <c r="B36" s="18">
        <v>462</v>
      </c>
      <c r="C36" s="19" t="s">
        <v>229</v>
      </c>
      <c r="D36" s="20">
        <v>3.8510599999999986</v>
      </c>
      <c r="E36" s="21">
        <v>5.0182239999999974</v>
      </c>
      <c r="F36" s="21">
        <f t="shared" si="0"/>
        <v>2.5346455864138111</v>
      </c>
      <c r="G36" s="21">
        <v>1.5498185564138112</v>
      </c>
      <c r="H36" s="21">
        <v>0.50074887000000001</v>
      </c>
      <c r="I36" s="21">
        <v>0.48407815999999998</v>
      </c>
      <c r="J36" s="22">
        <f t="shared" si="1"/>
        <v>0.30883805832776934</v>
      </c>
      <c r="K36" s="22">
        <f t="shared" si="2"/>
        <v>0.40862413204628012</v>
      </c>
      <c r="L36" s="23">
        <f t="shared" si="3"/>
        <v>0.5050881719137712</v>
      </c>
      <c r="M36" s="4"/>
    </row>
    <row r="37" spans="1:13" x14ac:dyDescent="0.25">
      <c r="A37" s="17"/>
      <c r="B37" s="18">
        <v>463</v>
      </c>
      <c r="C37" s="19" t="s">
        <v>230</v>
      </c>
      <c r="D37" s="20">
        <v>12.150103000000001</v>
      </c>
      <c r="E37" s="21">
        <v>13.814811000000001</v>
      </c>
      <c r="F37" s="21">
        <f t="shared" si="0"/>
        <v>7.9094870754077844</v>
      </c>
      <c r="G37" s="21">
        <v>5.1220440254077841</v>
      </c>
      <c r="H37" s="21">
        <v>1.3910122100000004</v>
      </c>
      <c r="I37" s="21">
        <v>1.3964308399999996</v>
      </c>
      <c r="J37" s="22">
        <f t="shared" si="1"/>
        <v>0.37076468331038215</v>
      </c>
      <c r="K37" s="22">
        <f t="shared" si="2"/>
        <v>0.47145460299151282</v>
      </c>
      <c r="L37" s="23">
        <f t="shared" si="3"/>
        <v>0.57253675605173204</v>
      </c>
      <c r="M37" s="4"/>
    </row>
    <row r="38" spans="1:13" x14ac:dyDescent="0.25">
      <c r="A38" s="17"/>
      <c r="B38" s="18">
        <v>464</v>
      </c>
      <c r="C38" s="19" t="s">
        <v>231</v>
      </c>
      <c r="D38" s="20">
        <v>14.565353000000004</v>
      </c>
      <c r="E38" s="21">
        <v>16.344585000000002</v>
      </c>
      <c r="F38" s="21">
        <f t="shared" si="0"/>
        <v>9.483136563394428</v>
      </c>
      <c r="G38" s="21">
        <v>5.7757669933944271</v>
      </c>
      <c r="H38" s="21">
        <v>1.9499911200000002</v>
      </c>
      <c r="I38" s="21">
        <v>1.75737845</v>
      </c>
      <c r="J38" s="22">
        <f t="shared" si="1"/>
        <v>0.35337495527689605</v>
      </c>
      <c r="K38" s="22">
        <f t="shared" si="2"/>
        <v>0.47267998015210699</v>
      </c>
      <c r="L38" s="23">
        <f t="shared" si="3"/>
        <v>0.58020051065196376</v>
      </c>
      <c r="M38" s="4"/>
    </row>
    <row r="39" spans="1:13" ht="15.75" thickBot="1" x14ac:dyDescent="0.3">
      <c r="A39" s="41" t="s">
        <v>233</v>
      </c>
      <c r="B39" s="58"/>
      <c r="C39" s="43"/>
      <c r="D39" s="44">
        <v>0.53832000000000002</v>
      </c>
      <c r="E39" s="45">
        <v>0.67159200000000008</v>
      </c>
      <c r="F39" s="45">
        <f t="shared" si="0"/>
        <v>4.1142999482724818E-2</v>
      </c>
      <c r="G39" s="45">
        <v>2.3392499482724816E-2</v>
      </c>
      <c r="H39" s="45">
        <v>6.0000000000000001E-3</v>
      </c>
      <c r="I39" s="45">
        <v>1.1750500000000001E-2</v>
      </c>
      <c r="J39" s="46">
        <f t="shared" si="1"/>
        <v>3.4831414732046859E-2</v>
      </c>
      <c r="K39" s="46">
        <f t="shared" si="2"/>
        <v>4.376541037225698E-2</v>
      </c>
      <c r="L39" s="47">
        <f t="shared" si="3"/>
        <v>6.1261896333971833E-2</v>
      </c>
      <c r="M39" s="4"/>
    </row>
    <row r="40" spans="1:13" x14ac:dyDescent="0.25">
      <c r="D40" s="5"/>
      <c r="E40" s="5"/>
      <c r="F40" s="5"/>
      <c r="G40" s="5"/>
      <c r="H40" s="5"/>
      <c r="I40" s="5"/>
      <c r="J40" s="4"/>
      <c r="K40" s="4"/>
      <c r="L40" s="4"/>
      <c r="M40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"/>
  <sheetViews>
    <sheetView workbookViewId="0">
      <selection activeCell="I16" sqref="I1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62</v>
      </c>
      <c r="B1" s="49" t="s">
        <v>39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1024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145.936734</v>
      </c>
      <c r="I6" s="14">
        <v>148.10632000000001</v>
      </c>
      <c r="J6" s="14">
        <v>87.465765444151558</v>
      </c>
      <c r="K6" s="14">
        <v>63.409090814151568</v>
      </c>
      <c r="L6" s="14">
        <v>12.870490169999998</v>
      </c>
      <c r="M6" s="14">
        <v>11.186184460000002</v>
      </c>
      <c r="N6" s="15">
        <v>0.42813224185268772</v>
      </c>
      <c r="O6" s="15">
        <v>0.51503258594333823</v>
      </c>
      <c r="P6" s="16">
        <v>0.59056065564353744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t="shared" ref="H7:M7" si="0">SUM(H8:H12)</f>
        <v>145.936734</v>
      </c>
      <c r="I7" s="37">
        <f t="shared" si="0"/>
        <v>148.10632000000001</v>
      </c>
      <c r="J7" s="37">
        <f t="shared" si="0"/>
        <v>87.465765444151572</v>
      </c>
      <c r="K7" s="37">
        <f t="shared" si="0"/>
        <v>63.409090814151568</v>
      </c>
      <c r="L7" s="37">
        <f t="shared" si="0"/>
        <v>12.870490169999998</v>
      </c>
      <c r="M7" s="37">
        <f t="shared" si="0"/>
        <v>11.186184460000002</v>
      </c>
      <c r="N7" s="39">
        <f>IFERROR(K7/I7,0)</f>
        <v>0.42813224185268772</v>
      </c>
      <c r="O7" s="39">
        <f>IFERROR(SUM(K7,L7)/I7,0)</f>
        <v>0.51503258594333823</v>
      </c>
      <c r="P7" s="40">
        <f>IFERROR(SUM(K7,L7,M7)/I7,0)</f>
        <v>0.59056065564353744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513</v>
      </c>
      <c r="D8" s="68">
        <v>3000001</v>
      </c>
      <c r="E8" s="19" t="s">
        <v>276</v>
      </c>
      <c r="F8" s="69">
        <v>1</v>
      </c>
      <c r="G8" s="19" t="s">
        <v>532</v>
      </c>
      <c r="H8" s="20">
        <v>9.9472000000000005E-2</v>
      </c>
      <c r="I8" s="21">
        <v>9.9472000000000005E-2</v>
      </c>
      <c r="J8" s="21">
        <f t="shared" ref="J8:J12" si="1">SUM(K8,L8,M8)</f>
        <v>2.7300000192224977E-2</v>
      </c>
      <c r="K8" s="21">
        <v>1.1400000192224979E-2</v>
      </c>
      <c r="L8" s="21">
        <v>1.04E-2</v>
      </c>
      <c r="M8" s="21">
        <v>5.4999999999999997E-3</v>
      </c>
      <c r="N8" s="22">
        <f t="shared" ref="N8:N13" si="2">IFERROR(K8/I8,0)</f>
        <v>0.11460511693969136</v>
      </c>
      <c r="O8" s="22">
        <f t="shared" ref="O8:O13" si="3">IFERROR(SUM(K8,L8)/I8,0)</f>
        <v>0.21915715168313674</v>
      </c>
      <c r="P8" s="23">
        <f t="shared" ref="P8:P13" si="4">IFERROR(SUM(K8,L8,M8)/I8,0)</f>
        <v>0.27444909313399724</v>
      </c>
      <c r="Q8" s="70">
        <v>60</v>
      </c>
      <c r="R8" s="21">
        <v>60</v>
      </c>
      <c r="S8" s="23">
        <f>IFERROR(R8/Q8,0)</f>
        <v>1</v>
      </c>
    </row>
    <row r="9" spans="1:19" x14ac:dyDescent="0.25">
      <c r="A9" s="17"/>
      <c r="B9" s="19">
        <v>5001503</v>
      </c>
      <c r="C9" s="19" t="s">
        <v>1027</v>
      </c>
      <c r="D9" s="68">
        <v>3000260</v>
      </c>
      <c r="E9" s="19" t="s">
        <v>1026</v>
      </c>
      <c r="F9" s="69">
        <v>65</v>
      </c>
      <c r="G9" s="19" t="s">
        <v>1013</v>
      </c>
      <c r="H9" s="20">
        <v>1.1690420000000004</v>
      </c>
      <c r="I9" s="21">
        <v>1.1702439999999998</v>
      </c>
      <c r="J9" s="21">
        <f t="shared" si="1"/>
        <v>0.56334800842705435</v>
      </c>
      <c r="K9" s="21">
        <v>0.40814962842705427</v>
      </c>
      <c r="L9" s="21">
        <v>7.554965000000001E-2</v>
      </c>
      <c r="M9" s="21">
        <v>7.9648730000000001E-2</v>
      </c>
      <c r="N9" s="22">
        <f t="shared" si="2"/>
        <v>0.348773100675632</v>
      </c>
      <c r="O9" s="22">
        <f t="shared" si="3"/>
        <v>0.41333198754025174</v>
      </c>
      <c r="P9" s="23">
        <f t="shared" si="4"/>
        <v>0.48139363109492928</v>
      </c>
      <c r="Q9" s="70">
        <v>3</v>
      </c>
      <c r="R9" s="21">
        <v>3</v>
      </c>
      <c r="S9" s="23">
        <f t="shared" ref="S9:S12" si="5">IFERROR(R9/Q9,0)</f>
        <v>1</v>
      </c>
    </row>
    <row r="10" spans="1:19" x14ac:dyDescent="0.25">
      <c r="A10" s="17"/>
      <c r="B10" s="19">
        <v>5002719</v>
      </c>
      <c r="C10" s="19" t="s">
        <v>1028</v>
      </c>
      <c r="D10" s="68">
        <v>3000260</v>
      </c>
      <c r="E10" s="19" t="s">
        <v>1026</v>
      </c>
      <c r="F10" s="69">
        <v>86</v>
      </c>
      <c r="G10" s="19" t="s">
        <v>501</v>
      </c>
      <c r="H10" s="20">
        <v>0.56881999999999999</v>
      </c>
      <c r="I10" s="21">
        <v>0.56881999999999999</v>
      </c>
      <c r="J10" s="21">
        <f t="shared" si="1"/>
        <v>6.5127859548106196E-2</v>
      </c>
      <c r="K10" s="21">
        <v>3.0346719548106194E-2</v>
      </c>
      <c r="L10" s="21">
        <v>2.3190849999999999E-2</v>
      </c>
      <c r="M10" s="21">
        <v>1.1590290000000001E-2</v>
      </c>
      <c r="N10" s="22">
        <f t="shared" si="2"/>
        <v>5.3350303343950974E-2</v>
      </c>
      <c r="O10" s="22">
        <f t="shared" si="3"/>
        <v>9.4120406364238587E-2</v>
      </c>
      <c r="P10" s="23">
        <f t="shared" si="4"/>
        <v>0.11449643041402587</v>
      </c>
      <c r="Q10" s="70">
        <v>5150</v>
      </c>
      <c r="R10" s="21">
        <v>4022</v>
      </c>
      <c r="S10" s="23">
        <f t="shared" si="5"/>
        <v>0.78097087378640773</v>
      </c>
    </row>
    <row r="11" spans="1:19" ht="38.25" x14ac:dyDescent="0.25">
      <c r="A11" s="17"/>
      <c r="B11" s="19">
        <v>5004339</v>
      </c>
      <c r="C11" s="19" t="s">
        <v>1029</v>
      </c>
      <c r="D11" s="68">
        <v>3000144</v>
      </c>
      <c r="E11" s="19" t="s">
        <v>1025</v>
      </c>
      <c r="F11" s="69">
        <v>517</v>
      </c>
      <c r="G11" s="19" t="s">
        <v>1031</v>
      </c>
      <c r="H11" s="20">
        <v>144.04939999999999</v>
      </c>
      <c r="I11" s="21">
        <v>144.673676</v>
      </c>
      <c r="J11" s="21">
        <f t="shared" si="1"/>
        <v>85.951882545592497</v>
      </c>
      <c r="K11" s="21">
        <v>62.10108743559249</v>
      </c>
      <c r="L11" s="21">
        <v>12.761349669999998</v>
      </c>
      <c r="M11" s="21">
        <v>11.089445440000002</v>
      </c>
      <c r="N11" s="22">
        <f t="shared" si="2"/>
        <v>0.42924939182158123</v>
      </c>
      <c r="O11" s="22">
        <f t="shared" si="3"/>
        <v>0.51745721250348609</v>
      </c>
      <c r="P11" s="23">
        <f t="shared" si="4"/>
        <v>0.59410865142869873</v>
      </c>
      <c r="Q11" s="70">
        <v>387500</v>
      </c>
      <c r="R11" s="21">
        <v>318247</v>
      </c>
      <c r="S11" s="23">
        <f t="shared" si="5"/>
        <v>0.82128258064516124</v>
      </c>
    </row>
    <row r="12" spans="1:19" ht="25.5" x14ac:dyDescent="0.25">
      <c r="A12" s="17"/>
      <c r="B12" s="19">
        <v>5004340</v>
      </c>
      <c r="C12" s="19" t="s">
        <v>1030</v>
      </c>
      <c r="D12" s="68">
        <v>3000144</v>
      </c>
      <c r="E12" s="19" t="s">
        <v>1025</v>
      </c>
      <c r="F12" s="69">
        <v>230</v>
      </c>
      <c r="G12" s="19" t="s">
        <v>1032</v>
      </c>
      <c r="H12" s="20">
        <v>0.05</v>
      </c>
      <c r="I12" s="21">
        <v>1.5941080000000001</v>
      </c>
      <c r="J12" s="21">
        <f t="shared" si="1"/>
        <v>0.85810703039169312</v>
      </c>
      <c r="K12" s="21">
        <v>0.85810703039169312</v>
      </c>
      <c r="L12" s="21">
        <v>0</v>
      </c>
      <c r="M12" s="21">
        <v>0</v>
      </c>
      <c r="N12" s="22">
        <f t="shared" si="2"/>
        <v>0.53829918072783844</v>
      </c>
      <c r="O12" s="22">
        <f t="shared" si="3"/>
        <v>0.53829918072783844</v>
      </c>
      <c r="P12" s="23">
        <f t="shared" si="4"/>
        <v>0.53829918072783844</v>
      </c>
      <c r="Q12" s="70">
        <v>0</v>
      </c>
      <c r="R12" s="21">
        <v>0</v>
      </c>
      <c r="S12" s="23">
        <f t="shared" si="5"/>
        <v>0</v>
      </c>
    </row>
    <row r="13" spans="1:19" ht="15.75" thickBot="1" x14ac:dyDescent="0.3">
      <c r="A13" s="41" t="s">
        <v>294</v>
      </c>
      <c r="B13" s="43"/>
      <c r="C13" s="43"/>
      <c r="D13" s="65"/>
      <c r="E13" s="43"/>
      <c r="F13" s="66"/>
      <c r="G13" s="43"/>
      <c r="H13" s="44">
        <f>H6-H7</f>
        <v>0</v>
      </c>
      <c r="I13" s="44">
        <f t="shared" ref="I13:M13" si="6">I6-I7</f>
        <v>0</v>
      </c>
      <c r="J13" s="44">
        <f t="shared" si="6"/>
        <v>0</v>
      </c>
      <c r="K13" s="44">
        <f t="shared" si="6"/>
        <v>0</v>
      </c>
      <c r="L13" s="44">
        <f t="shared" si="6"/>
        <v>0</v>
      </c>
      <c r="M13" s="44">
        <f t="shared" si="6"/>
        <v>0</v>
      </c>
      <c r="N13" s="46">
        <f t="shared" si="2"/>
        <v>0</v>
      </c>
      <c r="O13" s="46">
        <f t="shared" si="3"/>
        <v>0</v>
      </c>
      <c r="P13" s="47">
        <f t="shared" si="4"/>
        <v>0</v>
      </c>
      <c r="Q13" s="67"/>
      <c r="R13" s="45"/>
      <c r="S13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"/>
  <sheetViews>
    <sheetView workbookViewId="0">
      <selection activeCell="A12" sqref="A12:L12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65</v>
      </c>
      <c r="B1" s="50" t="s">
        <v>40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1035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131.00786499999998</v>
      </c>
      <c r="E6" s="14">
        <v>142.552932</v>
      </c>
      <c r="F6" s="14">
        <v>86.858321134526761</v>
      </c>
      <c r="G6" s="14">
        <v>60.99719678452675</v>
      </c>
      <c r="H6" s="14">
        <v>6.8651273699999997</v>
      </c>
      <c r="I6" s="14">
        <v>18.995996980000001</v>
      </c>
      <c r="J6" s="15">
        <v>0.4278915623042166</v>
      </c>
      <c r="K6" s="15">
        <v>0.47605000614457194</v>
      </c>
      <c r="L6" s="16">
        <v>0.60930574991278852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130.89551299999999</v>
      </c>
      <c r="E7" s="38">
        <f ca="1">SUM(E8:OFFSET(E6,MATCH("GOBIERNOS REGIONALES",$A$8:$A$50,0),0))</f>
        <v>141.70405100000002</v>
      </c>
      <c r="F7" s="38">
        <f ca="1">SUM(F8:OFFSET(F6,MATCH("GOBIERNOS REGIONALES",$A$8:$A$50,0),0))</f>
        <v>86.803945274227601</v>
      </c>
      <c r="G7" s="38">
        <f ca="1">SUM(G8:OFFSET(G6,MATCH("GOBIERNOS REGIONALES",$A$8:$A$50,0),0))</f>
        <v>60.955336924227595</v>
      </c>
      <c r="H7" s="38">
        <f ca="1">SUM(H8:OFFSET(H6,MATCH("GOBIERNOS REGIONALES",$A$8:$A$50,0),0))</f>
        <v>6.8614308700000004</v>
      </c>
      <c r="I7" s="38">
        <f ca="1">SUM(I8:OFFSET(I6,MATCH("GOBIERNOS REGIONALES",$A$8:$A$50,0),0))</f>
        <v>18.987177480000003</v>
      </c>
      <c r="J7" s="39">
        <f ca="1">IFERROR(G7/E7,0)</f>
        <v>0.43015945199920635</v>
      </c>
      <c r="K7" s="39">
        <f ca="1">IFERROR(SUM(G7,H7)/E7,0)</f>
        <v>0.47858030391966416</v>
      </c>
      <c r="L7" s="40">
        <f ca="1">IFERROR(SUM(G7,H7,I7)/E7,0)</f>
        <v>0.6125720800616179</v>
      </c>
      <c r="M7" s="4"/>
    </row>
    <row r="8" spans="1:13" ht="38.25" x14ac:dyDescent="0.25">
      <c r="A8" s="17"/>
      <c r="B8" s="18">
        <v>8</v>
      </c>
      <c r="C8" s="19" t="s">
        <v>109</v>
      </c>
      <c r="D8" s="20">
        <v>50.728712999999999</v>
      </c>
      <c r="E8" s="21">
        <v>56.704813000000009</v>
      </c>
      <c r="F8" s="21">
        <f t="shared" ref="F8:F13" si="0">SUM(G8,H8,I8)</f>
        <v>25.063293095302186</v>
      </c>
      <c r="G8" s="21">
        <v>13.435023365302186</v>
      </c>
      <c r="H8" s="21">
        <v>6.3979392900000001</v>
      </c>
      <c r="I8" s="21">
        <v>5.2303304400000004</v>
      </c>
      <c r="J8" s="22">
        <f t="shared" ref="J8:J13" si="1">IFERROR(G8/E8,0)</f>
        <v>0.23692915388508881</v>
      </c>
      <c r="K8" s="22">
        <f t="shared" ref="K8:K13" si="2">IFERROR(SUM(G8,H8)/E8,0)</f>
        <v>0.34975801181642524</v>
      </c>
      <c r="L8" s="23">
        <f t="shared" ref="L8:L13" si="3">IFERROR(SUM(G8,H8,I8)/E8,0)</f>
        <v>0.44199586894506082</v>
      </c>
      <c r="M8" s="4"/>
    </row>
    <row r="9" spans="1:13" ht="25.5" x14ac:dyDescent="0.25">
      <c r="A9" s="17"/>
      <c r="B9" s="18">
        <v>35</v>
      </c>
      <c r="C9" s="19" t="s">
        <v>123</v>
      </c>
      <c r="D9" s="20">
        <v>80.166799999999995</v>
      </c>
      <c r="E9" s="21">
        <v>84.999238000000005</v>
      </c>
      <c r="F9" s="21">
        <f t="shared" si="0"/>
        <v>61.740652178925416</v>
      </c>
      <c r="G9" s="21">
        <v>47.520313558925409</v>
      </c>
      <c r="H9" s="21">
        <v>0.46349158000000001</v>
      </c>
      <c r="I9" s="21">
        <v>13.756847040000002</v>
      </c>
      <c r="J9" s="22">
        <f t="shared" si="1"/>
        <v>0.55906752433386997</v>
      </c>
      <c r="K9" s="22">
        <f t="shared" si="2"/>
        <v>0.56452041533508113</v>
      </c>
      <c r="L9" s="23">
        <f t="shared" si="3"/>
        <v>0.72636712553735383</v>
      </c>
      <c r="M9" s="4"/>
    </row>
    <row r="10" spans="1:13" x14ac:dyDescent="0.25">
      <c r="A10" s="34" t="s">
        <v>206</v>
      </c>
      <c r="B10" s="57"/>
      <c r="C10" s="36"/>
      <c r="D10" s="37">
        <f ca="1">SUM(D11:OFFSET(D9,(MATCH("GOBIERNOS LOCALES",$A$8:$A$50,0)-MATCH("GOBIERNOS REGIONALES",$A$8:$A$50,0)),0))</f>
        <v>0.11235200000000001</v>
      </c>
      <c r="E10" s="38">
        <f ca="1">SUM(E11:OFFSET(E9,(MATCH("GOBIERNOS LOCALES",$A$8:$A$50,0)-MATCH("GOBIERNOS REGIONALES",$A$8:$A$50,0)),0))</f>
        <v>0.848881</v>
      </c>
      <c r="F10" s="38">
        <f ca="1">SUM(F11:OFFSET(F9,(MATCH("GOBIERNOS LOCALES",$A$8:$A$50,0)-MATCH("GOBIERNOS REGIONALES",$A$8:$A$50,0)),0))</f>
        <v>5.4375860299155115E-2</v>
      </c>
      <c r="G10" s="38">
        <f ca="1">SUM(G11:OFFSET(G9,(MATCH("GOBIERNOS LOCALES",$A$8:$A$50,0)-MATCH("GOBIERNOS REGIONALES",$A$8:$A$50,0)),0))</f>
        <v>4.1859860299155116E-2</v>
      </c>
      <c r="H10" s="38">
        <f ca="1">SUM(H11:OFFSET(H9,(MATCH("GOBIERNOS LOCALES",$A$8:$A$50,0)-MATCH("GOBIERNOS REGIONALES",$A$8:$A$50,0)),0))</f>
        <v>3.6965000000000001E-3</v>
      </c>
      <c r="I10" s="38">
        <f ca="1">SUM(I11:OFFSET(I9,(MATCH("GOBIERNOS LOCALES",$A$8:$A$50,0)-MATCH("GOBIERNOS REGIONALES",$A$8:$A$50,0)),0))</f>
        <v>8.8195000000000009E-3</v>
      </c>
      <c r="J10" s="39">
        <f t="shared" ca="1" si="1"/>
        <v>4.9311812019770869E-2</v>
      </c>
      <c r="K10" s="39">
        <f t="shared" ca="1" si="2"/>
        <v>5.3666368194311233E-2</v>
      </c>
      <c r="L10" s="40">
        <f t="shared" ca="1" si="3"/>
        <v>6.4055928097289397E-2</v>
      </c>
      <c r="M10" s="4"/>
    </row>
    <row r="11" spans="1:13" x14ac:dyDescent="0.25">
      <c r="A11" s="17"/>
      <c r="B11" s="18">
        <v>457</v>
      </c>
      <c r="C11" s="19" t="s">
        <v>224</v>
      </c>
      <c r="D11" s="20">
        <v>0.11235200000000001</v>
      </c>
      <c r="E11" s="21">
        <v>0.11235200000000001</v>
      </c>
      <c r="F11" s="21">
        <f t="shared" si="0"/>
        <v>5.4375860299155115E-2</v>
      </c>
      <c r="G11" s="21">
        <v>4.1859860299155116E-2</v>
      </c>
      <c r="H11" s="21">
        <v>3.6965000000000001E-3</v>
      </c>
      <c r="I11" s="21">
        <v>8.8195000000000009E-3</v>
      </c>
      <c r="J11" s="22">
        <f t="shared" si="1"/>
        <v>0.37257779389022994</v>
      </c>
      <c r="K11" s="22">
        <f t="shared" si="2"/>
        <v>0.40547885484152585</v>
      </c>
      <c r="L11" s="23">
        <f t="shared" si="3"/>
        <v>0.48397767996257396</v>
      </c>
      <c r="M11" s="4"/>
    </row>
    <row r="12" spans="1:13" ht="15.75" thickBot="1" x14ac:dyDescent="0.3">
      <c r="A12" s="24"/>
      <c r="B12" s="25">
        <v>461</v>
      </c>
      <c r="C12" s="26" t="s">
        <v>228</v>
      </c>
      <c r="D12" s="27">
        <v>0</v>
      </c>
      <c r="E12" s="28">
        <v>0.73652899999999999</v>
      </c>
      <c r="F12" s="28">
        <f t="shared" si="0"/>
        <v>0</v>
      </c>
      <c r="G12" s="28">
        <v>0</v>
      </c>
      <c r="H12" s="28">
        <v>0</v>
      </c>
      <c r="I12" s="28">
        <v>0</v>
      </c>
      <c r="J12" s="29">
        <f t="shared" si="1"/>
        <v>0</v>
      </c>
      <c r="K12" s="29">
        <f t="shared" si="2"/>
        <v>0</v>
      </c>
      <c r="L12" s="30">
        <f t="shared" si="3"/>
        <v>0</v>
      </c>
      <c r="M12" s="4"/>
    </row>
    <row r="13" spans="1:13" x14ac:dyDescent="0.25">
      <c r="A13" t="s">
        <v>233</v>
      </c>
      <c r="D13" s="5"/>
      <c r="E13" s="5"/>
      <c r="F13" s="5">
        <f t="shared" si="0"/>
        <v>0</v>
      </c>
      <c r="G13" s="5"/>
      <c r="H13" s="5"/>
      <c r="I13" s="5"/>
      <c r="J13" s="4">
        <f t="shared" si="1"/>
        <v>0</v>
      </c>
      <c r="K13" s="4">
        <f t="shared" si="2"/>
        <v>0</v>
      </c>
      <c r="L13" s="4">
        <f t="shared" si="3"/>
        <v>0</v>
      </c>
      <c r="M13" s="4"/>
    </row>
    <row r="14" spans="1:13" x14ac:dyDescent="0.25">
      <c r="D14" s="5"/>
      <c r="E14" s="5"/>
      <c r="F14" s="5"/>
      <c r="G14" s="5"/>
      <c r="H14" s="5"/>
      <c r="I14" s="5"/>
      <c r="J14" s="4"/>
      <c r="K14" s="4"/>
      <c r="L14" s="4"/>
      <c r="M14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65</v>
      </c>
      <c r="B1" s="51" t="s">
        <v>40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1036</v>
      </c>
      <c r="N2" s="72" t="s">
        <v>1050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131.00786499999998</v>
      </c>
      <c r="E6" s="14">
        <f ca="1">SUM(E7:OFFSET(E7,50,0))</f>
        <v>142.552932</v>
      </c>
      <c r="F6" s="14">
        <f ca="1">SUM(F7:OFFSET(F7,50,0))</f>
        <v>86.858321134526761</v>
      </c>
      <c r="G6" s="14">
        <f ca="1">SUM(G7:OFFSET(G7,50,0))</f>
        <v>60.99719678452675</v>
      </c>
      <c r="H6" s="14">
        <f ca="1">SUM(H7:OFFSET(H7,50,0))</f>
        <v>6.8651273699999997</v>
      </c>
      <c r="I6" s="14">
        <f ca="1">SUM(I7:OFFSET(I7,50,0))</f>
        <v>18.995996980000001</v>
      </c>
      <c r="J6" s="15">
        <f ca="1">IFERROR(G6/E6,0)</f>
        <v>0.4278915623042166</v>
      </c>
      <c r="K6" s="15">
        <f ca="1">IFERROR(SUM(G6,H6)/E6,0)</f>
        <v>0.47605000614457194</v>
      </c>
      <c r="L6" s="16">
        <f ca="1">IFERROR(SUM(G6,H6,I6)/E6,0)</f>
        <v>0.60930574991278852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15</v>
      </c>
      <c r="C7" s="19" t="s">
        <v>264</v>
      </c>
      <c r="D7" s="20">
        <v>99.595512999999983</v>
      </c>
      <c r="E7" s="21">
        <v>109.72744599999999</v>
      </c>
      <c r="F7" s="21">
        <f t="shared" ref="F7:F10" si="0">SUM(G7,H7,I7)</f>
        <v>69.288583050897628</v>
      </c>
      <c r="G7" s="21">
        <v>53.024317810897628</v>
      </c>
      <c r="H7" s="21">
        <v>1.6249197000000002</v>
      </c>
      <c r="I7" s="21">
        <v>14.639345540000001</v>
      </c>
      <c r="J7" s="22">
        <f t="shared" ref="J7:J10" si="1">IFERROR(G7/E7,0)</f>
        <v>0.48323659889885373</v>
      </c>
      <c r="K7" s="22">
        <f t="shared" ref="K7:K10" si="2">IFERROR(SUM(G7,H7)/E7,0)</f>
        <v>0.4980452886044357</v>
      </c>
      <c r="L7" s="23">
        <f t="shared" ref="L7:L10" si="3">IFERROR(SUM(G7,H7,I7)/E7,0)</f>
        <v>0.63146082021172389</v>
      </c>
      <c r="M7" s="4"/>
      <c r="N7" t="s">
        <v>264</v>
      </c>
      <c r="O7" s="5">
        <v>69.288583050897628</v>
      </c>
      <c r="P7" s="71">
        <v>0.63146082021172389</v>
      </c>
    </row>
    <row r="8" spans="1:16" x14ac:dyDescent="0.25">
      <c r="A8" s="17"/>
      <c r="B8" s="55">
        <v>20</v>
      </c>
      <c r="C8" s="19" t="s">
        <v>269</v>
      </c>
      <c r="D8" s="20">
        <v>0.11235199999999999</v>
      </c>
      <c r="E8" s="21">
        <v>0.11235199999999999</v>
      </c>
      <c r="F8" s="21">
        <f t="shared" si="0"/>
        <v>5.4375860299155115E-2</v>
      </c>
      <c r="G8" s="21">
        <v>4.1859860299155116E-2</v>
      </c>
      <c r="H8" s="21">
        <v>3.6965000000000001E-3</v>
      </c>
      <c r="I8" s="21">
        <v>8.8195000000000009E-3</v>
      </c>
      <c r="J8" s="22">
        <f t="shared" si="1"/>
        <v>0.37257779389022999</v>
      </c>
      <c r="K8" s="22">
        <f t="shared" si="2"/>
        <v>0.4054788548415259</v>
      </c>
      <c r="L8" s="23">
        <f t="shared" si="3"/>
        <v>0.48397767996257401</v>
      </c>
      <c r="M8" s="4"/>
      <c r="N8" t="s">
        <v>462</v>
      </c>
      <c r="O8" s="5">
        <v>17.515362223329966</v>
      </c>
      <c r="P8" s="71">
        <v>0.54775553012366263</v>
      </c>
    </row>
    <row r="9" spans="1:16" x14ac:dyDescent="0.25">
      <c r="A9" s="17"/>
      <c r="B9" s="55">
        <v>24</v>
      </c>
      <c r="C9" s="19" t="s">
        <v>273</v>
      </c>
      <c r="D9" s="20">
        <v>0</v>
      </c>
      <c r="E9" s="21">
        <v>0.73652899999999999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  <c r="N9" t="s">
        <v>269</v>
      </c>
      <c r="O9" s="5">
        <v>5.4375860299155115E-2</v>
      </c>
      <c r="P9" s="71">
        <v>0.48397767996257401</v>
      </c>
    </row>
    <row r="10" spans="1:16" ht="15.75" thickBot="1" x14ac:dyDescent="0.3">
      <c r="A10" s="24"/>
      <c r="B10" s="56">
        <v>98</v>
      </c>
      <c r="C10" s="26" t="s">
        <v>462</v>
      </c>
      <c r="D10" s="27">
        <v>31.300000000000004</v>
      </c>
      <c r="E10" s="28">
        <v>31.976605000000006</v>
      </c>
      <c r="F10" s="28">
        <f t="shared" si="0"/>
        <v>17.515362223329966</v>
      </c>
      <c r="G10" s="28">
        <v>7.9310191133299668</v>
      </c>
      <c r="H10" s="28">
        <v>5.2365111699999991</v>
      </c>
      <c r="I10" s="28">
        <v>4.3478319399999998</v>
      </c>
      <c r="J10" s="29">
        <f t="shared" si="1"/>
        <v>0.24802567731408526</v>
      </c>
      <c r="K10" s="29">
        <f t="shared" si="2"/>
        <v>0.4117863757997437</v>
      </c>
      <c r="L10" s="30">
        <f t="shared" si="3"/>
        <v>0.54775553012366263</v>
      </c>
      <c r="M10" s="4"/>
      <c r="N10" t="s">
        <v>273</v>
      </c>
      <c r="O10" s="5">
        <v>0</v>
      </c>
      <c r="P10" s="71">
        <v>0</v>
      </c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topLeftCell="A8"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3.85546875" customWidth="1"/>
    <col min="6" max="6" width="13.5703125" customWidth="1"/>
    <col min="7" max="9" width="0" hidden="1" customWidth="1"/>
  </cols>
  <sheetData>
    <row r="1" spans="1:13" ht="15.75" x14ac:dyDescent="0.25">
      <c r="A1" s="50">
        <v>65</v>
      </c>
      <c r="B1" s="49" t="s">
        <v>40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1037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131.00786499999998</v>
      </c>
      <c r="E6" s="14">
        <v>142.552932</v>
      </c>
      <c r="F6" s="14">
        <v>86.858321134526761</v>
      </c>
      <c r="G6" s="14">
        <v>60.99719678452675</v>
      </c>
      <c r="H6" s="14">
        <v>6.8651273699999997</v>
      </c>
      <c r="I6" s="14">
        <v>18.995996980000001</v>
      </c>
      <c r="J6" s="15">
        <v>0.4278915623042166</v>
      </c>
      <c r="K6" s="15">
        <v>0.47605000614457194</v>
      </c>
      <c r="L6" s="16">
        <v>0.60930574991278852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131.00786499999998</v>
      </c>
      <c r="E7" s="38">
        <f ca="1">SUM(E8:OFFSET(E6,MATCH("PROYECTOS",$A$8:$A$50,0),0))</f>
        <v>141.81640300000001</v>
      </c>
      <c r="F7" s="38">
        <f ca="1">SUM(F8:OFFSET(F6,MATCH("PROYECTOS",$A$8:$A$50,0),0))</f>
        <v>86.858321134526761</v>
      </c>
      <c r="G7" s="38">
        <f ca="1">SUM(G8:OFFSET(G6,MATCH("PROYECTOS",$A$8:$A$50,0),0))</f>
        <v>60.99719678452675</v>
      </c>
      <c r="H7" s="38">
        <f ca="1">SUM(H8:OFFSET(H6,MATCH("PROYECTOS",$A$8:$A$50,0),0))</f>
        <v>6.8651273699999997</v>
      </c>
      <c r="I7" s="38">
        <f ca="1">SUM(I8:OFFSET(I6,MATCH("PROYECTOS",$A$8:$A$50,0),0))</f>
        <v>18.995996980000001</v>
      </c>
      <c r="J7" s="39">
        <f ca="1">IFERROR(G7/E7,0)</f>
        <v>0.43011383376101242</v>
      </c>
      <c r="K7" s="39">
        <f ca="1">IFERROR(SUM(G7,H7)/E7,0)</f>
        <v>0.47852239035090138</v>
      </c>
      <c r="L7" s="40">
        <f ca="1">IFERROR(SUM(G7,H7,I7)/E7,0)</f>
        <v>0.61247020300272836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82.754474999999985</v>
      </c>
      <c r="E8" s="21">
        <v>85.476402999999991</v>
      </c>
      <c r="F8" s="21">
        <f t="shared" ref="F8:F11" si="0">SUM(G8,H8,I8)</f>
        <v>63.608380872498877</v>
      </c>
      <c r="G8" s="21">
        <v>50.007486512498872</v>
      </c>
      <c r="H8" s="21">
        <v>0.70065326000000017</v>
      </c>
      <c r="I8" s="21">
        <v>12.900241100000002</v>
      </c>
      <c r="J8" s="22">
        <f t="shared" ref="J8:J12" si="1">IFERROR(G8/E8,0)</f>
        <v>0.58504434858470677</v>
      </c>
      <c r="K8" s="22">
        <f t="shared" ref="K8:K12" si="2">IFERROR(SUM(G8,H8)/E8,0)</f>
        <v>0.59324138584187824</v>
      </c>
      <c r="L8" s="23">
        <f t="shared" ref="L8:L12" si="3">IFERROR(SUM(G8,H8,I8)/E8,0)</f>
        <v>0.74416305132188221</v>
      </c>
      <c r="M8" s="4"/>
    </row>
    <row r="9" spans="1:13" ht="38.25" x14ac:dyDescent="0.25">
      <c r="A9" s="17"/>
      <c r="B9" s="19">
        <v>3000618</v>
      </c>
      <c r="C9" s="19" t="s">
        <v>1039</v>
      </c>
      <c r="D9" s="20">
        <v>4.9022439999999996</v>
      </c>
      <c r="E9" s="21">
        <v>9.7346820000000012</v>
      </c>
      <c r="F9" s="21">
        <f t="shared" si="0"/>
        <v>1.2246963769143555</v>
      </c>
      <c r="G9" s="21">
        <v>0.63384439691435546</v>
      </c>
      <c r="H9" s="21">
        <v>0.25929799000000003</v>
      </c>
      <c r="I9" s="21">
        <v>0.33155399000000008</v>
      </c>
      <c r="J9" s="22">
        <f t="shared" si="1"/>
        <v>6.5111977660323714E-2</v>
      </c>
      <c r="K9" s="22">
        <f t="shared" si="2"/>
        <v>9.1748491313260711E-2</v>
      </c>
      <c r="L9" s="23">
        <f t="shared" si="3"/>
        <v>0.12580753813163648</v>
      </c>
      <c r="M9" s="4"/>
    </row>
    <row r="10" spans="1:13" ht="38.25" x14ac:dyDescent="0.25">
      <c r="A10" s="17"/>
      <c r="B10" s="19">
        <v>3000661</v>
      </c>
      <c r="C10" s="19" t="s">
        <v>1040</v>
      </c>
      <c r="D10" s="20">
        <v>5.7011459999999996</v>
      </c>
      <c r="E10" s="21">
        <v>7.9761459999999991</v>
      </c>
      <c r="F10" s="21">
        <f t="shared" si="0"/>
        <v>1.9460265920841255</v>
      </c>
      <c r="G10" s="21">
        <v>0.67496067208412569</v>
      </c>
      <c r="H10" s="21">
        <v>0.27693161999999999</v>
      </c>
      <c r="I10" s="21">
        <v>0.99413429999999992</v>
      </c>
      <c r="J10" s="22">
        <f t="shared" si="1"/>
        <v>8.4622406872206929E-2</v>
      </c>
      <c r="K10" s="22">
        <f t="shared" si="2"/>
        <v>0.11934238566898422</v>
      </c>
      <c r="L10" s="23">
        <f t="shared" si="3"/>
        <v>0.24398081380207004</v>
      </c>
      <c r="M10" s="4"/>
    </row>
    <row r="11" spans="1:13" ht="25.5" x14ac:dyDescent="0.25">
      <c r="A11" s="17"/>
      <c r="B11" s="19">
        <v>3000694</v>
      </c>
      <c r="C11" s="19" t="s">
        <v>1041</v>
      </c>
      <c r="D11" s="20">
        <v>37.650000000000006</v>
      </c>
      <c r="E11" s="21">
        <v>38.629172000000004</v>
      </c>
      <c r="F11" s="21">
        <f t="shared" si="0"/>
        <v>20.079217293029394</v>
      </c>
      <c r="G11" s="21">
        <v>9.6809052030293969</v>
      </c>
      <c r="H11" s="21">
        <v>5.6282444999999992</v>
      </c>
      <c r="I11" s="21">
        <v>4.77006759</v>
      </c>
      <c r="J11" s="22">
        <f t="shared" si="1"/>
        <v>0.25061125314902932</v>
      </c>
      <c r="K11" s="22">
        <f t="shared" si="2"/>
        <v>0.39631058369641975</v>
      </c>
      <c r="L11" s="23">
        <f t="shared" si="3"/>
        <v>0.51979414140767477</v>
      </c>
      <c r="M11" s="4"/>
    </row>
    <row r="12" spans="1:13" ht="15.75" thickBot="1" x14ac:dyDescent="0.3">
      <c r="A12" s="41" t="s">
        <v>294</v>
      </c>
      <c r="B12" s="43"/>
      <c r="C12" s="43"/>
      <c r="D12" s="44">
        <f ca="1">OFFSET(D12,-MATCH("PROYECTOS",$A$8:$A$50,0)-1,0)-(OFFSET(D12,-MATCH("PROYECTOS",$A$8:$A$50,0),0))</f>
        <v>0</v>
      </c>
      <c r="E12" s="45">
        <f t="shared" ref="E12:I12" ca="1" si="4">OFFSET(E12,-MATCH("PROYECTOS",$A$8:$A$50,0)-1,0)-(OFFSET(E12,-MATCH("PROYECTOS",$A$8:$A$50,0),0))</f>
        <v>0.73652899999999022</v>
      </c>
      <c r="F12" s="45">
        <f t="shared" ca="1" si="4"/>
        <v>0</v>
      </c>
      <c r="G12" s="45">
        <f t="shared" ca="1" si="4"/>
        <v>0</v>
      </c>
      <c r="H12" s="45">
        <f t="shared" ca="1" si="4"/>
        <v>0</v>
      </c>
      <c r="I12" s="45">
        <f t="shared" ca="1" si="4"/>
        <v>0</v>
      </c>
      <c r="J12" s="46">
        <f t="shared" ca="1" si="1"/>
        <v>0</v>
      </c>
      <c r="K12" s="46">
        <f t="shared" ca="1" si="2"/>
        <v>0</v>
      </c>
      <c r="L12" s="47">
        <f t="shared" ca="1" si="3"/>
        <v>0</v>
      </c>
      <c r="M12" s="4"/>
    </row>
    <row r="13" spans="1:13" ht="15.75" thickBot="1" x14ac:dyDescent="0.3"/>
    <row r="14" spans="1:13" ht="15.75" thickBot="1" x14ac:dyDescent="0.3">
      <c r="A14" s="89" t="s">
        <v>316</v>
      </c>
      <c r="B14" s="90"/>
      <c r="C14" s="90"/>
      <c r="D14" s="91"/>
    </row>
    <row r="15" spans="1:13" ht="15.75" thickBot="1" x14ac:dyDescent="0.3">
      <c r="A15" s="1" t="s">
        <v>1051</v>
      </c>
    </row>
    <row r="16" spans="1:13" ht="45" customHeight="1" x14ac:dyDescent="0.25">
      <c r="A16" s="82" t="s">
        <v>318</v>
      </c>
      <c r="B16" s="83"/>
      <c r="C16" s="83"/>
      <c r="D16" s="94" t="s">
        <v>319</v>
      </c>
    </row>
    <row r="17" spans="1:4" ht="15.75" thickBot="1" x14ac:dyDescent="0.3">
      <c r="A17" s="92"/>
      <c r="B17" s="93"/>
      <c r="C17" s="93"/>
      <c r="D17" s="95"/>
    </row>
    <row r="18" spans="1:4" ht="38.25" x14ac:dyDescent="0.25">
      <c r="A18" s="17"/>
      <c r="B18" s="19">
        <v>3000618</v>
      </c>
      <c r="C18" s="19" t="s">
        <v>1039</v>
      </c>
      <c r="D18" s="23">
        <v>0.12580753813163648</v>
      </c>
    </row>
    <row r="19" spans="1:4" ht="39" thickBot="1" x14ac:dyDescent="0.3">
      <c r="A19" s="24"/>
      <c r="B19" s="26">
        <v>3000661</v>
      </c>
      <c r="C19" s="26" t="s">
        <v>1040</v>
      </c>
      <c r="D19" s="30">
        <v>0.24398081380207004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workbookViewId="0">
      <selection activeCell="E21" sqref="E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65</v>
      </c>
      <c r="B1" s="49" t="s">
        <v>40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1038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131.00786499999998</v>
      </c>
      <c r="I6" s="14">
        <v>142.552932</v>
      </c>
      <c r="J6" s="14">
        <v>86.858321134526761</v>
      </c>
      <c r="K6" s="14">
        <v>60.99719678452675</v>
      </c>
      <c r="L6" s="14">
        <v>6.8651273699999997</v>
      </c>
      <c r="M6" s="14">
        <v>18.995996980000001</v>
      </c>
      <c r="N6" s="15">
        <v>0.4278915623042166</v>
      </c>
      <c r="O6" s="15">
        <v>0.47605000614457194</v>
      </c>
      <c r="P6" s="16">
        <v>0.60930574991278852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t="shared" ref="H7:M7" si="0">SUM(H8:H14)</f>
        <v>131.00786500000001</v>
      </c>
      <c r="I7" s="37">
        <f t="shared" si="0"/>
        <v>141.81640300000001</v>
      </c>
      <c r="J7" s="37">
        <f t="shared" si="0"/>
        <v>86.858321134526747</v>
      </c>
      <c r="K7" s="37">
        <f t="shared" si="0"/>
        <v>60.99719678452675</v>
      </c>
      <c r="L7" s="37">
        <f t="shared" si="0"/>
        <v>6.8651273699999997</v>
      </c>
      <c r="M7" s="37">
        <f t="shared" si="0"/>
        <v>18.995996980000001</v>
      </c>
      <c r="N7" s="39">
        <f>IFERROR(K7/I7,0)</f>
        <v>0.43011383376101242</v>
      </c>
      <c r="O7" s="39">
        <f>IFERROR(SUM(K7,L7)/I7,0)</f>
        <v>0.47852239035090138</v>
      </c>
      <c r="P7" s="40">
        <f>IFERROR(SUM(K7,L7,M7)/I7,0)</f>
        <v>0.61247020300272836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513</v>
      </c>
      <c r="D8" s="68">
        <v>3000001</v>
      </c>
      <c r="E8" s="19" t="s">
        <v>276</v>
      </c>
      <c r="F8" s="69">
        <v>1</v>
      </c>
      <c r="G8" s="19" t="s">
        <v>532</v>
      </c>
      <c r="H8" s="20">
        <v>15.912929</v>
      </c>
      <c r="I8" s="21">
        <v>18.634857</v>
      </c>
      <c r="J8" s="21">
        <f t="shared" ref="J8:J14" si="1">SUM(K8,L8,M8)</f>
        <v>8.2368632366873928</v>
      </c>
      <c r="K8" s="21">
        <v>7.5612991866873926</v>
      </c>
      <c r="L8" s="21">
        <v>0.61341079000000009</v>
      </c>
      <c r="M8" s="21">
        <v>6.2153260000000002E-2</v>
      </c>
      <c r="N8" s="22">
        <f t="shared" ref="N8:N15" si="2">IFERROR(K8/I8,0)</f>
        <v>0.40576105234869214</v>
      </c>
      <c r="O8" s="22">
        <f t="shared" ref="O8:O15" si="3">IFERROR(SUM(K8,L8)/I8,0)</f>
        <v>0.43867843883574703</v>
      </c>
      <c r="P8" s="23">
        <f t="shared" ref="P8:P15" si="4">IFERROR(SUM(K8,L8,M8)/I8,0)</f>
        <v>0.442013761451853</v>
      </c>
      <c r="Q8" s="70">
        <v>6</v>
      </c>
      <c r="R8" s="21">
        <v>6</v>
      </c>
      <c r="S8" s="23">
        <f>IFERROR(R8/Q8,0)</f>
        <v>1</v>
      </c>
    </row>
    <row r="9" spans="1:19" ht="38.25" x14ac:dyDescent="0.25">
      <c r="A9" s="17"/>
      <c r="B9" s="19">
        <v>5001537</v>
      </c>
      <c r="C9" s="19" t="s">
        <v>1042</v>
      </c>
      <c r="D9" s="68">
        <v>3000618</v>
      </c>
      <c r="E9" s="19" t="s">
        <v>1039</v>
      </c>
      <c r="F9" s="69">
        <v>309</v>
      </c>
      <c r="G9" s="19" t="s">
        <v>1048</v>
      </c>
      <c r="H9" s="20">
        <v>4.2382679999999997</v>
      </c>
      <c r="I9" s="21">
        <v>9.0707060000000013</v>
      </c>
      <c r="J9" s="21">
        <f t="shared" si="1"/>
        <v>1.1600027088089917</v>
      </c>
      <c r="K9" s="21">
        <v>0.56539672880899161</v>
      </c>
      <c r="L9" s="21">
        <v>0.26814149000000004</v>
      </c>
      <c r="M9" s="21">
        <v>0.32646449000000005</v>
      </c>
      <c r="N9" s="22">
        <f t="shared" si="2"/>
        <v>6.2332163429064016E-2</v>
      </c>
      <c r="O9" s="22">
        <f t="shared" si="3"/>
        <v>9.189342249754226E-2</v>
      </c>
      <c r="P9" s="23">
        <f t="shared" si="4"/>
        <v>0.12788450081052033</v>
      </c>
      <c r="Q9" s="70">
        <v>71310</v>
      </c>
      <c r="R9" s="21">
        <v>108688</v>
      </c>
      <c r="S9" s="23">
        <f t="shared" ref="S9:S14" si="5">IFERROR(R9/Q9,0)</f>
        <v>1.5241621091011079</v>
      </c>
    </row>
    <row r="10" spans="1:19" ht="38.25" x14ac:dyDescent="0.25">
      <c r="A10" s="17"/>
      <c r="B10" s="19">
        <v>5001539</v>
      </c>
      <c r="C10" s="19" t="s">
        <v>1043</v>
      </c>
      <c r="D10" s="68">
        <v>3000618</v>
      </c>
      <c r="E10" s="19" t="s">
        <v>1039</v>
      </c>
      <c r="F10" s="69">
        <v>309</v>
      </c>
      <c r="G10" s="19" t="s">
        <v>1048</v>
      </c>
      <c r="H10" s="20">
        <v>0.66397600000000001</v>
      </c>
      <c r="I10" s="21">
        <v>0.66397600000000001</v>
      </c>
      <c r="J10" s="21">
        <f t="shared" si="1"/>
        <v>6.4693668105363838E-2</v>
      </c>
      <c r="K10" s="21">
        <v>6.8447668105363846E-2</v>
      </c>
      <c r="L10" s="21">
        <v>-8.8435000000000007E-3</v>
      </c>
      <c r="M10" s="21">
        <v>5.0895000000000003E-3</v>
      </c>
      <c r="N10" s="22">
        <f t="shared" si="2"/>
        <v>0.10308756356459246</v>
      </c>
      <c r="O10" s="22">
        <f t="shared" si="3"/>
        <v>8.9768558058369335E-2</v>
      </c>
      <c r="P10" s="23">
        <f t="shared" si="4"/>
        <v>9.7433744751864282E-2</v>
      </c>
      <c r="Q10" s="70">
        <v>4020</v>
      </c>
      <c r="R10" s="21">
        <v>4020</v>
      </c>
      <c r="S10" s="23">
        <f t="shared" si="5"/>
        <v>1</v>
      </c>
    </row>
    <row r="11" spans="1:19" ht="38.25" x14ac:dyDescent="0.25">
      <c r="A11" s="17"/>
      <c r="B11" s="19">
        <v>5004443</v>
      </c>
      <c r="C11" s="19" t="s">
        <v>1044</v>
      </c>
      <c r="D11" s="68">
        <v>3000661</v>
      </c>
      <c r="E11" s="19" t="s">
        <v>1040</v>
      </c>
      <c r="F11" s="69">
        <v>36</v>
      </c>
      <c r="G11" s="19" t="s">
        <v>534</v>
      </c>
      <c r="H11" s="20">
        <v>5.7011459999999996</v>
      </c>
      <c r="I11" s="21">
        <v>7.9761459999999991</v>
      </c>
      <c r="J11" s="21">
        <f t="shared" si="1"/>
        <v>1.9460265920841255</v>
      </c>
      <c r="K11" s="21">
        <v>0.67496067208412569</v>
      </c>
      <c r="L11" s="21">
        <v>0.27693161999999999</v>
      </c>
      <c r="M11" s="21">
        <v>0.99413429999999992</v>
      </c>
      <c r="N11" s="22">
        <f t="shared" si="2"/>
        <v>8.4622406872206929E-2</v>
      </c>
      <c r="O11" s="22">
        <f t="shared" si="3"/>
        <v>0.11934238566898422</v>
      </c>
      <c r="P11" s="23">
        <f t="shared" si="4"/>
        <v>0.24398081380207004</v>
      </c>
      <c r="Q11" s="70">
        <v>970</v>
      </c>
      <c r="R11" s="21">
        <v>966</v>
      </c>
      <c r="S11" s="23">
        <f t="shared" si="5"/>
        <v>0.99587628865979383</v>
      </c>
    </row>
    <row r="12" spans="1:19" ht="25.5" x14ac:dyDescent="0.25">
      <c r="A12" s="17"/>
      <c r="B12" s="19">
        <v>5004446</v>
      </c>
      <c r="C12" s="19" t="s">
        <v>1045</v>
      </c>
      <c r="D12" s="68">
        <v>3000694</v>
      </c>
      <c r="E12" s="19" t="s">
        <v>1041</v>
      </c>
      <c r="F12" s="69">
        <v>497</v>
      </c>
      <c r="G12" s="19" t="s">
        <v>1049</v>
      </c>
      <c r="H12" s="20">
        <v>8.8499999999999979</v>
      </c>
      <c r="I12" s="21">
        <v>11.427566999999998</v>
      </c>
      <c r="J12" s="21">
        <f t="shared" si="1"/>
        <v>3.2629623006506439</v>
      </c>
      <c r="K12" s="21">
        <v>1.9197092906506441</v>
      </c>
      <c r="L12" s="21">
        <v>0.52835801000000004</v>
      </c>
      <c r="M12" s="21">
        <v>0.81489500000000015</v>
      </c>
      <c r="N12" s="22">
        <f t="shared" si="2"/>
        <v>0.16798932709391637</v>
      </c>
      <c r="O12" s="22">
        <f t="shared" si="3"/>
        <v>0.21422471648170116</v>
      </c>
      <c r="P12" s="23">
        <f t="shared" si="4"/>
        <v>0.28553429620238885</v>
      </c>
      <c r="Q12" s="70">
        <v>0</v>
      </c>
      <c r="R12" s="21">
        <v>0</v>
      </c>
      <c r="S12" s="23">
        <f t="shared" si="5"/>
        <v>0</v>
      </c>
    </row>
    <row r="13" spans="1:19" ht="25.5" x14ac:dyDescent="0.25">
      <c r="A13" s="17"/>
      <c r="B13" s="19">
        <v>5004447</v>
      </c>
      <c r="C13" s="19" t="s">
        <v>1046</v>
      </c>
      <c r="D13" s="68">
        <v>3000694</v>
      </c>
      <c r="E13" s="19" t="s">
        <v>1041</v>
      </c>
      <c r="F13" s="69">
        <v>497</v>
      </c>
      <c r="G13" s="19" t="s">
        <v>1049</v>
      </c>
      <c r="H13" s="20">
        <v>28.800000000000004</v>
      </c>
      <c r="I13" s="21">
        <v>27.201605000000008</v>
      </c>
      <c r="J13" s="21">
        <f t="shared" si="1"/>
        <v>16.816254992378752</v>
      </c>
      <c r="K13" s="21">
        <v>7.7611959123787528</v>
      </c>
      <c r="L13" s="21">
        <v>5.0998864899999994</v>
      </c>
      <c r="M13" s="21">
        <v>3.9551725900000001</v>
      </c>
      <c r="N13" s="22">
        <f t="shared" si="2"/>
        <v>0.2853212489622855</v>
      </c>
      <c r="O13" s="22">
        <f t="shared" si="3"/>
        <v>0.47280601282088863</v>
      </c>
      <c r="P13" s="23">
        <f t="shared" si="4"/>
        <v>0.61820819000859495</v>
      </c>
      <c r="Q13" s="70">
        <v>0</v>
      </c>
      <c r="R13" s="21">
        <v>0</v>
      </c>
      <c r="S13" s="23">
        <f t="shared" si="5"/>
        <v>0</v>
      </c>
    </row>
    <row r="14" spans="1:19" ht="25.5" x14ac:dyDescent="0.25">
      <c r="A14" s="17"/>
      <c r="B14" s="19">
        <v>5004448</v>
      </c>
      <c r="C14" s="19" t="s">
        <v>1047</v>
      </c>
      <c r="D14" s="68">
        <v>3000001</v>
      </c>
      <c r="E14" s="19" t="s">
        <v>276</v>
      </c>
      <c r="F14" s="69">
        <v>1</v>
      </c>
      <c r="G14" s="19" t="s">
        <v>532</v>
      </c>
      <c r="H14" s="20">
        <v>66.841545999999994</v>
      </c>
      <c r="I14" s="21">
        <v>66.841545999999994</v>
      </c>
      <c r="J14" s="21">
        <f t="shared" si="1"/>
        <v>55.371517635811479</v>
      </c>
      <c r="K14" s="21">
        <v>42.446187325811479</v>
      </c>
      <c r="L14" s="21">
        <v>8.7242469999999989E-2</v>
      </c>
      <c r="M14" s="21">
        <v>12.838087840000002</v>
      </c>
      <c r="N14" s="22">
        <f t="shared" si="2"/>
        <v>0.63502701337595457</v>
      </c>
      <c r="O14" s="22">
        <f t="shared" si="3"/>
        <v>0.63633222660366773</v>
      </c>
      <c r="P14" s="23">
        <f t="shared" si="4"/>
        <v>0.82839971468959561</v>
      </c>
      <c r="Q14" s="70">
        <v>18</v>
      </c>
      <c r="R14" s="21">
        <v>18</v>
      </c>
      <c r="S14" s="23">
        <f t="shared" si="5"/>
        <v>1</v>
      </c>
    </row>
    <row r="15" spans="1:19" ht="15.75" thickBot="1" x14ac:dyDescent="0.3">
      <c r="A15" s="41" t="s">
        <v>294</v>
      </c>
      <c r="B15" s="43"/>
      <c r="C15" s="43"/>
      <c r="D15" s="65"/>
      <c r="E15" s="43"/>
      <c r="F15" s="66"/>
      <c r="G15" s="43"/>
      <c r="H15" s="44">
        <f>H6-H7</f>
        <v>0</v>
      </c>
      <c r="I15" s="44">
        <f t="shared" ref="I15:M15" si="6">I6-I7</f>
        <v>0.73652899999999022</v>
      </c>
      <c r="J15" s="44">
        <f t="shared" si="6"/>
        <v>0</v>
      </c>
      <c r="K15" s="44">
        <f t="shared" si="6"/>
        <v>0</v>
      </c>
      <c r="L15" s="44">
        <f t="shared" si="6"/>
        <v>0</v>
      </c>
      <c r="M15" s="44">
        <f t="shared" si="6"/>
        <v>0</v>
      </c>
      <c r="N15" s="46">
        <f t="shared" si="2"/>
        <v>0</v>
      </c>
      <c r="O15" s="46">
        <f t="shared" si="3"/>
        <v>0</v>
      </c>
      <c r="P15" s="47">
        <f t="shared" si="4"/>
        <v>0</v>
      </c>
      <c r="Q15" s="67"/>
      <c r="R15" s="45"/>
      <c r="S15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5"/>
  <sheetViews>
    <sheetView workbookViewId="0">
      <selection activeCell="E12" sqref="E12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11.7109375" hidden="1" customWidth="1"/>
  </cols>
  <sheetData>
    <row r="1" spans="1:13" ht="15.75" x14ac:dyDescent="0.25">
      <c r="A1" s="50">
        <v>66</v>
      </c>
      <c r="B1" s="50" t="s">
        <v>41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1052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2199.1120099999998</v>
      </c>
      <c r="E6" s="14">
        <v>2628.5680659999994</v>
      </c>
      <c r="F6" s="14">
        <v>1009.5681033774689</v>
      </c>
      <c r="G6" s="14">
        <v>693.23593641746891</v>
      </c>
      <c r="H6" s="14">
        <v>150.31634283999998</v>
      </c>
      <c r="I6" s="14">
        <v>166.01582412000002</v>
      </c>
      <c r="J6" s="15">
        <v>0.26373140014304242</v>
      </c>
      <c r="K6" s="15">
        <v>0.32091703850801823</v>
      </c>
      <c r="L6" s="16">
        <v>0.38407531326125038</v>
      </c>
      <c r="M6" s="4"/>
    </row>
    <row r="7" spans="1:13" x14ac:dyDescent="0.25">
      <c r="A7" s="34" t="s">
        <v>100</v>
      </c>
      <c r="B7" s="57"/>
      <c r="C7" s="36"/>
      <c r="D7" s="37">
        <f>SUM(D8:D51)</f>
        <v>2194.6120100000003</v>
      </c>
      <c r="E7" s="37">
        <f t="shared" ref="E7:I7" si="0">SUM(E8:E51)</f>
        <v>2628.1326660000004</v>
      </c>
      <c r="F7" s="37">
        <f t="shared" si="0"/>
        <v>1009.4953108774986</v>
      </c>
      <c r="G7" s="37">
        <f t="shared" si="0"/>
        <v>693.20083761749902</v>
      </c>
      <c r="H7" s="37">
        <f t="shared" si="0"/>
        <v>150.31634284</v>
      </c>
      <c r="I7" s="37">
        <f t="shared" si="0"/>
        <v>165.97813042000007</v>
      </c>
      <c r="J7" s="39">
        <f>IFERROR(G7/E7,0)</f>
        <v>0.26376173721570373</v>
      </c>
      <c r="K7" s="39">
        <f>IFERROR(SUM(G7,H7)/E7,0)</f>
        <v>0.32095684946579439</v>
      </c>
      <c r="L7" s="40">
        <f>IFERROR(SUM(G7,H7,I7)/E7,0)</f>
        <v>0.38411124519598316</v>
      </c>
      <c r="M7" s="4"/>
    </row>
    <row r="8" spans="1:13" ht="25.5" x14ac:dyDescent="0.25">
      <c r="A8" s="17"/>
      <c r="B8" s="18">
        <v>510</v>
      </c>
      <c r="C8" s="19" t="s">
        <v>162</v>
      </c>
      <c r="D8" s="20">
        <v>243.65247699999998</v>
      </c>
      <c r="E8" s="21">
        <v>243.47488099999998</v>
      </c>
      <c r="F8" s="21">
        <f t="shared" ref="F8:F54" si="1">SUM(G8,H8,I8)</f>
        <v>117.28524995027261</v>
      </c>
      <c r="G8" s="21">
        <v>81.233815500272613</v>
      </c>
      <c r="H8" s="21">
        <v>17.381844499999996</v>
      </c>
      <c r="I8" s="21">
        <v>18.669589950000002</v>
      </c>
      <c r="J8" s="22">
        <f t="shared" ref="J8:J54" si="2">IFERROR(G8/E8,0)</f>
        <v>0.33364351659862856</v>
      </c>
      <c r="K8" s="22">
        <f t="shared" ref="K8:K54" si="3">IFERROR(SUM(G8,H8)/E8,0)</f>
        <v>0.40503422609855438</v>
      </c>
      <c r="L8" s="23">
        <f t="shared" ref="L8:L54" si="4">IFERROR(SUM(G8,H8,I8)/E8,0)</f>
        <v>0.48171396354547402</v>
      </c>
      <c r="M8" s="4"/>
    </row>
    <row r="9" spans="1:13" ht="25.5" x14ac:dyDescent="0.25">
      <c r="A9" s="17"/>
      <c r="B9" s="18">
        <v>511</v>
      </c>
      <c r="C9" s="19" t="s">
        <v>163</v>
      </c>
      <c r="D9" s="20">
        <v>99.257817999999986</v>
      </c>
      <c r="E9" s="21">
        <v>125.97224199999997</v>
      </c>
      <c r="F9" s="21">
        <f t="shared" si="1"/>
        <v>48.346580956120711</v>
      </c>
      <c r="G9" s="21">
        <v>33.985379286120711</v>
      </c>
      <c r="H9" s="21">
        <v>6.3851025100000003</v>
      </c>
      <c r="I9" s="21">
        <v>7.9760991599999995</v>
      </c>
      <c r="J9" s="22">
        <f t="shared" si="2"/>
        <v>0.26978466641977145</v>
      </c>
      <c r="K9" s="22">
        <f t="shared" si="3"/>
        <v>0.32047124950051081</v>
      </c>
      <c r="L9" s="23">
        <f t="shared" si="4"/>
        <v>0.38378757247267792</v>
      </c>
      <c r="M9" s="4"/>
    </row>
    <row r="10" spans="1:13" x14ac:dyDescent="0.25">
      <c r="A10" s="17"/>
      <c r="B10" s="18">
        <v>512</v>
      </c>
      <c r="C10" s="19" t="s">
        <v>164</v>
      </c>
      <c r="D10" s="20">
        <v>89.029879000000022</v>
      </c>
      <c r="E10" s="21">
        <v>91.693240999999986</v>
      </c>
      <c r="F10" s="21">
        <f t="shared" si="1"/>
        <v>47.16740876367632</v>
      </c>
      <c r="G10" s="21">
        <v>33.980225013676318</v>
      </c>
      <c r="H10" s="21">
        <v>6.0488307499999987</v>
      </c>
      <c r="I10" s="21">
        <v>7.1383530000000004</v>
      </c>
      <c r="J10" s="22">
        <f t="shared" si="2"/>
        <v>0.37058593025058761</v>
      </c>
      <c r="K10" s="22">
        <f t="shared" si="3"/>
        <v>0.43655405051803464</v>
      </c>
      <c r="L10" s="23">
        <f t="shared" si="4"/>
        <v>0.5144044233715801</v>
      </c>
      <c r="M10" s="4"/>
    </row>
    <row r="11" spans="1:13" x14ac:dyDescent="0.25">
      <c r="A11" s="17"/>
      <c r="B11" s="18">
        <v>513</v>
      </c>
      <c r="C11" s="19" t="s">
        <v>165</v>
      </c>
      <c r="D11" s="20">
        <v>112.85907299999998</v>
      </c>
      <c r="E11" s="21">
        <v>113.75975999999996</v>
      </c>
      <c r="F11" s="21">
        <f t="shared" si="1"/>
        <v>50.201347526283271</v>
      </c>
      <c r="G11" s="21">
        <v>35.506008246283272</v>
      </c>
      <c r="H11" s="21">
        <v>7.3404042900000004</v>
      </c>
      <c r="I11" s="21">
        <v>7.3549349899999994</v>
      </c>
      <c r="J11" s="22">
        <f t="shared" si="2"/>
        <v>0.31211395177243068</v>
      </c>
      <c r="K11" s="22">
        <f t="shared" si="3"/>
        <v>0.37663944206882372</v>
      </c>
      <c r="L11" s="23">
        <f t="shared" si="4"/>
        <v>0.44129266382315935</v>
      </c>
      <c r="M11" s="4"/>
    </row>
    <row r="12" spans="1:13" x14ac:dyDescent="0.25">
      <c r="A12" s="17"/>
      <c r="B12" s="18">
        <v>514</v>
      </c>
      <c r="C12" s="19" t="s">
        <v>166</v>
      </c>
      <c r="D12" s="20">
        <v>110.77591299999999</v>
      </c>
      <c r="E12" s="21">
        <v>121.22050700000001</v>
      </c>
      <c r="F12" s="21">
        <f t="shared" si="1"/>
        <v>49.460053496604012</v>
      </c>
      <c r="G12" s="21">
        <v>33.642471086604019</v>
      </c>
      <c r="H12" s="21">
        <v>7.58483412</v>
      </c>
      <c r="I12" s="21">
        <v>8.2327482899999982</v>
      </c>
      <c r="J12" s="22">
        <f t="shared" si="2"/>
        <v>0.27753118609381838</v>
      </c>
      <c r="K12" s="22">
        <f t="shared" si="3"/>
        <v>0.34010173878091443</v>
      </c>
      <c r="L12" s="23">
        <f t="shared" si="4"/>
        <v>0.40801721359409926</v>
      </c>
      <c r="M12" s="4"/>
    </row>
    <row r="13" spans="1:13" ht="25.5" x14ac:dyDescent="0.25">
      <c r="A13" s="17"/>
      <c r="B13" s="18">
        <v>515</v>
      </c>
      <c r="C13" s="19" t="s">
        <v>167</v>
      </c>
      <c r="D13" s="20">
        <v>86.651530000000008</v>
      </c>
      <c r="E13" s="21">
        <v>121.16557899999999</v>
      </c>
      <c r="F13" s="21">
        <f t="shared" si="1"/>
        <v>53.745823992973037</v>
      </c>
      <c r="G13" s="21">
        <v>39.267636832973039</v>
      </c>
      <c r="H13" s="21">
        <v>7.7289768799999994</v>
      </c>
      <c r="I13" s="21">
        <v>6.7492102800000007</v>
      </c>
      <c r="J13" s="22">
        <f t="shared" si="2"/>
        <v>0.32408244286088084</v>
      </c>
      <c r="K13" s="22">
        <f t="shared" si="3"/>
        <v>0.38787099521864243</v>
      </c>
      <c r="L13" s="23">
        <f t="shared" si="4"/>
        <v>0.44357336824984794</v>
      </c>
      <c r="M13" s="4"/>
    </row>
    <row r="14" spans="1:13" ht="25.5" x14ac:dyDescent="0.25">
      <c r="A14" s="17"/>
      <c r="B14" s="18">
        <v>516</v>
      </c>
      <c r="C14" s="19" t="s">
        <v>168</v>
      </c>
      <c r="D14" s="20">
        <v>48.662029000000011</v>
      </c>
      <c r="E14" s="21">
        <v>101.60272800000001</v>
      </c>
      <c r="F14" s="21">
        <f t="shared" si="1"/>
        <v>28.85097818148023</v>
      </c>
      <c r="G14" s="21">
        <v>21.019490011480229</v>
      </c>
      <c r="H14" s="21">
        <v>2.5924557200000007</v>
      </c>
      <c r="I14" s="21">
        <v>5.2390324500000007</v>
      </c>
      <c r="J14" s="22">
        <f t="shared" si="2"/>
        <v>0.20687918941979813</v>
      </c>
      <c r="K14" s="22">
        <f t="shared" si="3"/>
        <v>0.2323948007722807</v>
      </c>
      <c r="L14" s="23">
        <f t="shared" si="4"/>
        <v>0.28395869628107057</v>
      </c>
      <c r="M14" s="4"/>
    </row>
    <row r="15" spans="1:13" ht="25.5" x14ac:dyDescent="0.25">
      <c r="A15" s="17"/>
      <c r="B15" s="18">
        <v>517</v>
      </c>
      <c r="C15" s="19" t="s">
        <v>169</v>
      </c>
      <c r="D15" s="20">
        <v>58.440656000000011</v>
      </c>
      <c r="E15" s="21">
        <v>81.742471000000023</v>
      </c>
      <c r="F15" s="21">
        <f t="shared" si="1"/>
        <v>29.076041094755851</v>
      </c>
      <c r="G15" s="21">
        <v>19.439061814755853</v>
      </c>
      <c r="H15" s="21">
        <v>5.286251860000001</v>
      </c>
      <c r="I15" s="21">
        <v>4.3507274200000001</v>
      </c>
      <c r="J15" s="22">
        <f t="shared" si="2"/>
        <v>0.23780859052763217</v>
      </c>
      <c r="K15" s="22">
        <f t="shared" si="3"/>
        <v>0.30247817777316577</v>
      </c>
      <c r="L15" s="23">
        <f t="shared" si="4"/>
        <v>0.35570298694244079</v>
      </c>
      <c r="M15" s="4"/>
    </row>
    <row r="16" spans="1:13" ht="25.5" x14ac:dyDescent="0.25">
      <c r="A16" s="17"/>
      <c r="B16" s="18">
        <v>518</v>
      </c>
      <c r="C16" s="19" t="s">
        <v>170</v>
      </c>
      <c r="D16" s="20">
        <v>71.4208</v>
      </c>
      <c r="E16" s="21">
        <v>73.344438000000011</v>
      </c>
      <c r="F16" s="21">
        <f t="shared" si="1"/>
        <v>33.024419242386941</v>
      </c>
      <c r="G16" s="21">
        <v>21.864707022386938</v>
      </c>
      <c r="H16" s="21">
        <v>4.9059266900000003</v>
      </c>
      <c r="I16" s="21">
        <v>6.25378553</v>
      </c>
      <c r="J16" s="22">
        <f t="shared" si="2"/>
        <v>0.29810995378254768</v>
      </c>
      <c r="K16" s="22">
        <f t="shared" si="3"/>
        <v>0.36499882530133959</v>
      </c>
      <c r="L16" s="23">
        <f t="shared" si="4"/>
        <v>0.45026480729713869</v>
      </c>
      <c r="M16" s="4"/>
    </row>
    <row r="17" spans="1:13" ht="25.5" x14ac:dyDescent="0.25">
      <c r="A17" s="17"/>
      <c r="B17" s="18">
        <v>519</v>
      </c>
      <c r="C17" s="19" t="s">
        <v>171</v>
      </c>
      <c r="D17" s="20">
        <v>55.887765999999999</v>
      </c>
      <c r="E17" s="21">
        <v>60.950037999999992</v>
      </c>
      <c r="F17" s="21">
        <f t="shared" si="1"/>
        <v>29.265447260818931</v>
      </c>
      <c r="G17" s="21">
        <v>21.08277796081893</v>
      </c>
      <c r="H17" s="21">
        <v>4.0109297599999998</v>
      </c>
      <c r="I17" s="21">
        <v>4.171739539999999</v>
      </c>
      <c r="J17" s="22">
        <f t="shared" si="2"/>
        <v>0.34590262209219513</v>
      </c>
      <c r="K17" s="22">
        <f t="shared" si="3"/>
        <v>0.41170946802065872</v>
      </c>
      <c r="L17" s="23">
        <f t="shared" si="4"/>
        <v>0.48015470081936512</v>
      </c>
      <c r="M17" s="4"/>
    </row>
    <row r="18" spans="1:13" x14ac:dyDescent="0.25">
      <c r="A18" s="17"/>
      <c r="B18" s="18">
        <v>520</v>
      </c>
      <c r="C18" s="19" t="s">
        <v>172</v>
      </c>
      <c r="D18" s="20">
        <v>120.74197599999998</v>
      </c>
      <c r="E18" s="21">
        <v>133.97961899999999</v>
      </c>
      <c r="F18" s="21">
        <f t="shared" si="1"/>
        <v>45.849001102105369</v>
      </c>
      <c r="G18" s="21">
        <v>29.360334912105372</v>
      </c>
      <c r="H18" s="21">
        <v>6.4331885599999978</v>
      </c>
      <c r="I18" s="21">
        <v>10.055477629999999</v>
      </c>
      <c r="J18" s="22">
        <f t="shared" si="2"/>
        <v>0.21914030754263733</v>
      </c>
      <c r="K18" s="22">
        <f t="shared" si="3"/>
        <v>0.26715648050996005</v>
      </c>
      <c r="L18" s="23">
        <f t="shared" si="4"/>
        <v>0.34220877357551954</v>
      </c>
      <c r="M18" s="4"/>
    </row>
    <row r="19" spans="1:13" x14ac:dyDescent="0.25">
      <c r="A19" s="17"/>
      <c r="B19" s="18">
        <v>521</v>
      </c>
      <c r="C19" s="19" t="s">
        <v>173</v>
      </c>
      <c r="D19" s="20">
        <v>68.793935999999988</v>
      </c>
      <c r="E19" s="21">
        <v>82.066404000000006</v>
      </c>
      <c r="F19" s="21">
        <f t="shared" si="1"/>
        <v>44.503918207468288</v>
      </c>
      <c r="G19" s="21">
        <v>31.904722787468295</v>
      </c>
      <c r="H19" s="21">
        <v>4.9763935400000001</v>
      </c>
      <c r="I19" s="21">
        <v>7.6228018799999999</v>
      </c>
      <c r="J19" s="22">
        <f t="shared" si="2"/>
        <v>0.38876715967070147</v>
      </c>
      <c r="K19" s="22">
        <f t="shared" si="3"/>
        <v>0.44940578031746448</v>
      </c>
      <c r="L19" s="23">
        <f t="shared" si="4"/>
        <v>0.54229155949696883</v>
      </c>
      <c r="M19" s="4"/>
    </row>
    <row r="20" spans="1:13" x14ac:dyDescent="0.25">
      <c r="A20" s="17"/>
      <c r="B20" s="18">
        <v>522</v>
      </c>
      <c r="C20" s="19" t="s">
        <v>174</v>
      </c>
      <c r="D20" s="20">
        <v>43.040735000000005</v>
      </c>
      <c r="E20" s="21">
        <v>45.421281</v>
      </c>
      <c r="F20" s="21">
        <f t="shared" si="1"/>
        <v>20.600853569211981</v>
      </c>
      <c r="G20" s="21">
        <v>14.126378159211981</v>
      </c>
      <c r="H20" s="21">
        <v>3.0732863900000003</v>
      </c>
      <c r="I20" s="21">
        <v>3.4011890199999995</v>
      </c>
      <c r="J20" s="22">
        <f t="shared" si="2"/>
        <v>0.31100792069717237</v>
      </c>
      <c r="K20" s="22">
        <f t="shared" si="3"/>
        <v>0.37866973741255738</v>
      </c>
      <c r="L20" s="23">
        <f t="shared" si="4"/>
        <v>0.45355069508523949</v>
      </c>
      <c r="M20" s="4"/>
    </row>
    <row r="21" spans="1:13" ht="25.5" x14ac:dyDescent="0.25">
      <c r="A21" s="17"/>
      <c r="B21" s="18">
        <v>523</v>
      </c>
      <c r="C21" s="19" t="s">
        <v>175</v>
      </c>
      <c r="D21" s="20">
        <v>88.071165999999991</v>
      </c>
      <c r="E21" s="21">
        <v>104.89213599999998</v>
      </c>
      <c r="F21" s="21">
        <f t="shared" si="1"/>
        <v>35.835926701029173</v>
      </c>
      <c r="G21" s="21">
        <v>24.56023294102917</v>
      </c>
      <c r="H21" s="21">
        <v>5.6077771899999984</v>
      </c>
      <c r="I21" s="21">
        <v>5.66791657</v>
      </c>
      <c r="J21" s="22">
        <f t="shared" si="2"/>
        <v>0.23414751455751817</v>
      </c>
      <c r="K21" s="22">
        <f t="shared" si="3"/>
        <v>0.28760983693791092</v>
      </c>
      <c r="L21" s="23">
        <f t="shared" si="4"/>
        <v>0.34164550430195434</v>
      </c>
      <c r="M21" s="4"/>
    </row>
    <row r="22" spans="1:13" ht="25.5" x14ac:dyDescent="0.25">
      <c r="A22" s="17"/>
      <c r="B22" s="18">
        <v>524</v>
      </c>
      <c r="C22" s="19" t="s">
        <v>176</v>
      </c>
      <c r="D22" s="20">
        <v>116.928624</v>
      </c>
      <c r="E22" s="21">
        <v>131.59079200000002</v>
      </c>
      <c r="F22" s="21">
        <f t="shared" si="1"/>
        <v>52.822971902452956</v>
      </c>
      <c r="G22" s="21">
        <v>34.839735902452958</v>
      </c>
      <c r="H22" s="21">
        <v>8.285067810000001</v>
      </c>
      <c r="I22" s="21">
        <v>9.6981681899999952</v>
      </c>
      <c r="J22" s="22">
        <f t="shared" si="2"/>
        <v>0.26475815954092707</v>
      </c>
      <c r="K22" s="22">
        <f t="shared" si="3"/>
        <v>0.32771900721178843</v>
      </c>
      <c r="L22" s="23">
        <f t="shared" si="4"/>
        <v>0.40141845109080998</v>
      </c>
      <c r="M22" s="4"/>
    </row>
    <row r="23" spans="1:13" ht="25.5" x14ac:dyDescent="0.25">
      <c r="A23" s="17"/>
      <c r="B23" s="18">
        <v>525</v>
      </c>
      <c r="C23" s="19" t="s">
        <v>177</v>
      </c>
      <c r="D23" s="20">
        <v>45.529508999999997</v>
      </c>
      <c r="E23" s="21">
        <v>48.597003999999998</v>
      </c>
      <c r="F23" s="21">
        <f t="shared" si="1"/>
        <v>27.636291922677714</v>
      </c>
      <c r="G23" s="21">
        <v>19.409029022677714</v>
      </c>
      <c r="H23" s="21">
        <v>4.7034388399999996</v>
      </c>
      <c r="I23" s="21">
        <v>3.5238240600000008</v>
      </c>
      <c r="J23" s="22">
        <f t="shared" si="2"/>
        <v>0.39938735776134915</v>
      </c>
      <c r="K23" s="22">
        <f t="shared" si="3"/>
        <v>0.49617190110480297</v>
      </c>
      <c r="L23" s="23">
        <f t="shared" si="4"/>
        <v>0.56868303903421114</v>
      </c>
      <c r="M23" s="4"/>
    </row>
    <row r="24" spans="1:13" ht="25.5" x14ac:dyDescent="0.25">
      <c r="A24" s="17"/>
      <c r="B24" s="18">
        <v>526</v>
      </c>
      <c r="C24" s="19" t="s">
        <v>178</v>
      </c>
      <c r="D24" s="20">
        <v>44.423856999999998</v>
      </c>
      <c r="E24" s="21">
        <v>45.601322999999994</v>
      </c>
      <c r="F24" s="21">
        <f t="shared" si="1"/>
        <v>13.616924516366026</v>
      </c>
      <c r="G24" s="21">
        <v>8.6281371963660263</v>
      </c>
      <c r="H24" s="21">
        <v>2.8470457800000002</v>
      </c>
      <c r="I24" s="21">
        <v>2.1417415399999995</v>
      </c>
      <c r="J24" s="22">
        <f t="shared" si="2"/>
        <v>0.18920804548512829</v>
      </c>
      <c r="K24" s="22">
        <f t="shared" si="3"/>
        <v>0.25164144856863097</v>
      </c>
      <c r="L24" s="23">
        <f t="shared" si="4"/>
        <v>0.29860810214576511</v>
      </c>
      <c r="M24" s="4"/>
    </row>
    <row r="25" spans="1:13" ht="25.5" x14ac:dyDescent="0.25">
      <c r="A25" s="17"/>
      <c r="B25" s="18">
        <v>527</v>
      </c>
      <c r="C25" s="19" t="s">
        <v>179</v>
      </c>
      <c r="D25" s="20">
        <v>41.116135999999997</v>
      </c>
      <c r="E25" s="21">
        <v>66.386814000000001</v>
      </c>
      <c r="F25" s="21">
        <f t="shared" si="1"/>
        <v>19.508280544833283</v>
      </c>
      <c r="G25" s="21">
        <v>13.357029134833283</v>
      </c>
      <c r="H25" s="21">
        <v>2.3090481699999996</v>
      </c>
      <c r="I25" s="21">
        <v>3.8422032400000008</v>
      </c>
      <c r="J25" s="22">
        <f t="shared" si="2"/>
        <v>0.20120003250695662</v>
      </c>
      <c r="K25" s="22">
        <f t="shared" si="3"/>
        <v>0.23598176145090022</v>
      </c>
      <c r="L25" s="23">
        <f t="shared" si="4"/>
        <v>0.29385776134449354</v>
      </c>
      <c r="M25" s="4"/>
    </row>
    <row r="26" spans="1:13" ht="25.5" x14ac:dyDescent="0.25">
      <c r="A26" s="17"/>
      <c r="B26" s="18">
        <v>528</v>
      </c>
      <c r="C26" s="19" t="s">
        <v>180</v>
      </c>
      <c r="D26" s="20">
        <v>68.714286000000001</v>
      </c>
      <c r="E26" s="21">
        <v>69.025526999999997</v>
      </c>
      <c r="F26" s="21">
        <f t="shared" si="1"/>
        <v>23.145999124906755</v>
      </c>
      <c r="G26" s="21">
        <v>15.664922984906752</v>
      </c>
      <c r="H26" s="21">
        <v>3.7663443500000007</v>
      </c>
      <c r="I26" s="21">
        <v>3.7147317900000014</v>
      </c>
      <c r="J26" s="22">
        <f t="shared" si="2"/>
        <v>0.22694390996691344</v>
      </c>
      <c r="K26" s="22">
        <f t="shared" si="3"/>
        <v>0.2815084241936574</v>
      </c>
      <c r="L26" s="23">
        <f t="shared" si="4"/>
        <v>0.33532520693259982</v>
      </c>
      <c r="M26" s="4"/>
    </row>
    <row r="27" spans="1:13" x14ac:dyDescent="0.25">
      <c r="A27" s="17"/>
      <c r="B27" s="18">
        <v>529</v>
      </c>
      <c r="C27" s="19" t="s">
        <v>181</v>
      </c>
      <c r="D27" s="20">
        <v>76.415936999999985</v>
      </c>
      <c r="E27" s="21">
        <v>76.365087999999986</v>
      </c>
      <c r="F27" s="21">
        <f t="shared" si="1"/>
        <v>32.614458952791573</v>
      </c>
      <c r="G27" s="21">
        <v>20.631179742791574</v>
      </c>
      <c r="H27" s="21">
        <v>7.1676227999999993</v>
      </c>
      <c r="I27" s="21">
        <v>4.8156564100000008</v>
      </c>
      <c r="J27" s="22">
        <f t="shared" si="2"/>
        <v>0.27016507520807909</v>
      </c>
      <c r="K27" s="22">
        <f t="shared" si="3"/>
        <v>0.36402501811811672</v>
      </c>
      <c r="L27" s="23">
        <f t="shared" si="4"/>
        <v>0.42708598663294384</v>
      </c>
      <c r="M27" s="4"/>
    </row>
    <row r="28" spans="1:13" ht="25.5" x14ac:dyDescent="0.25">
      <c r="A28" s="17"/>
      <c r="B28" s="18">
        <v>530</v>
      </c>
      <c r="C28" s="19" t="s">
        <v>182</v>
      </c>
      <c r="D28" s="20">
        <v>69.812943000000004</v>
      </c>
      <c r="E28" s="21">
        <v>76.873670000000018</v>
      </c>
      <c r="F28" s="21">
        <f t="shared" si="1"/>
        <v>27.094800744614126</v>
      </c>
      <c r="G28" s="21">
        <v>18.656830744614126</v>
      </c>
      <c r="H28" s="21">
        <v>3.8125773600000001</v>
      </c>
      <c r="I28" s="21">
        <v>4.6253926399999994</v>
      </c>
      <c r="J28" s="22">
        <f t="shared" si="2"/>
        <v>0.24269468004603034</v>
      </c>
      <c r="K28" s="22">
        <f t="shared" si="3"/>
        <v>0.29229004032998712</v>
      </c>
      <c r="L28" s="23">
        <f t="shared" si="4"/>
        <v>0.35245879043649303</v>
      </c>
      <c r="M28" s="4"/>
    </row>
    <row r="29" spans="1:13" ht="25.5" x14ac:dyDescent="0.25">
      <c r="A29" s="17"/>
      <c r="B29" s="18">
        <v>531</v>
      </c>
      <c r="C29" s="19" t="s">
        <v>183</v>
      </c>
      <c r="D29" s="20">
        <v>44.533156999999996</v>
      </c>
      <c r="E29" s="21">
        <v>48.299913999999994</v>
      </c>
      <c r="F29" s="21">
        <f t="shared" si="1"/>
        <v>21.681922346615369</v>
      </c>
      <c r="G29" s="21">
        <v>14.874003756615366</v>
      </c>
      <c r="H29" s="21">
        <v>3.7346190000000004</v>
      </c>
      <c r="I29" s="21">
        <v>3.0732995900000004</v>
      </c>
      <c r="J29" s="22">
        <f t="shared" si="2"/>
        <v>0.30795093665415985</v>
      </c>
      <c r="K29" s="22">
        <f t="shared" si="3"/>
        <v>0.38527237867577507</v>
      </c>
      <c r="L29" s="23">
        <f t="shared" si="4"/>
        <v>0.44890188306785334</v>
      </c>
      <c r="M29" s="4"/>
    </row>
    <row r="30" spans="1:13" ht="25.5" x14ac:dyDescent="0.25">
      <c r="A30" s="17"/>
      <c r="B30" s="18">
        <v>532</v>
      </c>
      <c r="C30" s="19" t="s">
        <v>184</v>
      </c>
      <c r="D30" s="20">
        <v>40.063999999999986</v>
      </c>
      <c r="E30" s="21">
        <v>68.37557799999999</v>
      </c>
      <c r="F30" s="21">
        <f t="shared" si="1"/>
        <v>17.878275088967808</v>
      </c>
      <c r="G30" s="21">
        <v>12.231336318967806</v>
      </c>
      <c r="H30" s="21">
        <v>2.5044683800000005</v>
      </c>
      <c r="I30" s="21">
        <v>3.1424703900000002</v>
      </c>
      <c r="J30" s="22">
        <f t="shared" si="2"/>
        <v>0.17888457658036627</v>
      </c>
      <c r="K30" s="22">
        <f t="shared" si="3"/>
        <v>0.21551268932553386</v>
      </c>
      <c r="L30" s="23">
        <f t="shared" si="4"/>
        <v>0.26147164838544851</v>
      </c>
      <c r="M30" s="4"/>
    </row>
    <row r="31" spans="1:13" x14ac:dyDescent="0.25">
      <c r="A31" s="17"/>
      <c r="B31" s="18">
        <v>533</v>
      </c>
      <c r="C31" s="19" t="s">
        <v>185</v>
      </c>
      <c r="D31" s="20">
        <v>47.117866000000006</v>
      </c>
      <c r="E31" s="21">
        <v>48.102473000000003</v>
      </c>
      <c r="F31" s="21">
        <f t="shared" si="1"/>
        <v>13.215748834754111</v>
      </c>
      <c r="G31" s="21">
        <v>8.1647074947541114</v>
      </c>
      <c r="H31" s="21">
        <v>2.0193798700000003</v>
      </c>
      <c r="I31" s="21">
        <v>3.03166147</v>
      </c>
      <c r="J31" s="22">
        <f t="shared" si="2"/>
        <v>0.16973571181577526</v>
      </c>
      <c r="K31" s="22">
        <f t="shared" si="3"/>
        <v>0.21171650290732683</v>
      </c>
      <c r="L31" s="23">
        <f t="shared" si="4"/>
        <v>0.27474156754381651</v>
      </c>
      <c r="M31" s="4"/>
    </row>
    <row r="32" spans="1:13" x14ac:dyDescent="0.25">
      <c r="A32" s="17"/>
      <c r="B32" s="18">
        <v>534</v>
      </c>
      <c r="C32" s="19" t="s">
        <v>186</v>
      </c>
      <c r="D32" s="20">
        <v>24.518181999999999</v>
      </c>
      <c r="E32" s="21">
        <v>35.352795999999998</v>
      </c>
      <c r="F32" s="21">
        <f t="shared" si="1"/>
        <v>11.515044759956584</v>
      </c>
      <c r="G32" s="21">
        <v>8.3441686299565845</v>
      </c>
      <c r="H32" s="21">
        <v>1.4689775800000002</v>
      </c>
      <c r="I32" s="21">
        <v>1.7018985499999999</v>
      </c>
      <c r="J32" s="22">
        <f t="shared" si="2"/>
        <v>0.23602570585807656</v>
      </c>
      <c r="K32" s="22">
        <f t="shared" si="3"/>
        <v>0.27757765495992415</v>
      </c>
      <c r="L32" s="23">
        <f t="shared" si="4"/>
        <v>0.32571807785603674</v>
      </c>
      <c r="M32" s="4"/>
    </row>
    <row r="33" spans="1:13" x14ac:dyDescent="0.25">
      <c r="A33" s="17"/>
      <c r="B33" s="18">
        <v>535</v>
      </c>
      <c r="C33" s="19" t="s">
        <v>187</v>
      </c>
      <c r="D33" s="20">
        <v>47.344182000000004</v>
      </c>
      <c r="E33" s="21">
        <v>53.319997999999984</v>
      </c>
      <c r="F33" s="21">
        <f t="shared" si="1"/>
        <v>23.943743947523359</v>
      </c>
      <c r="G33" s="21">
        <v>16.453256737523361</v>
      </c>
      <c r="H33" s="21">
        <v>4.0684038399999993</v>
      </c>
      <c r="I33" s="21">
        <v>3.4220833700000011</v>
      </c>
      <c r="J33" s="22">
        <f t="shared" si="2"/>
        <v>0.30857571932998507</v>
      </c>
      <c r="K33" s="22">
        <f t="shared" si="3"/>
        <v>0.38487736960386543</v>
      </c>
      <c r="L33" s="23">
        <f t="shared" si="4"/>
        <v>0.44905748022577507</v>
      </c>
      <c r="M33" s="4"/>
    </row>
    <row r="34" spans="1:13" x14ac:dyDescent="0.25">
      <c r="A34" s="17"/>
      <c r="B34" s="18">
        <v>536</v>
      </c>
      <c r="C34" s="19" t="s">
        <v>188</v>
      </c>
      <c r="D34" s="20">
        <v>13.023967000000001</v>
      </c>
      <c r="E34" s="21">
        <v>13.153967000000002</v>
      </c>
      <c r="F34" s="21">
        <f t="shared" si="1"/>
        <v>6.5992140461930209</v>
      </c>
      <c r="G34" s="21">
        <v>4.6256762061930203</v>
      </c>
      <c r="H34" s="21">
        <v>0.89092279999999979</v>
      </c>
      <c r="I34" s="21">
        <v>1.0826150399999999</v>
      </c>
      <c r="J34" s="22">
        <f t="shared" si="2"/>
        <v>0.3516563639085471</v>
      </c>
      <c r="K34" s="22">
        <f t="shared" si="3"/>
        <v>0.41938671476011913</v>
      </c>
      <c r="L34" s="23">
        <f t="shared" si="4"/>
        <v>0.50169002599694978</v>
      </c>
      <c r="M34" s="4"/>
    </row>
    <row r="35" spans="1:13" ht="25.5" x14ac:dyDescent="0.25">
      <c r="A35" s="17"/>
      <c r="B35" s="18">
        <v>537</v>
      </c>
      <c r="C35" s="19" t="s">
        <v>189</v>
      </c>
      <c r="D35" s="20">
        <v>27.514019000000005</v>
      </c>
      <c r="E35" s="21">
        <v>53.948349000000007</v>
      </c>
      <c r="F35" s="21">
        <f t="shared" si="1"/>
        <v>17.48165287356192</v>
      </c>
      <c r="G35" s="21">
        <v>13.047076213561922</v>
      </c>
      <c r="H35" s="21">
        <v>2.0357189900000003</v>
      </c>
      <c r="I35" s="21">
        <v>2.3988576699999999</v>
      </c>
      <c r="J35" s="22">
        <f t="shared" si="2"/>
        <v>0.24184384611217519</v>
      </c>
      <c r="K35" s="22">
        <f t="shared" si="3"/>
        <v>0.27957843906514951</v>
      </c>
      <c r="L35" s="23">
        <f t="shared" si="4"/>
        <v>0.32404426080883247</v>
      </c>
      <c r="M35" s="4"/>
    </row>
    <row r="36" spans="1:13" ht="25.5" x14ac:dyDescent="0.25">
      <c r="A36" s="17"/>
      <c r="B36" s="18">
        <v>538</v>
      </c>
      <c r="C36" s="19" t="s">
        <v>190</v>
      </c>
      <c r="D36" s="20">
        <v>26.163712999999998</v>
      </c>
      <c r="E36" s="21">
        <v>26.915952999999991</v>
      </c>
      <c r="F36" s="21">
        <f t="shared" si="1"/>
        <v>8.1385958720962286</v>
      </c>
      <c r="G36" s="21">
        <v>5.105400052096229</v>
      </c>
      <c r="H36" s="21">
        <v>1.5682204199999998</v>
      </c>
      <c r="I36" s="21">
        <v>1.4649753999999997</v>
      </c>
      <c r="J36" s="22">
        <f t="shared" si="2"/>
        <v>0.18967933448599167</v>
      </c>
      <c r="K36" s="22">
        <f t="shared" si="3"/>
        <v>0.24794293823058133</v>
      </c>
      <c r="L36" s="23">
        <f t="shared" si="4"/>
        <v>0.30237071197502208</v>
      </c>
      <c r="M36" s="4"/>
    </row>
    <row r="37" spans="1:13" ht="25.5" x14ac:dyDescent="0.25">
      <c r="A37" s="17"/>
      <c r="B37" s="18">
        <v>539</v>
      </c>
      <c r="C37" s="19" t="s">
        <v>191</v>
      </c>
      <c r="D37" s="20">
        <v>18.231727999999997</v>
      </c>
      <c r="E37" s="21">
        <v>31.908872999999993</v>
      </c>
      <c r="F37" s="21">
        <f t="shared" si="1"/>
        <v>5.9572474405400548</v>
      </c>
      <c r="G37" s="21">
        <v>3.5165522805400542</v>
      </c>
      <c r="H37" s="21">
        <v>0.91863742000000015</v>
      </c>
      <c r="I37" s="21">
        <v>1.5220577400000002</v>
      </c>
      <c r="J37" s="22">
        <f t="shared" si="2"/>
        <v>0.11020609472920134</v>
      </c>
      <c r="K37" s="22">
        <f t="shared" si="3"/>
        <v>0.1389954982283472</v>
      </c>
      <c r="L37" s="23">
        <f t="shared" si="4"/>
        <v>0.1866956391891389</v>
      </c>
      <c r="M37" s="4"/>
    </row>
    <row r="38" spans="1:13" ht="25.5" x14ac:dyDescent="0.25">
      <c r="A38" s="17"/>
      <c r="B38" s="18">
        <v>541</v>
      </c>
      <c r="C38" s="19" t="s">
        <v>192</v>
      </c>
      <c r="D38" s="20">
        <v>30.943989999999996</v>
      </c>
      <c r="E38" s="21">
        <v>32.773184999999998</v>
      </c>
      <c r="F38" s="21">
        <f t="shared" si="1"/>
        <v>13.084916129411187</v>
      </c>
      <c r="G38" s="21">
        <v>8.2801321294111858</v>
      </c>
      <c r="H38" s="21">
        <v>2.5938906300000006</v>
      </c>
      <c r="I38" s="21">
        <v>2.21089337</v>
      </c>
      <c r="J38" s="22">
        <f t="shared" si="2"/>
        <v>0.25264960147789073</v>
      </c>
      <c r="K38" s="22">
        <f t="shared" si="3"/>
        <v>0.3317963377502427</v>
      </c>
      <c r="L38" s="23">
        <f t="shared" si="4"/>
        <v>0.39925677438464369</v>
      </c>
      <c r="M38" s="4"/>
    </row>
    <row r="39" spans="1:13" ht="25.5" x14ac:dyDescent="0.25">
      <c r="A39" s="17"/>
      <c r="B39" s="18">
        <v>542</v>
      </c>
      <c r="C39" s="19" t="s">
        <v>193</v>
      </c>
      <c r="D39" s="20">
        <v>9.8161759999999987</v>
      </c>
      <c r="E39" s="21">
        <v>23.291469000000006</v>
      </c>
      <c r="F39" s="21">
        <f t="shared" si="1"/>
        <v>6.9505012464742428</v>
      </c>
      <c r="G39" s="21">
        <v>4.5500297364742437</v>
      </c>
      <c r="H39" s="21">
        <v>0.68682723999999995</v>
      </c>
      <c r="I39" s="21">
        <v>1.7136442700000001</v>
      </c>
      <c r="J39" s="22">
        <f t="shared" si="2"/>
        <v>0.19535177177851007</v>
      </c>
      <c r="K39" s="22">
        <f t="shared" si="3"/>
        <v>0.22484013251694179</v>
      </c>
      <c r="L39" s="23">
        <f t="shared" si="4"/>
        <v>0.29841403504752068</v>
      </c>
      <c r="M39" s="4"/>
    </row>
    <row r="40" spans="1:13" x14ac:dyDescent="0.25">
      <c r="A40" s="17"/>
      <c r="B40" s="18">
        <v>543</v>
      </c>
      <c r="C40" s="19" t="s">
        <v>194</v>
      </c>
      <c r="D40" s="20">
        <v>5.8678409999999994</v>
      </c>
      <c r="E40" s="21">
        <v>7.041551000000001</v>
      </c>
      <c r="F40" s="21">
        <f t="shared" si="1"/>
        <v>2.6341791115628181</v>
      </c>
      <c r="G40" s="21">
        <v>1.7259356115628179</v>
      </c>
      <c r="H40" s="21">
        <v>0.52195780000000003</v>
      </c>
      <c r="I40" s="21">
        <v>0.38628569999999995</v>
      </c>
      <c r="J40" s="22">
        <f t="shared" si="2"/>
        <v>0.24510730825677718</v>
      </c>
      <c r="K40" s="22">
        <f t="shared" si="3"/>
        <v>0.31923271045865004</v>
      </c>
      <c r="L40" s="23">
        <f t="shared" si="4"/>
        <v>0.37409075238719675</v>
      </c>
      <c r="M40" s="4"/>
    </row>
    <row r="41" spans="1:13" ht="25.5" x14ac:dyDescent="0.25">
      <c r="A41" s="17"/>
      <c r="B41" s="18">
        <v>544</v>
      </c>
      <c r="C41" s="19" t="s">
        <v>195</v>
      </c>
      <c r="D41" s="20">
        <v>11.276948999999998</v>
      </c>
      <c r="E41" s="21">
        <v>11.195532</v>
      </c>
      <c r="F41" s="21">
        <f t="shared" si="1"/>
        <v>5.1594664630284051</v>
      </c>
      <c r="G41" s="21">
        <v>2.3100045330284047</v>
      </c>
      <c r="H41" s="21">
        <v>1.02276455</v>
      </c>
      <c r="I41" s="21">
        <v>1.8266973800000001</v>
      </c>
      <c r="J41" s="22">
        <f t="shared" si="2"/>
        <v>0.20633271675061129</v>
      </c>
      <c r="K41" s="22">
        <f t="shared" si="3"/>
        <v>0.29768742414638311</v>
      </c>
      <c r="L41" s="23">
        <f t="shared" si="4"/>
        <v>0.46085049491425734</v>
      </c>
      <c r="M41" s="4"/>
    </row>
    <row r="42" spans="1:13" x14ac:dyDescent="0.25">
      <c r="A42" s="17"/>
      <c r="B42" s="18">
        <v>545</v>
      </c>
      <c r="C42" s="19" t="s">
        <v>196</v>
      </c>
      <c r="D42" s="20">
        <v>13.404956000000002</v>
      </c>
      <c r="E42" s="21">
        <v>46.674564000000004</v>
      </c>
      <c r="F42" s="21">
        <f t="shared" si="1"/>
        <v>5.1186360340888619</v>
      </c>
      <c r="G42" s="21">
        <v>2.8113065040888614</v>
      </c>
      <c r="H42" s="21">
        <v>1.2993532799999998</v>
      </c>
      <c r="I42" s="21">
        <v>1.00797625</v>
      </c>
      <c r="J42" s="22">
        <f t="shared" si="2"/>
        <v>6.0232089240059343E-2</v>
      </c>
      <c r="K42" s="22">
        <f t="shared" si="3"/>
        <v>8.807066272946569E-2</v>
      </c>
      <c r="L42" s="23">
        <f t="shared" si="4"/>
        <v>0.10966649916834492</v>
      </c>
      <c r="M42" s="4"/>
    </row>
    <row r="43" spans="1:13" x14ac:dyDescent="0.25">
      <c r="A43" s="17"/>
      <c r="B43" s="18">
        <v>546</v>
      </c>
      <c r="C43" s="19" t="s">
        <v>197</v>
      </c>
      <c r="D43" s="20">
        <v>18.284731000000001</v>
      </c>
      <c r="E43" s="21">
        <v>30.123979999999996</v>
      </c>
      <c r="F43" s="21">
        <f t="shared" si="1"/>
        <v>2.5966620587060021</v>
      </c>
      <c r="G43" s="21">
        <v>1.7732695187060017</v>
      </c>
      <c r="H43" s="21">
        <v>0.36761887999999998</v>
      </c>
      <c r="I43" s="21">
        <v>0.45577365999999997</v>
      </c>
      <c r="J43" s="22">
        <f t="shared" si="2"/>
        <v>5.8865711592757726E-2</v>
      </c>
      <c r="K43" s="22">
        <f t="shared" si="3"/>
        <v>7.1069241139650283E-2</v>
      </c>
      <c r="L43" s="23">
        <f t="shared" si="4"/>
        <v>8.6199169522287636E-2</v>
      </c>
      <c r="M43" s="4"/>
    </row>
    <row r="44" spans="1:13" x14ac:dyDescent="0.25">
      <c r="A44" s="17"/>
      <c r="B44" s="18">
        <v>547</v>
      </c>
      <c r="C44" s="19" t="s">
        <v>198</v>
      </c>
      <c r="D44" s="20">
        <v>7.1944089999999994</v>
      </c>
      <c r="E44" s="21">
        <v>5.9551909999999992</v>
      </c>
      <c r="F44" s="21">
        <f t="shared" si="1"/>
        <v>1.1957635467905137</v>
      </c>
      <c r="G44" s="21">
        <v>0.69046340679051355</v>
      </c>
      <c r="H44" s="21">
        <v>0.16712994</v>
      </c>
      <c r="I44" s="21">
        <v>0.33817019999999998</v>
      </c>
      <c r="J44" s="22">
        <f t="shared" si="2"/>
        <v>0.11594311698659432</v>
      </c>
      <c r="K44" s="22">
        <f t="shared" si="3"/>
        <v>0.14400769795469426</v>
      </c>
      <c r="L44" s="23">
        <f t="shared" si="4"/>
        <v>0.20079348366668909</v>
      </c>
      <c r="M44" s="4"/>
    </row>
    <row r="45" spans="1:13" x14ac:dyDescent="0.25">
      <c r="A45" s="17"/>
      <c r="B45" s="18">
        <v>548</v>
      </c>
      <c r="C45" s="19" t="s">
        <v>199</v>
      </c>
      <c r="D45" s="20">
        <v>6.24437</v>
      </c>
      <c r="E45" s="21">
        <v>4.856351000000001</v>
      </c>
      <c r="F45" s="21">
        <f t="shared" si="1"/>
        <v>1.2290014312647664</v>
      </c>
      <c r="G45" s="21">
        <v>0.73524304126476636</v>
      </c>
      <c r="H45" s="21">
        <v>0.19152648000000005</v>
      </c>
      <c r="I45" s="21">
        <v>0.30223190999999988</v>
      </c>
      <c r="J45" s="22">
        <f t="shared" si="2"/>
        <v>0.15139824968680521</v>
      </c>
      <c r="K45" s="22">
        <f t="shared" si="3"/>
        <v>0.19083660165106811</v>
      </c>
      <c r="L45" s="23">
        <f t="shared" si="4"/>
        <v>0.25307096444733218</v>
      </c>
      <c r="M45" s="4"/>
    </row>
    <row r="46" spans="1:13" x14ac:dyDescent="0.25">
      <c r="A46" s="17"/>
      <c r="B46" s="18">
        <v>549</v>
      </c>
      <c r="C46" s="19" t="s">
        <v>200</v>
      </c>
      <c r="D46" s="20">
        <v>8.0086109999999984</v>
      </c>
      <c r="E46" s="21">
        <v>11.254189999999999</v>
      </c>
      <c r="F46" s="21">
        <f t="shared" si="1"/>
        <v>2.8185077771151423</v>
      </c>
      <c r="G46" s="21">
        <v>2.4174025971151423</v>
      </c>
      <c r="H46" s="21">
        <v>0.23510481</v>
      </c>
      <c r="I46" s="21">
        <v>0.16600037000000001</v>
      </c>
      <c r="J46" s="22">
        <f t="shared" si="2"/>
        <v>0.21480022970246124</v>
      </c>
      <c r="K46" s="22">
        <f t="shared" si="3"/>
        <v>0.23569065451313179</v>
      </c>
      <c r="L46" s="23">
        <f t="shared" si="4"/>
        <v>0.25044074936669297</v>
      </c>
      <c r="M46" s="4"/>
    </row>
    <row r="47" spans="1:13" ht="25.5" x14ac:dyDescent="0.25">
      <c r="A47" s="17"/>
      <c r="B47" s="18">
        <v>550</v>
      </c>
      <c r="C47" s="19" t="s">
        <v>201</v>
      </c>
      <c r="D47" s="20">
        <v>9.8656549999999985</v>
      </c>
      <c r="E47" s="21">
        <v>22.363287999999997</v>
      </c>
      <c r="F47" s="21">
        <f t="shared" si="1"/>
        <v>2.5327420731468706</v>
      </c>
      <c r="G47" s="21">
        <v>1.7739510131468705</v>
      </c>
      <c r="H47" s="21">
        <v>0.35539607000000001</v>
      </c>
      <c r="I47" s="21">
        <v>0.40339499000000001</v>
      </c>
      <c r="J47" s="22">
        <f t="shared" si="2"/>
        <v>7.9324248435510503E-2</v>
      </c>
      <c r="K47" s="22">
        <f t="shared" si="3"/>
        <v>9.5216190175025722E-2</v>
      </c>
      <c r="L47" s="23">
        <f t="shared" si="4"/>
        <v>0.11325445851910823</v>
      </c>
      <c r="M47" s="4"/>
    </row>
    <row r="48" spans="1:13" ht="38.25" x14ac:dyDescent="0.25">
      <c r="A48" s="17"/>
      <c r="B48" s="18">
        <v>551</v>
      </c>
      <c r="C48" s="19" t="s">
        <v>202</v>
      </c>
      <c r="D48" s="20">
        <v>2.384944</v>
      </c>
      <c r="E48" s="21">
        <v>2.174849</v>
      </c>
      <c r="F48" s="21">
        <f t="shared" si="1"/>
        <v>0.9555292447754643</v>
      </c>
      <c r="G48" s="21">
        <v>0.73742445477546426</v>
      </c>
      <c r="H48" s="21">
        <v>8.388081E-2</v>
      </c>
      <c r="I48" s="21">
        <v>0.13422398000000002</v>
      </c>
      <c r="J48" s="22">
        <f t="shared" si="2"/>
        <v>0.33906926631479439</v>
      </c>
      <c r="K48" s="22">
        <f t="shared" si="3"/>
        <v>0.37763783360383379</v>
      </c>
      <c r="L48" s="23">
        <f t="shared" si="4"/>
        <v>0.43935429299940559</v>
      </c>
      <c r="M48" s="4"/>
    </row>
    <row r="49" spans="1:13" x14ac:dyDescent="0.25">
      <c r="A49" s="17"/>
      <c r="B49" s="18">
        <v>552</v>
      </c>
      <c r="C49" s="19" t="s">
        <v>203</v>
      </c>
      <c r="D49" s="20">
        <v>14.197221000000001</v>
      </c>
      <c r="E49" s="21">
        <v>24.913996000000004</v>
      </c>
      <c r="F49" s="21">
        <f t="shared" si="1"/>
        <v>8.9305621652276432</v>
      </c>
      <c r="G49" s="21">
        <v>6.7513714752276428</v>
      </c>
      <c r="H49" s="21">
        <v>1.3180243299999999</v>
      </c>
      <c r="I49" s="21">
        <v>0.86116636000000002</v>
      </c>
      <c r="J49" s="22">
        <f t="shared" si="2"/>
        <v>0.2709870979841067</v>
      </c>
      <c r="K49" s="22">
        <f t="shared" si="3"/>
        <v>0.32389006585806795</v>
      </c>
      <c r="L49" s="23">
        <f t="shared" si="4"/>
        <v>0.35845563133379493</v>
      </c>
      <c r="M49" s="4"/>
    </row>
    <row r="50" spans="1:13" x14ac:dyDescent="0.25">
      <c r="A50" s="17"/>
      <c r="B50" s="18">
        <v>553</v>
      </c>
      <c r="C50" s="19" t="s">
        <v>204</v>
      </c>
      <c r="D50" s="20">
        <v>1.2808969999999997</v>
      </c>
      <c r="E50" s="21">
        <v>1.9527200000000002</v>
      </c>
      <c r="F50" s="21">
        <f t="shared" si="1"/>
        <v>8.0700000000000008E-2</v>
      </c>
      <c r="G50" s="21">
        <v>0</v>
      </c>
      <c r="H50" s="21">
        <v>0</v>
      </c>
      <c r="I50" s="21">
        <v>8.0700000000000008E-2</v>
      </c>
      <c r="J50" s="22">
        <f t="shared" si="2"/>
        <v>0</v>
      </c>
      <c r="K50" s="22">
        <f t="shared" si="3"/>
        <v>0</v>
      </c>
      <c r="L50" s="23">
        <f t="shared" si="4"/>
        <v>4.1326969560408044E-2</v>
      </c>
      <c r="M50" s="4"/>
    </row>
    <row r="51" spans="1:13" x14ac:dyDescent="0.25">
      <c r="A51" s="17"/>
      <c r="B51" s="18">
        <v>554</v>
      </c>
      <c r="C51" s="19" t="s">
        <v>205</v>
      </c>
      <c r="D51" s="20">
        <v>7.1033999999999997</v>
      </c>
      <c r="E51" s="21">
        <v>8.4583559999999984</v>
      </c>
      <c r="F51" s="21">
        <f t="shared" si="1"/>
        <v>0.14392063186939685</v>
      </c>
      <c r="G51" s="21">
        <v>0.12201960186939687</v>
      </c>
      <c r="H51" s="21">
        <v>1.6171849999999998E-2</v>
      </c>
      <c r="I51" s="21">
        <v>5.7291799999999995E-3</v>
      </c>
      <c r="J51" s="22">
        <f t="shared" si="2"/>
        <v>1.4425924123954688E-2</v>
      </c>
      <c r="K51" s="22">
        <f t="shared" si="3"/>
        <v>1.6337861857481154E-2</v>
      </c>
      <c r="L51" s="23">
        <f t="shared" si="4"/>
        <v>1.701520152017684E-2</v>
      </c>
      <c r="M51" s="4"/>
    </row>
    <row r="52" spans="1:13" x14ac:dyDescent="0.25">
      <c r="A52" s="34" t="s">
        <v>206</v>
      </c>
      <c r="B52" s="57"/>
      <c r="C52" s="36"/>
      <c r="D52" s="37">
        <f>D53</f>
        <v>4.5</v>
      </c>
      <c r="E52" s="37">
        <f t="shared" ref="E52:I52" si="5">E53</f>
        <v>0.43540000000000001</v>
      </c>
      <c r="F52" s="37">
        <f t="shared" si="5"/>
        <v>7.2792499970000979E-2</v>
      </c>
      <c r="G52" s="37">
        <f t="shared" si="5"/>
        <v>3.5098799970000982E-2</v>
      </c>
      <c r="H52" s="37">
        <f t="shared" si="5"/>
        <v>0</v>
      </c>
      <c r="I52" s="37">
        <f t="shared" si="5"/>
        <v>3.7693700000000004E-2</v>
      </c>
      <c r="J52" s="39">
        <f t="shared" si="2"/>
        <v>8.0612769797889255E-2</v>
      </c>
      <c r="K52" s="39">
        <f t="shared" si="3"/>
        <v>8.0612769797889255E-2</v>
      </c>
      <c r="L52" s="40">
        <f t="shared" si="4"/>
        <v>0.16718534673863339</v>
      </c>
      <c r="M52" s="4"/>
    </row>
    <row r="53" spans="1:13" ht="15.75" thickBot="1" x14ac:dyDescent="0.3">
      <c r="A53" s="24"/>
      <c r="B53" s="25">
        <v>440</v>
      </c>
      <c r="C53" s="26" t="s">
        <v>207</v>
      </c>
      <c r="D53" s="27">
        <v>4.5</v>
      </c>
      <c r="E53" s="28">
        <v>0.43540000000000001</v>
      </c>
      <c r="F53" s="28">
        <f t="shared" si="1"/>
        <v>7.2792499970000979E-2</v>
      </c>
      <c r="G53" s="28">
        <v>3.5098799970000982E-2</v>
      </c>
      <c r="H53" s="28">
        <v>0</v>
      </c>
      <c r="I53" s="28">
        <v>3.7693700000000004E-2</v>
      </c>
      <c r="J53" s="29">
        <f t="shared" si="2"/>
        <v>8.0612769797889255E-2</v>
      </c>
      <c r="K53" s="29">
        <f t="shared" si="3"/>
        <v>8.0612769797889255E-2</v>
      </c>
      <c r="L53" s="30">
        <f t="shared" si="4"/>
        <v>0.16718534673863339</v>
      </c>
      <c r="M53" s="4"/>
    </row>
    <row r="54" spans="1:13" x14ac:dyDescent="0.25">
      <c r="A54" t="s">
        <v>233</v>
      </c>
      <c r="D54" s="5"/>
      <c r="E54" s="5"/>
      <c r="F54" s="5">
        <f t="shared" si="1"/>
        <v>0</v>
      </c>
      <c r="G54" s="5"/>
      <c r="H54" s="5"/>
      <c r="I54" s="5"/>
      <c r="J54" s="4">
        <f t="shared" si="2"/>
        <v>0</v>
      </c>
      <c r="K54" s="4">
        <f t="shared" si="3"/>
        <v>0</v>
      </c>
      <c r="L54" s="4">
        <f t="shared" si="4"/>
        <v>0</v>
      </c>
      <c r="M54" s="4"/>
    </row>
    <row r="55" spans="1:13" x14ac:dyDescent="0.25">
      <c r="D55" s="5"/>
      <c r="E55" s="5"/>
      <c r="F55" s="5"/>
      <c r="G55" s="5"/>
      <c r="H55" s="5"/>
      <c r="I55" s="5"/>
      <c r="J55" s="4"/>
      <c r="K55" s="4"/>
      <c r="L55" s="4"/>
      <c r="M55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19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66</v>
      </c>
      <c r="B1" s="51" t="s">
        <v>41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1053</v>
      </c>
      <c r="N2" s="72" t="s">
        <v>1087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2199.1120099999998</v>
      </c>
      <c r="E6" s="14">
        <f ca="1">SUM(E7:OFFSET(E7,50,0))</f>
        <v>2628.5680659999994</v>
      </c>
      <c r="F6" s="14">
        <f ca="1">SUM(F7:OFFSET(F7,50,0))</f>
        <v>1009.5681033774689</v>
      </c>
      <c r="G6" s="14">
        <f ca="1">SUM(G7:OFFSET(G7,50,0))</f>
        <v>693.23593641746891</v>
      </c>
      <c r="H6" s="14">
        <f ca="1">SUM(H7:OFFSET(H7,50,0))</f>
        <v>150.31634283999998</v>
      </c>
      <c r="I6" s="14">
        <f ca="1">SUM(I7:OFFSET(I7,50,0))</f>
        <v>166.01582412000002</v>
      </c>
      <c r="J6" s="15">
        <f ca="1">IFERROR(G6/E6,0)</f>
        <v>0.26373140014304242</v>
      </c>
      <c r="K6" s="15">
        <f ca="1">IFERROR(SUM(G6,H6)/E6,0)</f>
        <v>0.32091703850801823</v>
      </c>
      <c r="L6" s="16">
        <f ca="1">IFERROR(SUM(G6,H6,I6)/E6,0)</f>
        <v>0.38407531326125038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35.443989999999999</v>
      </c>
      <c r="E7" s="21">
        <v>33.208584999999999</v>
      </c>
      <c r="F7" s="21">
        <f t="shared" ref="F7:F31" si="0">SUM(G7,H7,I7)</f>
        <v>13.157708629381187</v>
      </c>
      <c r="G7" s="21">
        <v>8.3152309293811868</v>
      </c>
      <c r="H7" s="21">
        <v>2.5938906299999993</v>
      </c>
      <c r="I7" s="21">
        <v>2.2485870700000001</v>
      </c>
      <c r="J7" s="22">
        <f t="shared" ref="J7:J31" si="1">IFERROR(G7/E7,0)</f>
        <v>0.25039401496273289</v>
      </c>
      <c r="K7" s="22">
        <f t="shared" ref="K7:K31" si="2">IFERROR(SUM(G7,H7)/E7,0)</f>
        <v>0.32850305303225613</v>
      </c>
      <c r="L7" s="23">
        <f t="shared" ref="L7:L31" si="3">IFERROR(SUM(G7,H7,I7)/E7,0)</f>
        <v>0.39621407022856248</v>
      </c>
      <c r="M7" s="4"/>
      <c r="N7" t="s">
        <v>269</v>
      </c>
      <c r="O7" s="5">
        <v>45.732919638733065</v>
      </c>
      <c r="P7" s="71">
        <v>0.52613288245101153</v>
      </c>
    </row>
    <row r="8" spans="1:16" x14ac:dyDescent="0.25">
      <c r="A8" s="17"/>
      <c r="B8" s="55">
        <v>2</v>
      </c>
      <c r="C8" s="19" t="s">
        <v>251</v>
      </c>
      <c r="D8" s="20">
        <v>53.087966999999999</v>
      </c>
      <c r="E8" s="21">
        <v>81.529544999999956</v>
      </c>
      <c r="F8" s="21">
        <f t="shared" si="0"/>
        <v>24.477489135160827</v>
      </c>
      <c r="G8" s="21">
        <v>16.857012525160826</v>
      </c>
      <c r="H8" s="21">
        <v>3.3953911799999998</v>
      </c>
      <c r="I8" s="21">
        <v>4.2250854300000009</v>
      </c>
      <c r="J8" s="22">
        <f t="shared" si="1"/>
        <v>0.20675955600096671</v>
      </c>
      <c r="K8" s="22">
        <f t="shared" si="2"/>
        <v>0.24840570010737625</v>
      </c>
      <c r="L8" s="23">
        <f t="shared" si="3"/>
        <v>0.3002284525831812</v>
      </c>
      <c r="M8" s="4"/>
      <c r="N8" t="s">
        <v>262</v>
      </c>
      <c r="O8" s="5">
        <v>47.16740876367632</v>
      </c>
      <c r="P8" s="71">
        <v>0.51468507932490437</v>
      </c>
    </row>
    <row r="9" spans="1:16" x14ac:dyDescent="0.25">
      <c r="A9" s="17"/>
      <c r="B9" s="55">
        <v>3</v>
      </c>
      <c r="C9" s="19" t="s">
        <v>252</v>
      </c>
      <c r="D9" s="20">
        <v>29.508676999999995</v>
      </c>
      <c r="E9" s="21">
        <v>43.134404999999994</v>
      </c>
      <c r="F9" s="21">
        <f t="shared" si="0"/>
        <v>11.128113903760683</v>
      </c>
      <c r="G9" s="21">
        <v>5.8379568137606839</v>
      </c>
      <c r="H9" s="21">
        <v>1.9414019699999998</v>
      </c>
      <c r="I9" s="21">
        <v>3.3487551199999999</v>
      </c>
      <c r="J9" s="22">
        <f t="shared" si="1"/>
        <v>0.13534339499433654</v>
      </c>
      <c r="K9" s="22">
        <f t="shared" si="2"/>
        <v>0.18035159598841538</v>
      </c>
      <c r="L9" s="23">
        <f t="shared" si="3"/>
        <v>0.25798695736641514</v>
      </c>
      <c r="M9" s="4"/>
      <c r="N9" t="s">
        <v>265</v>
      </c>
      <c r="O9" s="5">
        <v>29.265447260818931</v>
      </c>
      <c r="P9" s="71">
        <v>0.48015470081936512</v>
      </c>
    </row>
    <row r="10" spans="1:16" x14ac:dyDescent="0.25">
      <c r="A10" s="17"/>
      <c r="B10" s="55">
        <v>4</v>
      </c>
      <c r="C10" s="19" t="s">
        <v>253</v>
      </c>
      <c r="D10" s="20">
        <v>112.85907299999998</v>
      </c>
      <c r="E10" s="21">
        <v>113.75975999999997</v>
      </c>
      <c r="F10" s="21">
        <f t="shared" si="0"/>
        <v>50.201347526283271</v>
      </c>
      <c r="G10" s="21">
        <v>35.506008246283272</v>
      </c>
      <c r="H10" s="21">
        <v>7.3404042900000013</v>
      </c>
      <c r="I10" s="21">
        <v>7.3549349900000003</v>
      </c>
      <c r="J10" s="22">
        <f t="shared" si="1"/>
        <v>0.31211395177243062</v>
      </c>
      <c r="K10" s="22">
        <f t="shared" si="2"/>
        <v>0.37663944206882366</v>
      </c>
      <c r="L10" s="23">
        <f t="shared" si="3"/>
        <v>0.44129266382315929</v>
      </c>
      <c r="M10" s="4"/>
      <c r="N10" t="s">
        <v>273</v>
      </c>
      <c r="O10" s="5">
        <v>23.943743947523366</v>
      </c>
      <c r="P10" s="71">
        <v>0.44905748022577513</v>
      </c>
    </row>
    <row r="11" spans="1:16" x14ac:dyDescent="0.25">
      <c r="A11" s="17"/>
      <c r="B11" s="55">
        <v>5</v>
      </c>
      <c r="C11" s="19" t="s">
        <v>254</v>
      </c>
      <c r="D11" s="20">
        <v>55.765429000000026</v>
      </c>
      <c r="E11" s="21">
        <v>110.06108399999999</v>
      </c>
      <c r="F11" s="21">
        <f t="shared" si="0"/>
        <v>28.994898813349629</v>
      </c>
      <c r="G11" s="21">
        <v>21.141509613349626</v>
      </c>
      <c r="H11" s="21">
        <v>2.6086275700000003</v>
      </c>
      <c r="I11" s="21">
        <v>5.2447616300000011</v>
      </c>
      <c r="J11" s="22">
        <f t="shared" si="1"/>
        <v>0.19208887324196833</v>
      </c>
      <c r="K11" s="22">
        <f t="shared" si="2"/>
        <v>0.21579050759984908</v>
      </c>
      <c r="L11" s="23">
        <f t="shared" si="3"/>
        <v>0.2634436965326421</v>
      </c>
      <c r="M11" s="4"/>
      <c r="N11" t="s">
        <v>272</v>
      </c>
      <c r="O11" s="5">
        <v>21.681922346615369</v>
      </c>
      <c r="P11" s="71">
        <v>0.44890188306785328</v>
      </c>
    </row>
    <row r="12" spans="1:16" x14ac:dyDescent="0.25">
      <c r="A12" s="17"/>
      <c r="B12" s="55">
        <v>6</v>
      </c>
      <c r="C12" s="19" t="s">
        <v>255</v>
      </c>
      <c r="D12" s="20">
        <v>71.191120999999967</v>
      </c>
      <c r="E12" s="21">
        <v>97.908549000000008</v>
      </c>
      <c r="F12" s="21">
        <f t="shared" si="0"/>
        <v>25.730257701064854</v>
      </c>
      <c r="G12" s="21">
        <v>17.673598691064853</v>
      </c>
      <c r="H12" s="21">
        <v>3.7963013400000007</v>
      </c>
      <c r="I12" s="21">
        <v>4.2603576700000003</v>
      </c>
      <c r="J12" s="22">
        <f t="shared" si="1"/>
        <v>0.18051129213512143</v>
      </c>
      <c r="K12" s="22">
        <f t="shared" si="2"/>
        <v>0.21928524373356661</v>
      </c>
      <c r="L12" s="23">
        <f t="shared" si="3"/>
        <v>0.26279888695996151</v>
      </c>
      <c r="M12" s="4"/>
      <c r="N12" t="s">
        <v>260</v>
      </c>
      <c r="O12" s="5">
        <v>53.745823992973037</v>
      </c>
      <c r="P12" s="71">
        <v>0.44357336824984794</v>
      </c>
    </row>
    <row r="13" spans="1:16" x14ac:dyDescent="0.25">
      <c r="A13" s="17"/>
      <c r="B13" s="55">
        <v>7</v>
      </c>
      <c r="C13" s="19" t="s">
        <v>256</v>
      </c>
      <c r="D13" s="20">
        <v>75.435936999999996</v>
      </c>
      <c r="E13" s="21">
        <v>75.385087999999982</v>
      </c>
      <c r="F13" s="21">
        <f t="shared" si="0"/>
        <v>32.054462014377414</v>
      </c>
      <c r="G13" s="21">
        <v>20.231181614377419</v>
      </c>
      <c r="H13" s="21">
        <v>7.1676227999999984</v>
      </c>
      <c r="I13" s="21">
        <v>4.6556575999999996</v>
      </c>
      <c r="J13" s="22">
        <f t="shared" si="1"/>
        <v>0.26837113481087166</v>
      </c>
      <c r="K13" s="22">
        <f t="shared" si="2"/>
        <v>0.36345124932901085</v>
      </c>
      <c r="L13" s="23">
        <f t="shared" si="3"/>
        <v>0.42520958540736098</v>
      </c>
      <c r="M13" s="4"/>
      <c r="N13" t="s">
        <v>253</v>
      </c>
      <c r="O13" s="5">
        <v>50.201347526283271</v>
      </c>
      <c r="P13" s="71">
        <v>0.44129266382315929</v>
      </c>
    </row>
    <row r="14" spans="1:16" x14ac:dyDescent="0.25">
      <c r="A14" s="17"/>
      <c r="B14" s="55">
        <v>8</v>
      </c>
      <c r="C14" s="19" t="s">
        <v>257</v>
      </c>
      <c r="D14" s="20">
        <v>99.257818</v>
      </c>
      <c r="E14" s="21">
        <v>119.43572800000003</v>
      </c>
      <c r="F14" s="21">
        <f t="shared" si="0"/>
        <v>47.867318204463636</v>
      </c>
      <c r="G14" s="21">
        <v>33.580096534463642</v>
      </c>
      <c r="H14" s="21">
        <v>6.3111225099999997</v>
      </c>
      <c r="I14" s="21">
        <v>7.9760991599999995</v>
      </c>
      <c r="J14" s="22">
        <f t="shared" si="1"/>
        <v>0.28115620925811774</v>
      </c>
      <c r="K14" s="22">
        <f t="shared" si="2"/>
        <v>0.3339973700705674</v>
      </c>
      <c r="L14" s="23">
        <f t="shared" si="3"/>
        <v>0.40077888757427449</v>
      </c>
      <c r="M14" s="4"/>
      <c r="N14" t="s">
        <v>259</v>
      </c>
      <c r="O14" s="5">
        <v>41.25321643904374</v>
      </c>
      <c r="P14" s="71">
        <v>0.43794001181192682</v>
      </c>
    </row>
    <row r="15" spans="1:16" x14ac:dyDescent="0.25">
      <c r="A15" s="17"/>
      <c r="B15" s="55">
        <v>9</v>
      </c>
      <c r="C15" s="19" t="s">
        <v>258</v>
      </c>
      <c r="D15" s="20">
        <v>27.514018999999994</v>
      </c>
      <c r="E15" s="21">
        <v>53.948349000000015</v>
      </c>
      <c r="F15" s="21">
        <f t="shared" si="0"/>
        <v>17.481652873561924</v>
      </c>
      <c r="G15" s="21">
        <v>13.047076213561922</v>
      </c>
      <c r="H15" s="21">
        <v>2.0357189900000003</v>
      </c>
      <c r="I15" s="21">
        <v>2.3988576700000004</v>
      </c>
      <c r="J15" s="22">
        <f t="shared" si="1"/>
        <v>0.24184384611217516</v>
      </c>
      <c r="K15" s="22">
        <f t="shared" si="2"/>
        <v>0.27957843906514945</v>
      </c>
      <c r="L15" s="23">
        <f t="shared" si="3"/>
        <v>0.32404426080883253</v>
      </c>
      <c r="M15" s="4"/>
      <c r="N15" t="s">
        <v>256</v>
      </c>
      <c r="O15" s="5">
        <v>32.054462014377414</v>
      </c>
      <c r="P15" s="71">
        <v>0.42520958540736098</v>
      </c>
    </row>
    <row r="16" spans="1:16" x14ac:dyDescent="0.25">
      <c r="A16" s="17"/>
      <c r="B16" s="55">
        <v>10</v>
      </c>
      <c r="C16" s="19" t="s">
        <v>259</v>
      </c>
      <c r="D16" s="20">
        <v>89.953366000000017</v>
      </c>
      <c r="E16" s="21">
        <v>94.198326999999992</v>
      </c>
      <c r="F16" s="21">
        <f t="shared" si="0"/>
        <v>41.25321643904374</v>
      </c>
      <c r="G16" s="21">
        <v>28.037166219043741</v>
      </c>
      <c r="H16" s="21">
        <v>7.5504846199999998</v>
      </c>
      <c r="I16" s="21">
        <v>5.6655656000000016</v>
      </c>
      <c r="J16" s="22">
        <f t="shared" si="1"/>
        <v>0.29763974703121576</v>
      </c>
      <c r="K16" s="22">
        <f t="shared" si="2"/>
        <v>0.37779493513768819</v>
      </c>
      <c r="L16" s="23">
        <f t="shared" si="3"/>
        <v>0.43794001181192682</v>
      </c>
      <c r="M16" s="4"/>
      <c r="N16" t="s">
        <v>264</v>
      </c>
      <c r="O16" s="5">
        <v>310.04194183512004</v>
      </c>
      <c r="P16" s="71">
        <v>0.41851706807800942</v>
      </c>
    </row>
    <row r="17" spans="1:16" x14ac:dyDescent="0.25">
      <c r="A17" s="17"/>
      <c r="B17" s="55">
        <v>11</v>
      </c>
      <c r="C17" s="19" t="s">
        <v>260</v>
      </c>
      <c r="D17" s="20">
        <v>86.651529999999994</v>
      </c>
      <c r="E17" s="21">
        <v>121.16557899999999</v>
      </c>
      <c r="F17" s="21">
        <f t="shared" si="0"/>
        <v>53.745823992973037</v>
      </c>
      <c r="G17" s="21">
        <v>39.267636832973039</v>
      </c>
      <c r="H17" s="21">
        <v>7.7289768800000003</v>
      </c>
      <c r="I17" s="21">
        <v>6.7492102799999998</v>
      </c>
      <c r="J17" s="22">
        <f t="shared" si="1"/>
        <v>0.32408244286088084</v>
      </c>
      <c r="K17" s="22">
        <f t="shared" si="2"/>
        <v>0.38787099521864243</v>
      </c>
      <c r="L17" s="23">
        <f t="shared" si="3"/>
        <v>0.44357336824984794</v>
      </c>
      <c r="M17" s="4"/>
      <c r="N17" t="s">
        <v>257</v>
      </c>
      <c r="O17" s="5">
        <v>47.867318204463636</v>
      </c>
      <c r="P17" s="71">
        <v>0.40077888757427449</v>
      </c>
    </row>
    <row r="18" spans="1:16" x14ac:dyDescent="0.25">
      <c r="A18" s="17"/>
      <c r="B18" s="55">
        <v>12</v>
      </c>
      <c r="C18" s="19" t="s">
        <v>261</v>
      </c>
      <c r="D18" s="20">
        <v>62.106497000000019</v>
      </c>
      <c r="E18" s="21">
        <v>85.870040000000003</v>
      </c>
      <c r="F18" s="21">
        <f t="shared" si="0"/>
        <v>30.112270339531317</v>
      </c>
      <c r="G18" s="21">
        <v>20.176486269531317</v>
      </c>
      <c r="H18" s="21">
        <v>5.3701326700000003</v>
      </c>
      <c r="I18" s="21">
        <v>4.5656513999999992</v>
      </c>
      <c r="J18" s="22">
        <f t="shared" si="1"/>
        <v>0.2349653763935747</v>
      </c>
      <c r="K18" s="22">
        <f t="shared" si="2"/>
        <v>0.29750328449283725</v>
      </c>
      <c r="L18" s="23">
        <f t="shared" si="3"/>
        <v>0.35067260175413117</v>
      </c>
      <c r="M18" s="4"/>
      <c r="N18" t="s">
        <v>250</v>
      </c>
      <c r="O18" s="5">
        <v>13.157708629381187</v>
      </c>
      <c r="P18" s="71">
        <v>0.39621407022856248</v>
      </c>
    </row>
    <row r="19" spans="1:16" x14ac:dyDescent="0.25">
      <c r="A19" s="17"/>
      <c r="B19" s="55">
        <v>13</v>
      </c>
      <c r="C19" s="19" t="s">
        <v>262</v>
      </c>
      <c r="D19" s="20">
        <v>88.979879000000025</v>
      </c>
      <c r="E19" s="21">
        <v>91.643240999999989</v>
      </c>
      <c r="F19" s="21">
        <f t="shared" si="0"/>
        <v>47.16740876367632</v>
      </c>
      <c r="G19" s="21">
        <v>33.980225013676318</v>
      </c>
      <c r="H19" s="21">
        <v>6.0488307499999987</v>
      </c>
      <c r="I19" s="21">
        <v>7.1383530000000004</v>
      </c>
      <c r="J19" s="22">
        <f t="shared" si="1"/>
        <v>0.37078811970078973</v>
      </c>
      <c r="K19" s="22">
        <f t="shared" si="2"/>
        <v>0.43679223177709658</v>
      </c>
      <c r="L19" s="23">
        <f t="shared" si="3"/>
        <v>0.51468507932490437</v>
      </c>
      <c r="M19" s="4"/>
      <c r="N19" t="s">
        <v>261</v>
      </c>
      <c r="O19" s="5">
        <v>30.112270339531317</v>
      </c>
      <c r="P19" s="71">
        <v>0.35067260175413117</v>
      </c>
    </row>
    <row r="20" spans="1:16" x14ac:dyDescent="0.25">
      <c r="A20" s="17"/>
      <c r="B20" s="55">
        <v>14</v>
      </c>
      <c r="C20" s="19" t="s">
        <v>263</v>
      </c>
      <c r="D20" s="20">
        <v>88.071166000000005</v>
      </c>
      <c r="E20" s="21">
        <v>104.89213599999999</v>
      </c>
      <c r="F20" s="21">
        <f t="shared" si="0"/>
        <v>35.835926701029173</v>
      </c>
      <c r="G20" s="21">
        <v>24.56023294102917</v>
      </c>
      <c r="H20" s="21">
        <v>5.6077771899999984</v>
      </c>
      <c r="I20" s="21">
        <v>5.66791657</v>
      </c>
      <c r="J20" s="22">
        <f t="shared" si="1"/>
        <v>0.23414751455751814</v>
      </c>
      <c r="K20" s="22">
        <f t="shared" si="2"/>
        <v>0.28760983693791087</v>
      </c>
      <c r="L20" s="23">
        <f t="shared" si="3"/>
        <v>0.34164550430195428</v>
      </c>
      <c r="M20" s="4"/>
      <c r="N20" t="s">
        <v>270</v>
      </c>
      <c r="O20" s="5">
        <v>54.77956326733301</v>
      </c>
      <c r="P20" s="71">
        <v>0.34475622741249246</v>
      </c>
    </row>
    <row r="21" spans="1:16" x14ac:dyDescent="0.25">
      <c r="A21" s="17"/>
      <c r="B21" s="55">
        <v>15</v>
      </c>
      <c r="C21" s="19" t="s">
        <v>264</v>
      </c>
      <c r="D21" s="20">
        <v>703.40590399999962</v>
      </c>
      <c r="E21" s="21">
        <v>740.81074700000011</v>
      </c>
      <c r="F21" s="21">
        <f t="shared" si="0"/>
        <v>310.04194183512004</v>
      </c>
      <c r="G21" s="21">
        <v>211.13628298512003</v>
      </c>
      <c r="H21" s="21">
        <v>46.660787380000002</v>
      </c>
      <c r="I21" s="21">
        <v>52.244871470000007</v>
      </c>
      <c r="J21" s="22">
        <f t="shared" si="1"/>
        <v>0.2850070464557124</v>
      </c>
      <c r="K21" s="22">
        <f t="shared" si="2"/>
        <v>0.34799315669906172</v>
      </c>
      <c r="L21" s="23">
        <f t="shared" si="3"/>
        <v>0.41851706807800942</v>
      </c>
      <c r="M21" s="4"/>
      <c r="N21" t="s">
        <v>263</v>
      </c>
      <c r="O21" s="5">
        <v>35.835926701029173</v>
      </c>
      <c r="P21" s="71">
        <v>0.34164550430195428</v>
      </c>
    </row>
    <row r="22" spans="1:16" x14ac:dyDescent="0.25">
      <c r="A22" s="17"/>
      <c r="B22" s="55">
        <v>16</v>
      </c>
      <c r="C22" s="19" t="s">
        <v>265</v>
      </c>
      <c r="D22" s="20">
        <v>55.887765999999992</v>
      </c>
      <c r="E22" s="21">
        <v>60.950037999999992</v>
      </c>
      <c r="F22" s="21">
        <f t="shared" si="0"/>
        <v>29.265447260818931</v>
      </c>
      <c r="G22" s="21">
        <v>21.08277796081893</v>
      </c>
      <c r="H22" s="21">
        <v>4.0109297599999998</v>
      </c>
      <c r="I22" s="21">
        <v>4.171739539999999</v>
      </c>
      <c r="J22" s="22">
        <f t="shared" si="1"/>
        <v>0.34590262209219513</v>
      </c>
      <c r="K22" s="22">
        <f t="shared" si="2"/>
        <v>0.41170946802065872</v>
      </c>
      <c r="L22" s="23">
        <f t="shared" si="3"/>
        <v>0.48015470081936512</v>
      </c>
      <c r="M22" s="4"/>
      <c r="N22" t="s">
        <v>258</v>
      </c>
      <c r="O22" s="5">
        <v>17.481652873561924</v>
      </c>
      <c r="P22" s="71">
        <v>0.32404426080883253</v>
      </c>
    </row>
    <row r="23" spans="1:16" x14ac:dyDescent="0.25">
      <c r="A23" s="17"/>
      <c r="B23" s="55">
        <v>17</v>
      </c>
      <c r="C23" s="19" t="s">
        <v>266</v>
      </c>
      <c r="D23" s="20">
        <v>26.163713000000001</v>
      </c>
      <c r="E23" s="21">
        <v>33.42246699999999</v>
      </c>
      <c r="F23" s="21">
        <f t="shared" si="0"/>
        <v>8.6064586235610729</v>
      </c>
      <c r="G23" s="21">
        <v>5.4992828035610728</v>
      </c>
      <c r="H23" s="21">
        <v>1.6422004199999998</v>
      </c>
      <c r="I23" s="21">
        <v>1.4649753999999995</v>
      </c>
      <c r="J23" s="22">
        <f t="shared" si="1"/>
        <v>0.16453850649507931</v>
      </c>
      <c r="K23" s="22">
        <f t="shared" si="2"/>
        <v>0.21367313261349244</v>
      </c>
      <c r="L23" s="23">
        <f t="shared" si="3"/>
        <v>0.25750518726104438</v>
      </c>
      <c r="M23" s="4"/>
      <c r="N23" t="s">
        <v>274</v>
      </c>
      <c r="O23" s="5">
        <v>18.465546006430827</v>
      </c>
      <c r="P23" s="71">
        <v>0.3148738586190965</v>
      </c>
    </row>
    <row r="24" spans="1:16" x14ac:dyDescent="0.25">
      <c r="A24" s="17"/>
      <c r="B24" s="55">
        <v>18</v>
      </c>
      <c r="C24" s="19" t="s">
        <v>267</v>
      </c>
      <c r="D24" s="20">
        <v>13.404956000000002</v>
      </c>
      <c r="E24" s="21">
        <v>46.674563999999997</v>
      </c>
      <c r="F24" s="21">
        <f t="shared" si="0"/>
        <v>5.1186360340888619</v>
      </c>
      <c r="G24" s="21">
        <v>2.8113065040888614</v>
      </c>
      <c r="H24" s="21">
        <v>1.2993532799999998</v>
      </c>
      <c r="I24" s="21">
        <v>1.00797625</v>
      </c>
      <c r="J24" s="22">
        <f t="shared" si="1"/>
        <v>6.023208924005935E-2</v>
      </c>
      <c r="K24" s="22">
        <f t="shared" si="2"/>
        <v>8.8070662729465704E-2</v>
      </c>
      <c r="L24" s="23">
        <f t="shared" si="3"/>
        <v>0.10966649916834494</v>
      </c>
      <c r="M24" s="4"/>
      <c r="N24" t="s">
        <v>251</v>
      </c>
      <c r="O24" s="5">
        <v>24.477489135160827</v>
      </c>
      <c r="P24" s="71">
        <v>0.3002284525831812</v>
      </c>
    </row>
    <row r="25" spans="1:16" x14ac:dyDescent="0.25">
      <c r="A25" s="17"/>
      <c r="B25" s="55">
        <v>19</v>
      </c>
      <c r="C25" s="19" t="s">
        <v>268</v>
      </c>
      <c r="D25" s="20">
        <v>41.116135999999983</v>
      </c>
      <c r="E25" s="21">
        <v>66.386813999999987</v>
      </c>
      <c r="F25" s="21">
        <f t="shared" si="0"/>
        <v>19.508280544833283</v>
      </c>
      <c r="G25" s="21">
        <v>13.357029134833283</v>
      </c>
      <c r="H25" s="21">
        <v>2.3090481699999996</v>
      </c>
      <c r="I25" s="21">
        <v>3.8422032400000004</v>
      </c>
      <c r="J25" s="22">
        <f t="shared" si="1"/>
        <v>0.20120003250695667</v>
      </c>
      <c r="K25" s="22">
        <f t="shared" si="2"/>
        <v>0.23598176145090027</v>
      </c>
      <c r="L25" s="23">
        <f t="shared" si="3"/>
        <v>0.2938577613444936</v>
      </c>
      <c r="M25" s="4"/>
      <c r="N25" t="s">
        <v>268</v>
      </c>
      <c r="O25" s="5">
        <v>19.508280544833283</v>
      </c>
      <c r="P25" s="71">
        <v>0.2938577613444936</v>
      </c>
    </row>
    <row r="26" spans="1:16" x14ac:dyDescent="0.25">
      <c r="A26" s="17"/>
      <c r="B26" s="55">
        <v>20</v>
      </c>
      <c r="C26" s="19" t="s">
        <v>269</v>
      </c>
      <c r="D26" s="20">
        <v>75.038306000000006</v>
      </c>
      <c r="E26" s="21">
        <v>86.922754999999981</v>
      </c>
      <c r="F26" s="21">
        <f t="shared" si="0"/>
        <v>45.732919638733065</v>
      </c>
      <c r="G26" s="21">
        <v>32.639965828733061</v>
      </c>
      <c r="H26" s="21">
        <v>5.1679200200000004</v>
      </c>
      <c r="I26" s="21">
        <v>7.9250337899999996</v>
      </c>
      <c r="J26" s="22">
        <f t="shared" si="1"/>
        <v>0.37550542235727652</v>
      </c>
      <c r="K26" s="22">
        <f t="shared" si="2"/>
        <v>0.43495958968089626</v>
      </c>
      <c r="L26" s="23">
        <f t="shared" si="3"/>
        <v>0.52613288245101153</v>
      </c>
      <c r="M26" s="4"/>
      <c r="N26" t="s">
        <v>271</v>
      </c>
      <c r="O26" s="5">
        <v>13.215748834754111</v>
      </c>
      <c r="P26" s="71">
        <v>0.27474156754381657</v>
      </c>
    </row>
    <row r="27" spans="1:16" x14ac:dyDescent="0.25">
      <c r="A27" s="17"/>
      <c r="B27" s="55">
        <v>21</v>
      </c>
      <c r="C27" s="19" t="s">
        <v>270</v>
      </c>
      <c r="D27" s="20">
        <v>134.93919700000004</v>
      </c>
      <c r="E27" s="21">
        <v>158.89361499999995</v>
      </c>
      <c r="F27" s="21">
        <f t="shared" si="0"/>
        <v>54.77956326733301</v>
      </c>
      <c r="G27" s="21">
        <v>36.111706387333015</v>
      </c>
      <c r="H27" s="21">
        <v>7.7512128899999988</v>
      </c>
      <c r="I27" s="21">
        <v>10.916643989999999</v>
      </c>
      <c r="J27" s="22">
        <f t="shared" si="1"/>
        <v>0.22726971368442353</v>
      </c>
      <c r="K27" s="22">
        <f t="shared" si="2"/>
        <v>0.2760521200133374</v>
      </c>
      <c r="L27" s="23">
        <f t="shared" si="3"/>
        <v>0.34475622741249246</v>
      </c>
      <c r="M27" s="4"/>
      <c r="N27" t="s">
        <v>254</v>
      </c>
      <c r="O27" s="5">
        <v>28.994898813349629</v>
      </c>
      <c r="P27" s="71">
        <v>0.2634436965326421</v>
      </c>
    </row>
    <row r="28" spans="1:16" x14ac:dyDescent="0.25">
      <c r="A28" s="17"/>
      <c r="B28" s="55">
        <v>22</v>
      </c>
      <c r="C28" s="19" t="s">
        <v>271</v>
      </c>
      <c r="D28" s="20">
        <v>47.117866000000006</v>
      </c>
      <c r="E28" s="21">
        <v>48.102472999999996</v>
      </c>
      <c r="F28" s="21">
        <f t="shared" si="0"/>
        <v>13.215748834754111</v>
      </c>
      <c r="G28" s="21">
        <v>8.1647074947541114</v>
      </c>
      <c r="H28" s="21">
        <v>2.0193798700000003</v>
      </c>
      <c r="I28" s="21">
        <v>3.03166147</v>
      </c>
      <c r="J28" s="22">
        <f t="shared" si="1"/>
        <v>0.16973571181577529</v>
      </c>
      <c r="K28" s="22">
        <f t="shared" si="2"/>
        <v>0.21171650290732685</v>
      </c>
      <c r="L28" s="23">
        <f t="shared" si="3"/>
        <v>0.27474156754381657</v>
      </c>
      <c r="M28" s="4"/>
      <c r="N28" t="s">
        <v>255</v>
      </c>
      <c r="O28" s="5">
        <v>25.730257701064854</v>
      </c>
      <c r="P28" s="71">
        <v>0.26279888695996151</v>
      </c>
    </row>
    <row r="29" spans="1:16" x14ac:dyDescent="0.25">
      <c r="A29" s="17"/>
      <c r="B29" s="55">
        <v>23</v>
      </c>
      <c r="C29" s="19" t="s">
        <v>272</v>
      </c>
      <c r="D29" s="20">
        <v>44.533157000000003</v>
      </c>
      <c r="E29" s="21">
        <v>48.299914000000001</v>
      </c>
      <c r="F29" s="21">
        <f t="shared" si="0"/>
        <v>21.681922346615369</v>
      </c>
      <c r="G29" s="21">
        <v>14.874003756615366</v>
      </c>
      <c r="H29" s="21">
        <v>3.7346190000000004</v>
      </c>
      <c r="I29" s="21">
        <v>3.07329959</v>
      </c>
      <c r="J29" s="22">
        <f t="shared" si="1"/>
        <v>0.30795093665415979</v>
      </c>
      <c r="K29" s="22">
        <f t="shared" si="2"/>
        <v>0.38527237867577502</v>
      </c>
      <c r="L29" s="23">
        <f t="shared" si="3"/>
        <v>0.44890188306785328</v>
      </c>
      <c r="M29" s="4"/>
      <c r="N29" t="s">
        <v>252</v>
      </c>
      <c r="O29" s="5">
        <v>11.128113903760683</v>
      </c>
      <c r="P29" s="71">
        <v>0.25798695736641514</v>
      </c>
    </row>
    <row r="30" spans="1:16" x14ac:dyDescent="0.25">
      <c r="A30" s="17"/>
      <c r="B30" s="55">
        <v>24</v>
      </c>
      <c r="C30" s="19" t="s">
        <v>273</v>
      </c>
      <c r="D30" s="20">
        <v>47.344181999999996</v>
      </c>
      <c r="E30" s="21">
        <v>53.319997999999991</v>
      </c>
      <c r="F30" s="21">
        <f t="shared" si="0"/>
        <v>23.943743947523366</v>
      </c>
      <c r="G30" s="21">
        <v>16.453256737523361</v>
      </c>
      <c r="H30" s="21">
        <v>4.0684038400000002</v>
      </c>
      <c r="I30" s="21">
        <v>3.4220833700000015</v>
      </c>
      <c r="J30" s="22">
        <f t="shared" si="1"/>
        <v>0.30857571932998507</v>
      </c>
      <c r="K30" s="22">
        <f t="shared" si="2"/>
        <v>0.38487736960386543</v>
      </c>
      <c r="L30" s="23">
        <f t="shared" si="3"/>
        <v>0.44905748022577513</v>
      </c>
      <c r="M30" s="4"/>
      <c r="N30" t="s">
        <v>266</v>
      </c>
      <c r="O30" s="5">
        <v>8.6064586235610729</v>
      </c>
      <c r="P30" s="71">
        <v>0.25750518726104438</v>
      </c>
    </row>
    <row r="31" spans="1:16" ht="15.75" thickBot="1" x14ac:dyDescent="0.3">
      <c r="A31" s="24"/>
      <c r="B31" s="56">
        <v>25</v>
      </c>
      <c r="C31" s="26" t="s">
        <v>274</v>
      </c>
      <c r="D31" s="27">
        <v>34.334358000000002</v>
      </c>
      <c r="E31" s="28">
        <v>58.64426499999999</v>
      </c>
      <c r="F31" s="28">
        <f t="shared" si="0"/>
        <v>18.465546006430827</v>
      </c>
      <c r="G31" s="28">
        <v>12.894198366430828</v>
      </c>
      <c r="H31" s="28">
        <v>2.1558048199999997</v>
      </c>
      <c r="I31" s="28">
        <v>3.4155428200000002</v>
      </c>
      <c r="J31" s="29">
        <f t="shared" si="1"/>
        <v>0.21987142931079159</v>
      </c>
      <c r="K31" s="29">
        <f t="shared" si="2"/>
        <v>0.25663213933077395</v>
      </c>
      <c r="L31" s="30">
        <f t="shared" si="3"/>
        <v>0.3148738586190965</v>
      </c>
      <c r="M31" s="4"/>
      <c r="N31" t="s">
        <v>267</v>
      </c>
      <c r="O31" s="5">
        <v>5.1186360340888619</v>
      </c>
      <c r="P31" s="71">
        <v>0.10966649916834494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"/>
  <sheetViews>
    <sheetView workbookViewId="0">
      <selection activeCell="A24" sqref="A24:D24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42578125" customWidth="1"/>
    <col min="6" max="6" width="13.5703125" customWidth="1"/>
    <col min="7" max="9" width="0" hidden="1" customWidth="1"/>
  </cols>
  <sheetData>
    <row r="1" spans="1:13" ht="15.75" x14ac:dyDescent="0.25">
      <c r="A1" s="50">
        <v>66</v>
      </c>
      <c r="B1" s="49" t="s">
        <v>41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1054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2199.1120099999998</v>
      </c>
      <c r="E6" s="14">
        <v>2628.5680659999994</v>
      </c>
      <c r="F6" s="14">
        <v>1009.5681033774689</v>
      </c>
      <c r="G6" s="14">
        <v>693.23593641746891</v>
      </c>
      <c r="H6" s="14">
        <v>150.31634283999998</v>
      </c>
      <c r="I6" s="14">
        <v>166.01582412000002</v>
      </c>
      <c r="J6" s="15">
        <v>0.26373140014304242</v>
      </c>
      <c r="K6" s="15">
        <v>0.32091703850801823</v>
      </c>
      <c r="L6" s="16">
        <v>0.38407531326125038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1728.9160650000003</v>
      </c>
      <c r="E7" s="38">
        <f ca="1">SUM(E8:OFFSET(E6,MATCH("PROYECTOS",$A$8:$A$50,0),0))</f>
        <v>1862.9676389999993</v>
      </c>
      <c r="F7" s="38">
        <f ca="1">SUM(F8:OFFSET(F6,MATCH("PROYECTOS",$A$8:$A$50,0),0))</f>
        <v>856.24383856561064</v>
      </c>
      <c r="G7" s="38">
        <f ca="1">SUM(G8:OFFSET(G6,MATCH("PROYECTOS",$A$8:$A$50,0),0))</f>
        <v>586.67372401561067</v>
      </c>
      <c r="H7" s="38">
        <f ca="1">SUM(H8:OFFSET(H6,MATCH("PROYECTOS",$A$8:$A$50,0),0))</f>
        <v>129.89491103</v>
      </c>
      <c r="I7" s="38">
        <f ca="1">SUM(I8:OFFSET(I6,MATCH("PROYECTOS",$A$8:$A$50,0),0))</f>
        <v>139.67520351999994</v>
      </c>
      <c r="J7" s="39">
        <f ca="1">IFERROR(G7/E7,0)</f>
        <v>0.31491353458534815</v>
      </c>
      <c r="K7" s="39">
        <f ca="1">IFERROR(SUM(G7,H7)/E7,0)</f>
        <v>0.38463826211723634</v>
      </c>
      <c r="L7" s="40">
        <f ca="1">IFERROR(SUM(G7,H7,I7)/E7,0)</f>
        <v>0.45961283526386093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1508.9335390000006</v>
      </c>
      <c r="E8" s="21">
        <v>1558.4814829999993</v>
      </c>
      <c r="F8" s="21">
        <f t="shared" ref="F8:F13" si="0">SUM(G8,H8,I8)</f>
        <v>806.48441607944744</v>
      </c>
      <c r="G8" s="21">
        <v>553.08940353944752</v>
      </c>
      <c r="H8" s="21">
        <v>121.68860665000001</v>
      </c>
      <c r="I8" s="21">
        <v>131.70640588999996</v>
      </c>
      <c r="J8" s="22">
        <f t="shared" ref="J8:J14" si="1">IFERROR(G8/E8,0)</f>
        <v>0.35488994227559117</v>
      </c>
      <c r="K8" s="22">
        <f t="shared" ref="K8:K14" si="2">IFERROR(SUM(G8,H8)/E8,0)</f>
        <v>0.43297146456339886</v>
      </c>
      <c r="L8" s="23">
        <f t="shared" ref="L8:L14" si="3">IFERROR(SUM(G8,H8,I8)/E8,0)</f>
        <v>0.51748091002467678</v>
      </c>
      <c r="M8" s="4"/>
    </row>
    <row r="9" spans="1:13" ht="38.25" x14ac:dyDescent="0.25">
      <c r="A9" s="17"/>
      <c r="B9" s="19">
        <v>3000402</v>
      </c>
      <c r="C9" s="19" t="s">
        <v>1056</v>
      </c>
      <c r="D9" s="20">
        <v>35.860389000000005</v>
      </c>
      <c r="E9" s="21">
        <v>41.255207999999982</v>
      </c>
      <c r="F9" s="21">
        <f t="shared" si="0"/>
        <v>15.249884576634814</v>
      </c>
      <c r="G9" s="21">
        <v>12.269427276634815</v>
      </c>
      <c r="H9" s="21">
        <v>1.2217707100000001</v>
      </c>
      <c r="I9" s="21">
        <v>1.7586865899999997</v>
      </c>
      <c r="J9" s="22">
        <f t="shared" si="1"/>
        <v>0.29740311275693532</v>
      </c>
      <c r="K9" s="22">
        <f t="shared" si="2"/>
        <v>0.32701805761432157</v>
      </c>
      <c r="L9" s="23">
        <f t="shared" si="3"/>
        <v>0.3696475018774556</v>
      </c>
      <c r="M9" s="4"/>
    </row>
    <row r="10" spans="1:13" ht="38.25" x14ac:dyDescent="0.25">
      <c r="A10" s="17"/>
      <c r="B10" s="19">
        <v>3000403</v>
      </c>
      <c r="C10" s="19" t="s">
        <v>1057</v>
      </c>
      <c r="D10" s="20">
        <v>69.551507000000001</v>
      </c>
      <c r="E10" s="21">
        <v>137.75690900000001</v>
      </c>
      <c r="F10" s="21">
        <f t="shared" si="0"/>
        <v>11.946900917191126</v>
      </c>
      <c r="G10" s="21">
        <v>7.4093045271911251</v>
      </c>
      <c r="H10" s="21">
        <v>2.0902363499999996</v>
      </c>
      <c r="I10" s="21">
        <v>2.4473600400000004</v>
      </c>
      <c r="J10" s="22">
        <f t="shared" si="1"/>
        <v>5.3785356981195943E-2</v>
      </c>
      <c r="K10" s="22">
        <f t="shared" si="2"/>
        <v>6.8958725527088621E-2</v>
      </c>
      <c r="L10" s="23">
        <f t="shared" si="3"/>
        <v>8.6724513521068664E-2</v>
      </c>
      <c r="M10" s="4"/>
    </row>
    <row r="11" spans="1:13" ht="51" x14ac:dyDescent="0.25">
      <c r="A11" s="17"/>
      <c r="B11" s="19">
        <v>3000404</v>
      </c>
      <c r="C11" s="19" t="s">
        <v>1058</v>
      </c>
      <c r="D11" s="20">
        <v>4.2533219999999989</v>
      </c>
      <c r="E11" s="21">
        <v>5.5816339999999975</v>
      </c>
      <c r="F11" s="21">
        <f t="shared" si="0"/>
        <v>0.6300542678042973</v>
      </c>
      <c r="G11" s="21">
        <v>0.37808383780429722</v>
      </c>
      <c r="H11" s="21">
        <v>0.14543136000000001</v>
      </c>
      <c r="I11" s="21">
        <v>0.10653907000000001</v>
      </c>
      <c r="J11" s="22">
        <f t="shared" si="1"/>
        <v>6.7737124613383354E-2</v>
      </c>
      <c r="K11" s="22">
        <f t="shared" si="2"/>
        <v>9.3792462530559589E-2</v>
      </c>
      <c r="L11" s="23">
        <f t="shared" si="3"/>
        <v>0.11287989642536533</v>
      </c>
      <c r="M11" s="4"/>
    </row>
    <row r="12" spans="1:13" ht="38.25" x14ac:dyDescent="0.25">
      <c r="A12" s="17"/>
      <c r="B12" s="19">
        <v>3000405</v>
      </c>
      <c r="C12" s="19" t="s">
        <v>1059</v>
      </c>
      <c r="D12" s="20">
        <v>91.54394600000002</v>
      </c>
      <c r="E12" s="21">
        <v>91.854962999999998</v>
      </c>
      <c r="F12" s="21">
        <f t="shared" si="0"/>
        <v>17.060983739916853</v>
      </c>
      <c r="G12" s="21">
        <v>10.353586869916853</v>
      </c>
      <c r="H12" s="21">
        <v>3.88297552</v>
      </c>
      <c r="I12" s="21">
        <v>2.8244213499999997</v>
      </c>
      <c r="J12" s="22">
        <f t="shared" si="1"/>
        <v>0.11271668434417478</v>
      </c>
      <c r="K12" s="22">
        <f t="shared" si="2"/>
        <v>0.15498958276121513</v>
      </c>
      <c r="L12" s="23">
        <f t="shared" si="3"/>
        <v>0.18573828982889964</v>
      </c>
      <c r="M12" s="4"/>
    </row>
    <row r="13" spans="1:13" ht="25.5" x14ac:dyDescent="0.25">
      <c r="A13" s="17"/>
      <c r="B13" s="19">
        <v>3000406</v>
      </c>
      <c r="C13" s="19" t="s">
        <v>1060</v>
      </c>
      <c r="D13" s="20">
        <v>18.773362000000002</v>
      </c>
      <c r="E13" s="21">
        <v>28.037442000000006</v>
      </c>
      <c r="F13" s="21">
        <f t="shared" si="0"/>
        <v>4.8715989846160657</v>
      </c>
      <c r="G13" s="21">
        <v>3.1739179646160665</v>
      </c>
      <c r="H13" s="21">
        <v>0.86589043999999982</v>
      </c>
      <c r="I13" s="21">
        <v>0.83179057999999984</v>
      </c>
      <c r="J13" s="22">
        <f t="shared" si="1"/>
        <v>0.11320283657175521</v>
      </c>
      <c r="K13" s="22">
        <f t="shared" si="2"/>
        <v>0.14408619747179735</v>
      </c>
      <c r="L13" s="23">
        <f t="shared" si="3"/>
        <v>0.17375333258348122</v>
      </c>
      <c r="M13" s="4"/>
    </row>
    <row r="14" spans="1:13" ht="15.75" thickBot="1" x14ac:dyDescent="0.3">
      <c r="A14" s="41" t="s">
        <v>294</v>
      </c>
      <c r="B14" s="43"/>
      <c r="C14" s="43"/>
      <c r="D14" s="44">
        <f ca="1">OFFSET(D14,-MATCH("PROYECTOS",$A$8:$A$50,0)-1,0)-(OFFSET(D14,-MATCH("PROYECTOS",$A$8:$A$50,0),0))</f>
        <v>470.19594499999948</v>
      </c>
      <c r="E14" s="45">
        <f t="shared" ref="E14:I14" ca="1" si="4">OFFSET(E14,-MATCH("PROYECTOS",$A$8:$A$50,0)-1,0)-(OFFSET(E14,-MATCH("PROYECTOS",$A$8:$A$50,0),0))</f>
        <v>765.60042700000008</v>
      </c>
      <c r="F14" s="45">
        <f t="shared" ca="1" si="4"/>
        <v>153.32426481185826</v>
      </c>
      <c r="G14" s="45">
        <f t="shared" ca="1" si="4"/>
        <v>106.56221240185823</v>
      </c>
      <c r="H14" s="45">
        <f t="shared" ca="1" si="4"/>
        <v>20.421431809999973</v>
      </c>
      <c r="I14" s="45">
        <f t="shared" ca="1" si="4"/>
        <v>26.340620600000079</v>
      </c>
      <c r="J14" s="46">
        <f t="shared" ca="1" si="1"/>
        <v>0.13918776511060935</v>
      </c>
      <c r="K14" s="46">
        <f t="shared" ca="1" si="2"/>
        <v>0.16586151174110852</v>
      </c>
      <c r="L14" s="47">
        <f t="shared" ca="1" si="3"/>
        <v>0.20026669187301571</v>
      </c>
      <c r="M14" s="4"/>
    </row>
    <row r="15" spans="1:13" ht="15.75" thickBot="1" x14ac:dyDescent="0.3"/>
    <row r="16" spans="1:13" ht="15.75" thickBot="1" x14ac:dyDescent="0.3">
      <c r="A16" s="89" t="s">
        <v>316</v>
      </c>
      <c r="B16" s="90"/>
      <c r="C16" s="90"/>
      <c r="D16" s="91"/>
    </row>
    <row r="17" spans="1:4" ht="15.75" thickBot="1" x14ac:dyDescent="0.3">
      <c r="A17" s="1" t="s">
        <v>1088</v>
      </c>
    </row>
    <row r="18" spans="1:4" ht="45" customHeight="1" x14ac:dyDescent="0.25">
      <c r="A18" s="82" t="s">
        <v>318</v>
      </c>
      <c r="B18" s="83"/>
      <c r="C18" s="83"/>
      <c r="D18" s="94" t="s">
        <v>319</v>
      </c>
    </row>
    <row r="19" spans="1:4" ht="15.75" thickBot="1" x14ac:dyDescent="0.3">
      <c r="A19" s="92"/>
      <c r="B19" s="93"/>
      <c r="C19" s="93"/>
      <c r="D19" s="95"/>
    </row>
    <row r="20" spans="1:4" ht="38.25" x14ac:dyDescent="0.25">
      <c r="A20" s="17"/>
      <c r="B20" s="19">
        <v>3000402</v>
      </c>
      <c r="C20" s="19" t="s">
        <v>1056</v>
      </c>
      <c r="D20" s="23">
        <v>0.3696475018774556</v>
      </c>
    </row>
    <row r="21" spans="1:4" ht="38.25" x14ac:dyDescent="0.25">
      <c r="A21" s="17"/>
      <c r="B21" s="19">
        <v>3000403</v>
      </c>
      <c r="C21" s="19" t="s">
        <v>1057</v>
      </c>
      <c r="D21" s="23">
        <v>8.6724513521068664E-2</v>
      </c>
    </row>
    <row r="22" spans="1:4" ht="51" x14ac:dyDescent="0.25">
      <c r="A22" s="17"/>
      <c r="B22" s="19">
        <v>3000404</v>
      </c>
      <c r="C22" s="19" t="s">
        <v>1058</v>
      </c>
      <c r="D22" s="23">
        <v>0.11287989642536533</v>
      </c>
    </row>
    <row r="23" spans="1:4" ht="38.25" x14ac:dyDescent="0.25">
      <c r="A23" s="17"/>
      <c r="B23" s="19">
        <v>3000405</v>
      </c>
      <c r="C23" s="19" t="s">
        <v>1059</v>
      </c>
      <c r="D23" s="23">
        <v>0.18573828982889964</v>
      </c>
    </row>
    <row r="24" spans="1:4" ht="26.25" thickBot="1" x14ac:dyDescent="0.3">
      <c r="A24" s="24"/>
      <c r="B24" s="26">
        <v>3000406</v>
      </c>
      <c r="C24" s="26" t="s">
        <v>1060</v>
      </c>
      <c r="D24" s="30">
        <v>0.17375333258348122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5"/>
  <sheetViews>
    <sheetView workbookViewId="0">
      <selection activeCell="A11" sqref="A1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66</v>
      </c>
      <c r="B1" s="49" t="s">
        <v>41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1055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2199.1120099999998</v>
      </c>
      <c r="I6" s="14">
        <v>2628.5680659999994</v>
      </c>
      <c r="J6" s="14">
        <v>1009.5681033774689</v>
      </c>
      <c r="K6" s="14">
        <v>693.23593641746891</v>
      </c>
      <c r="L6" s="14">
        <v>150.31634283999998</v>
      </c>
      <c r="M6" s="14">
        <v>166.01582412000002</v>
      </c>
      <c r="N6" s="15">
        <v>0.26373140014304242</v>
      </c>
      <c r="O6" s="15">
        <v>0.32091703850801823</v>
      </c>
      <c r="P6" s="16">
        <v>0.38407531326125038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>SUM(H8:H24)</f>
        <v>1728.9160649999997</v>
      </c>
      <c r="I7" s="37">
        <f t="shared" ref="I7:M7" si="0">SUM(I8:I24)</f>
        <v>1862.9676389999997</v>
      </c>
      <c r="J7" s="37">
        <f t="shared" si="0"/>
        <v>856.24383856561053</v>
      </c>
      <c r="K7" s="37">
        <f t="shared" si="0"/>
        <v>586.67372401561079</v>
      </c>
      <c r="L7" s="37">
        <f t="shared" si="0"/>
        <v>129.89491103000003</v>
      </c>
      <c r="M7" s="37">
        <f t="shared" si="0"/>
        <v>139.67520351999997</v>
      </c>
      <c r="N7" s="39">
        <f>IFERROR(K7/I7,0)</f>
        <v>0.31491353458534815</v>
      </c>
      <c r="O7" s="39">
        <f>IFERROR(SUM(K7,L7)/I7,0)</f>
        <v>0.38463826211723634</v>
      </c>
      <c r="P7" s="40">
        <f>IFERROR(SUM(K7,L7,M7)/I7,0)</f>
        <v>0.45961283526386087</v>
      </c>
      <c r="Q7" s="64"/>
      <c r="R7" s="38"/>
      <c r="S7" s="40"/>
    </row>
    <row r="8" spans="1:19" ht="25.5" x14ac:dyDescent="0.25">
      <c r="A8" s="17"/>
      <c r="B8" s="19">
        <v>5001353</v>
      </c>
      <c r="C8" s="19" t="s">
        <v>1061</v>
      </c>
      <c r="D8" s="68">
        <v>3000001</v>
      </c>
      <c r="E8" s="19" t="s">
        <v>276</v>
      </c>
      <c r="F8" s="69">
        <v>3</v>
      </c>
      <c r="G8" s="19" t="s">
        <v>1078</v>
      </c>
      <c r="H8" s="20">
        <v>1109.9254689999996</v>
      </c>
      <c r="I8" s="21">
        <v>1130.2253619999997</v>
      </c>
      <c r="J8" s="21">
        <f t="shared" ref="J8:J24" si="1">SUM(K8,L8,M8)</f>
        <v>617.39173423234365</v>
      </c>
      <c r="K8" s="21">
        <v>430.85395422234359</v>
      </c>
      <c r="L8" s="21">
        <v>90.041104250000032</v>
      </c>
      <c r="M8" s="21">
        <v>96.496675759999988</v>
      </c>
      <c r="N8" s="22">
        <f t="shared" ref="N8:N25" si="2">IFERROR(K8/I8,0)</f>
        <v>0.38121065825307832</v>
      </c>
      <c r="O8" s="22">
        <f t="shared" ref="O8:O25" si="3">IFERROR(SUM(K8,L8)/I8,0)</f>
        <v>0.46087716307355681</v>
      </c>
      <c r="P8" s="23">
        <f t="shared" ref="P8:P25" si="4">IFERROR(SUM(K8,L8,M8)/I8,0)</f>
        <v>0.54625542390929271</v>
      </c>
      <c r="Q8" s="70">
        <v>216497.35800000001</v>
      </c>
      <c r="R8" s="21">
        <v>156520.21400000001</v>
      </c>
      <c r="S8" s="23">
        <f>IFERROR(R8/Q8,0)</f>
        <v>0.72296593106692786</v>
      </c>
    </row>
    <row r="9" spans="1:19" ht="25.5" x14ac:dyDescent="0.25">
      <c r="A9" s="17"/>
      <c r="B9" s="19">
        <v>5001549</v>
      </c>
      <c r="C9" s="19" t="s">
        <v>1062</v>
      </c>
      <c r="D9" s="68">
        <v>3000001</v>
      </c>
      <c r="E9" s="19" t="s">
        <v>276</v>
      </c>
      <c r="F9" s="69">
        <v>1</v>
      </c>
      <c r="G9" s="19" t="s">
        <v>532</v>
      </c>
      <c r="H9" s="20">
        <v>285.20943900000003</v>
      </c>
      <c r="I9" s="21">
        <v>313.87881899999991</v>
      </c>
      <c r="J9" s="21">
        <f t="shared" si="1"/>
        <v>154.11289936211026</v>
      </c>
      <c r="K9" s="21">
        <v>103.63680015211025</v>
      </c>
      <c r="L9" s="21">
        <v>24.600187580000004</v>
      </c>
      <c r="M9" s="21">
        <v>25.875911629999997</v>
      </c>
      <c r="N9" s="22">
        <f t="shared" si="2"/>
        <v>0.33018092932263227</v>
      </c>
      <c r="O9" s="22">
        <f t="shared" si="3"/>
        <v>0.40855572268516244</v>
      </c>
      <c r="P9" s="23">
        <f t="shared" si="4"/>
        <v>0.49099490004806695</v>
      </c>
      <c r="Q9" s="70">
        <v>182968.101</v>
      </c>
      <c r="R9" s="21">
        <v>171818.30100000001</v>
      </c>
      <c r="S9" s="23">
        <f t="shared" ref="S9:S24" si="5">IFERROR(R9/Q9,0)</f>
        <v>0.93906150886924278</v>
      </c>
    </row>
    <row r="10" spans="1:19" x14ac:dyDescent="0.25">
      <c r="A10" s="17"/>
      <c r="B10" s="19">
        <v>5001550</v>
      </c>
      <c r="C10" s="19" t="s">
        <v>1063</v>
      </c>
      <c r="D10" s="68">
        <v>3000001</v>
      </c>
      <c r="E10" s="19" t="s">
        <v>276</v>
      </c>
      <c r="F10" s="69">
        <v>101</v>
      </c>
      <c r="G10" s="19" t="s">
        <v>1079</v>
      </c>
      <c r="H10" s="20">
        <v>73.596051000000003</v>
      </c>
      <c r="I10" s="21">
        <v>73.173874999999995</v>
      </c>
      <c r="J10" s="21">
        <f t="shared" si="1"/>
        <v>21.512942507631635</v>
      </c>
      <c r="K10" s="21">
        <v>10.268414227631638</v>
      </c>
      <c r="L10" s="21">
        <v>4.9185849899999985</v>
      </c>
      <c r="M10" s="21">
        <v>6.3259432899999997</v>
      </c>
      <c r="N10" s="22">
        <f t="shared" si="2"/>
        <v>0.14032896614579504</v>
      </c>
      <c r="O10" s="22">
        <f t="shared" si="3"/>
        <v>0.20754674011225507</v>
      </c>
      <c r="P10" s="23">
        <f t="shared" si="4"/>
        <v>0.29399758462472619</v>
      </c>
      <c r="Q10" s="70">
        <v>4726126</v>
      </c>
      <c r="R10" s="21">
        <v>2403591</v>
      </c>
      <c r="S10" s="23">
        <f t="shared" si="5"/>
        <v>0.50857531094177344</v>
      </c>
    </row>
    <row r="11" spans="1:19" x14ac:dyDescent="0.25">
      <c r="A11" s="17"/>
      <c r="B11" s="19">
        <v>5001551</v>
      </c>
      <c r="C11" s="19" t="s">
        <v>1064</v>
      </c>
      <c r="D11" s="68">
        <v>3000001</v>
      </c>
      <c r="E11" s="19" t="s">
        <v>276</v>
      </c>
      <c r="F11" s="69">
        <v>6</v>
      </c>
      <c r="G11" s="19" t="s">
        <v>635</v>
      </c>
      <c r="H11" s="20">
        <v>16.061503000000002</v>
      </c>
      <c r="I11" s="21">
        <v>15.901808000000001</v>
      </c>
      <c r="J11" s="21">
        <f t="shared" si="1"/>
        <v>4.5439950759759933</v>
      </c>
      <c r="K11" s="21">
        <v>2.9341444159759931</v>
      </c>
      <c r="L11" s="21">
        <v>0.75581732000000001</v>
      </c>
      <c r="M11" s="21">
        <v>0.8540333400000002</v>
      </c>
      <c r="N11" s="22">
        <f t="shared" si="2"/>
        <v>0.18451640316472145</v>
      </c>
      <c r="O11" s="22">
        <f t="shared" si="3"/>
        <v>0.23204667896732203</v>
      </c>
      <c r="P11" s="23">
        <f t="shared" si="4"/>
        <v>0.28575336062264073</v>
      </c>
      <c r="Q11" s="70">
        <v>218937.9</v>
      </c>
      <c r="R11" s="21">
        <v>229414.90099999998</v>
      </c>
      <c r="S11" s="23">
        <f t="shared" si="5"/>
        <v>1.0478537567045267</v>
      </c>
    </row>
    <row r="12" spans="1:19" x14ac:dyDescent="0.25">
      <c r="A12" s="17"/>
      <c r="B12" s="19">
        <v>5001552</v>
      </c>
      <c r="C12" s="19" t="s">
        <v>1065</v>
      </c>
      <c r="D12" s="68">
        <v>3000001</v>
      </c>
      <c r="E12" s="19" t="s">
        <v>276</v>
      </c>
      <c r="F12" s="69">
        <v>3</v>
      </c>
      <c r="G12" s="19" t="s">
        <v>1078</v>
      </c>
      <c r="H12" s="20">
        <v>2.6620039999999996</v>
      </c>
      <c r="I12" s="21">
        <v>2.7048009999999998</v>
      </c>
      <c r="J12" s="21">
        <f t="shared" si="1"/>
        <v>0.75575394704390153</v>
      </c>
      <c r="K12" s="21">
        <v>0.51241701704390152</v>
      </c>
      <c r="L12" s="21">
        <v>0.16602738999999997</v>
      </c>
      <c r="M12" s="21">
        <v>7.7309539999999996E-2</v>
      </c>
      <c r="N12" s="22">
        <f t="shared" si="2"/>
        <v>0.18944721517180066</v>
      </c>
      <c r="O12" s="22">
        <f t="shared" si="3"/>
        <v>0.25082969395674637</v>
      </c>
      <c r="P12" s="23">
        <f t="shared" si="4"/>
        <v>0.27941203328596137</v>
      </c>
      <c r="Q12" s="70">
        <v>2170</v>
      </c>
      <c r="R12" s="21">
        <v>1358</v>
      </c>
      <c r="S12" s="23">
        <f t="shared" si="5"/>
        <v>0.62580645161290327</v>
      </c>
    </row>
    <row r="13" spans="1:19" x14ac:dyDescent="0.25">
      <c r="A13" s="17"/>
      <c r="B13" s="19">
        <v>5001553</v>
      </c>
      <c r="C13" s="19" t="s">
        <v>1066</v>
      </c>
      <c r="D13" s="68">
        <v>3000001</v>
      </c>
      <c r="E13" s="19" t="s">
        <v>276</v>
      </c>
      <c r="F13" s="69">
        <v>152</v>
      </c>
      <c r="G13" s="19" t="s">
        <v>1080</v>
      </c>
      <c r="H13" s="20">
        <v>21.479073000000003</v>
      </c>
      <c r="I13" s="21">
        <v>22.596818000000006</v>
      </c>
      <c r="J13" s="21">
        <f t="shared" si="1"/>
        <v>8.1670909543421413</v>
      </c>
      <c r="K13" s="21">
        <v>4.8836735043421413</v>
      </c>
      <c r="L13" s="21">
        <v>1.2068851200000004</v>
      </c>
      <c r="M13" s="21">
        <v>2.0765323299999996</v>
      </c>
      <c r="N13" s="22">
        <f t="shared" si="2"/>
        <v>0.21612217721725865</v>
      </c>
      <c r="O13" s="22">
        <f t="shared" si="3"/>
        <v>0.26953169354827483</v>
      </c>
      <c r="P13" s="23">
        <f t="shared" si="4"/>
        <v>0.36142659352932521</v>
      </c>
      <c r="Q13" s="70">
        <v>887403</v>
      </c>
      <c r="R13" s="21">
        <v>508116.8</v>
      </c>
      <c r="S13" s="23">
        <f t="shared" si="5"/>
        <v>0.57258855334047776</v>
      </c>
    </row>
    <row r="14" spans="1:19" ht="38.25" x14ac:dyDescent="0.25">
      <c r="A14" s="17"/>
      <c r="B14" s="19">
        <v>5003195</v>
      </c>
      <c r="C14" s="19" t="s">
        <v>1067</v>
      </c>
      <c r="D14" s="68">
        <v>3000402</v>
      </c>
      <c r="E14" s="19" t="s">
        <v>1056</v>
      </c>
      <c r="F14" s="69">
        <v>3</v>
      </c>
      <c r="G14" s="19" t="s">
        <v>1078</v>
      </c>
      <c r="H14" s="20">
        <v>29.904519999999991</v>
      </c>
      <c r="I14" s="21">
        <v>35.179890999999991</v>
      </c>
      <c r="J14" s="21">
        <f t="shared" si="1"/>
        <v>13.734422101952584</v>
      </c>
      <c r="K14" s="21">
        <v>11.290513261952583</v>
      </c>
      <c r="L14" s="21">
        <v>0.97482152</v>
      </c>
      <c r="M14" s="21">
        <v>1.4690873199999999</v>
      </c>
      <c r="N14" s="22">
        <f t="shared" si="2"/>
        <v>0.32093656179755037</v>
      </c>
      <c r="O14" s="22">
        <f t="shared" si="3"/>
        <v>0.34864618488876464</v>
      </c>
      <c r="P14" s="23">
        <f t="shared" si="4"/>
        <v>0.3904054762975982</v>
      </c>
      <c r="Q14" s="70">
        <v>32021.584999999999</v>
      </c>
      <c r="R14" s="21">
        <v>20729.762000000002</v>
      </c>
      <c r="S14" s="23">
        <f t="shared" si="5"/>
        <v>0.64736839228913878</v>
      </c>
    </row>
    <row r="15" spans="1:19" ht="38.25" x14ac:dyDescent="0.25">
      <c r="A15" s="17"/>
      <c r="B15" s="19">
        <v>5003196</v>
      </c>
      <c r="C15" s="19" t="s">
        <v>1068</v>
      </c>
      <c r="D15" s="68">
        <v>3000402</v>
      </c>
      <c r="E15" s="19" t="s">
        <v>1056</v>
      </c>
      <c r="F15" s="69">
        <v>3</v>
      </c>
      <c r="G15" s="19" t="s">
        <v>1078</v>
      </c>
      <c r="H15" s="20">
        <v>5.9558689999999999</v>
      </c>
      <c r="I15" s="21">
        <v>6.0753170000000001</v>
      </c>
      <c r="J15" s="21">
        <f t="shared" si="1"/>
        <v>1.5154624746822321</v>
      </c>
      <c r="K15" s="21">
        <v>0.97891401468223194</v>
      </c>
      <c r="L15" s="21">
        <v>0.24694919000000004</v>
      </c>
      <c r="M15" s="21">
        <v>0.28959927000000002</v>
      </c>
      <c r="N15" s="22">
        <f t="shared" si="2"/>
        <v>0.16112970149248704</v>
      </c>
      <c r="O15" s="22">
        <f t="shared" si="3"/>
        <v>0.20177765286687624</v>
      </c>
      <c r="P15" s="23">
        <f t="shared" si="4"/>
        <v>0.24944582721893063</v>
      </c>
      <c r="Q15" s="70">
        <v>14721</v>
      </c>
      <c r="R15" s="21">
        <v>6978.0010000000002</v>
      </c>
      <c r="S15" s="23">
        <f t="shared" si="5"/>
        <v>0.47401677875144355</v>
      </c>
    </row>
    <row r="16" spans="1:19" ht="51" x14ac:dyDescent="0.25">
      <c r="A16" s="17"/>
      <c r="B16" s="19">
        <v>5003197</v>
      </c>
      <c r="C16" s="19" t="s">
        <v>1069</v>
      </c>
      <c r="D16" s="68">
        <v>3000403</v>
      </c>
      <c r="E16" s="19" t="s">
        <v>1057</v>
      </c>
      <c r="F16" s="69">
        <v>240</v>
      </c>
      <c r="G16" s="19" t="s">
        <v>1081</v>
      </c>
      <c r="H16" s="20">
        <v>6.5882829999999988</v>
      </c>
      <c r="I16" s="21">
        <v>8.7358239999999991</v>
      </c>
      <c r="J16" s="21">
        <f t="shared" si="1"/>
        <v>1.2178212260966281</v>
      </c>
      <c r="K16" s="21">
        <v>0.68900585609662812</v>
      </c>
      <c r="L16" s="21">
        <v>0.21626602</v>
      </c>
      <c r="M16" s="21">
        <v>0.31254935000000006</v>
      </c>
      <c r="N16" s="22">
        <f t="shared" si="2"/>
        <v>7.8871306942153163E-2</v>
      </c>
      <c r="O16" s="22">
        <f t="shared" si="3"/>
        <v>0.10362753142652921</v>
      </c>
      <c r="P16" s="23">
        <f t="shared" si="4"/>
        <v>0.13940542141149229</v>
      </c>
      <c r="Q16" s="70">
        <v>3502</v>
      </c>
      <c r="R16" s="21">
        <v>2117.9960000000001</v>
      </c>
      <c r="S16" s="23">
        <f t="shared" si="5"/>
        <v>0.60479611650485443</v>
      </c>
    </row>
    <row r="17" spans="1:19" ht="38.25" x14ac:dyDescent="0.25">
      <c r="A17" s="17"/>
      <c r="B17" s="19">
        <v>5003198</v>
      </c>
      <c r="C17" s="19" t="s">
        <v>1070</v>
      </c>
      <c r="D17" s="68">
        <v>3000403</v>
      </c>
      <c r="E17" s="19" t="s">
        <v>1057</v>
      </c>
      <c r="F17" s="69">
        <v>240</v>
      </c>
      <c r="G17" s="19" t="s">
        <v>1081</v>
      </c>
      <c r="H17" s="20">
        <v>4.5880890000000001</v>
      </c>
      <c r="I17" s="21">
        <v>5.2370419999999998</v>
      </c>
      <c r="J17" s="21">
        <f t="shared" si="1"/>
        <v>0.79157238938026164</v>
      </c>
      <c r="K17" s="21">
        <v>0.53504800938026165</v>
      </c>
      <c r="L17" s="21">
        <v>0.11627677</v>
      </c>
      <c r="M17" s="21">
        <v>0.14024760999999999</v>
      </c>
      <c r="N17" s="22">
        <f t="shared" si="2"/>
        <v>0.10216607187421099</v>
      </c>
      <c r="O17" s="22">
        <f t="shared" si="3"/>
        <v>0.1243688286976239</v>
      </c>
      <c r="P17" s="23">
        <f t="shared" si="4"/>
        <v>0.15114875713814432</v>
      </c>
      <c r="Q17" s="70">
        <v>6241</v>
      </c>
      <c r="R17" s="21">
        <v>4740.01</v>
      </c>
      <c r="S17" s="23">
        <f t="shared" si="5"/>
        <v>0.75949527319339849</v>
      </c>
    </row>
    <row r="18" spans="1:19" ht="51" x14ac:dyDescent="0.25">
      <c r="A18" s="17"/>
      <c r="B18" s="19">
        <v>5003199</v>
      </c>
      <c r="C18" s="19" t="s">
        <v>1071</v>
      </c>
      <c r="D18" s="68">
        <v>3000403</v>
      </c>
      <c r="E18" s="19" t="s">
        <v>1057</v>
      </c>
      <c r="F18" s="69">
        <v>66</v>
      </c>
      <c r="G18" s="19" t="s">
        <v>574</v>
      </c>
      <c r="H18" s="20">
        <v>58.375134999999993</v>
      </c>
      <c r="I18" s="21">
        <v>123.78404299999998</v>
      </c>
      <c r="J18" s="21">
        <f t="shared" si="1"/>
        <v>9.9375073017142359</v>
      </c>
      <c r="K18" s="21">
        <v>6.1852506617142353</v>
      </c>
      <c r="L18" s="21">
        <v>1.7576935599999997</v>
      </c>
      <c r="M18" s="21">
        <v>1.9945630800000005</v>
      </c>
      <c r="N18" s="22">
        <f t="shared" si="2"/>
        <v>4.9968077563230309E-2</v>
      </c>
      <c r="O18" s="22">
        <f t="shared" si="3"/>
        <v>6.4167755626742914E-2</v>
      </c>
      <c r="P18" s="23">
        <f t="shared" si="4"/>
        <v>8.0281004407928708E-2</v>
      </c>
      <c r="Q18" s="70">
        <v>1479.0730000000001</v>
      </c>
      <c r="R18" s="21">
        <v>324.54099999999994</v>
      </c>
      <c r="S18" s="23">
        <f t="shared" si="5"/>
        <v>0.21942189465969558</v>
      </c>
    </row>
    <row r="19" spans="1:19" ht="51" x14ac:dyDescent="0.25">
      <c r="A19" s="17"/>
      <c r="B19" s="19">
        <v>5003200</v>
      </c>
      <c r="C19" s="19" t="s">
        <v>1072</v>
      </c>
      <c r="D19" s="68">
        <v>3000404</v>
      </c>
      <c r="E19" s="19" t="s">
        <v>1058</v>
      </c>
      <c r="F19" s="69">
        <v>27</v>
      </c>
      <c r="G19" s="19" t="s">
        <v>1082</v>
      </c>
      <c r="H19" s="20">
        <v>4.2533220000000007</v>
      </c>
      <c r="I19" s="21">
        <v>5.5816339999999975</v>
      </c>
      <c r="J19" s="21">
        <f t="shared" si="1"/>
        <v>0.63005426780429719</v>
      </c>
      <c r="K19" s="21">
        <v>0.37808383780429722</v>
      </c>
      <c r="L19" s="21">
        <v>0.14543136000000004</v>
      </c>
      <c r="M19" s="21">
        <v>0.10653907</v>
      </c>
      <c r="N19" s="22">
        <f t="shared" si="2"/>
        <v>6.7737124613383354E-2</v>
      </c>
      <c r="O19" s="22">
        <f t="shared" si="3"/>
        <v>9.3792462530559589E-2</v>
      </c>
      <c r="P19" s="23">
        <f t="shared" si="4"/>
        <v>0.11287989642536531</v>
      </c>
      <c r="Q19" s="70">
        <v>203.5</v>
      </c>
      <c r="R19" s="21">
        <v>94.085999999999999</v>
      </c>
      <c r="S19" s="23">
        <f t="shared" si="5"/>
        <v>0.46233906633906635</v>
      </c>
    </row>
    <row r="20" spans="1:19" ht="38.25" x14ac:dyDescent="0.25">
      <c r="A20" s="17"/>
      <c r="B20" s="19">
        <v>5003201</v>
      </c>
      <c r="C20" s="19" t="s">
        <v>1073</v>
      </c>
      <c r="D20" s="68">
        <v>3000405</v>
      </c>
      <c r="E20" s="19" t="s">
        <v>1059</v>
      </c>
      <c r="F20" s="69">
        <v>7</v>
      </c>
      <c r="G20" s="19" t="s">
        <v>1083</v>
      </c>
      <c r="H20" s="20">
        <v>26.083456000000002</v>
      </c>
      <c r="I20" s="21">
        <v>32.517043999999991</v>
      </c>
      <c r="J20" s="21">
        <f t="shared" si="1"/>
        <v>6.36945480302054</v>
      </c>
      <c r="K20" s="21">
        <v>3.23048809302054</v>
      </c>
      <c r="L20" s="21">
        <v>1.8866669999999999</v>
      </c>
      <c r="M20" s="21">
        <v>1.25229971</v>
      </c>
      <c r="N20" s="22">
        <f t="shared" si="2"/>
        <v>9.9347532728391322E-2</v>
      </c>
      <c r="O20" s="22">
        <f t="shared" si="3"/>
        <v>0.15736839710954481</v>
      </c>
      <c r="P20" s="23">
        <f t="shared" si="4"/>
        <v>0.19588049894758397</v>
      </c>
      <c r="Q20" s="70">
        <v>1097.7</v>
      </c>
      <c r="R20" s="21">
        <v>377.41399999999999</v>
      </c>
      <c r="S20" s="23">
        <f t="shared" si="5"/>
        <v>0.3438225380340712</v>
      </c>
    </row>
    <row r="21" spans="1:19" ht="38.25" x14ac:dyDescent="0.25">
      <c r="A21" s="17"/>
      <c r="B21" s="19">
        <v>5003202</v>
      </c>
      <c r="C21" s="19" t="s">
        <v>1074</v>
      </c>
      <c r="D21" s="68">
        <v>3000405</v>
      </c>
      <c r="E21" s="19" t="s">
        <v>1059</v>
      </c>
      <c r="F21" s="69">
        <v>542</v>
      </c>
      <c r="G21" s="19" t="s">
        <v>1084</v>
      </c>
      <c r="H21" s="20">
        <v>42.579073999999977</v>
      </c>
      <c r="I21" s="21">
        <v>38.318769000000003</v>
      </c>
      <c r="J21" s="21">
        <f t="shared" si="1"/>
        <v>6.2081723464986265</v>
      </c>
      <c r="K21" s="21">
        <v>4.2852565064986265</v>
      </c>
      <c r="L21" s="21">
        <v>1.1407274200000004</v>
      </c>
      <c r="M21" s="21">
        <v>0.78218841999999977</v>
      </c>
      <c r="N21" s="22">
        <f t="shared" si="2"/>
        <v>0.11183178944236508</v>
      </c>
      <c r="O21" s="22">
        <f t="shared" si="3"/>
        <v>0.14160120661753581</v>
      </c>
      <c r="P21" s="23">
        <f t="shared" si="4"/>
        <v>0.1620138774943064</v>
      </c>
      <c r="Q21" s="70">
        <v>360.15499999999997</v>
      </c>
      <c r="R21" s="21">
        <v>167.51600000000002</v>
      </c>
      <c r="S21" s="23">
        <f t="shared" si="5"/>
        <v>0.46512196137774026</v>
      </c>
    </row>
    <row r="22" spans="1:19" ht="38.25" x14ac:dyDescent="0.25">
      <c r="A22" s="17"/>
      <c r="B22" s="19">
        <v>5003203</v>
      </c>
      <c r="C22" s="19" t="s">
        <v>1075</v>
      </c>
      <c r="D22" s="68">
        <v>3000405</v>
      </c>
      <c r="E22" s="19" t="s">
        <v>1059</v>
      </c>
      <c r="F22" s="69">
        <v>543</v>
      </c>
      <c r="G22" s="19" t="s">
        <v>1085</v>
      </c>
      <c r="H22" s="20">
        <v>22.881415999999994</v>
      </c>
      <c r="I22" s="21">
        <v>21.019149999999996</v>
      </c>
      <c r="J22" s="21">
        <f t="shared" si="1"/>
        <v>4.4833565903976869</v>
      </c>
      <c r="K22" s="21">
        <v>2.8378422703976867</v>
      </c>
      <c r="L22" s="21">
        <v>0.85558109999999976</v>
      </c>
      <c r="M22" s="21">
        <v>0.78993321999999999</v>
      </c>
      <c r="N22" s="22">
        <f t="shared" si="2"/>
        <v>0.13501222791586184</v>
      </c>
      <c r="O22" s="22">
        <f t="shared" si="3"/>
        <v>0.1757170661229254</v>
      </c>
      <c r="P22" s="23">
        <f t="shared" si="4"/>
        <v>0.21329866290490757</v>
      </c>
      <c r="Q22" s="70">
        <v>97</v>
      </c>
      <c r="R22" s="21">
        <v>43.344999999999999</v>
      </c>
      <c r="S22" s="23">
        <f t="shared" si="5"/>
        <v>0.44685567010309279</v>
      </c>
    </row>
    <row r="23" spans="1:19" ht="25.5" x14ac:dyDescent="0.25">
      <c r="A23" s="17"/>
      <c r="B23" s="19">
        <v>5003204</v>
      </c>
      <c r="C23" s="19" t="s">
        <v>1076</v>
      </c>
      <c r="D23" s="68">
        <v>3000406</v>
      </c>
      <c r="E23" s="19" t="s">
        <v>1060</v>
      </c>
      <c r="F23" s="69">
        <v>544</v>
      </c>
      <c r="G23" s="19" t="s">
        <v>1086</v>
      </c>
      <c r="H23" s="20">
        <v>15.982548999999997</v>
      </c>
      <c r="I23" s="21">
        <v>25.006597000000003</v>
      </c>
      <c r="J23" s="21">
        <f t="shared" si="1"/>
        <v>4.661657475007452</v>
      </c>
      <c r="K23" s="21">
        <v>3.0763208550074523</v>
      </c>
      <c r="L23" s="21">
        <v>0.83338603</v>
      </c>
      <c r="M23" s="21">
        <v>0.75195058999999986</v>
      </c>
      <c r="N23" s="22">
        <f t="shared" si="2"/>
        <v>0.12302037158464432</v>
      </c>
      <c r="O23" s="22">
        <f t="shared" si="3"/>
        <v>0.15634701854904334</v>
      </c>
      <c r="P23" s="23">
        <f t="shared" si="4"/>
        <v>0.18641710725403587</v>
      </c>
      <c r="Q23" s="70">
        <v>83.47</v>
      </c>
      <c r="R23" s="21">
        <v>14.901999999999999</v>
      </c>
      <c r="S23" s="23">
        <f t="shared" si="5"/>
        <v>0.17853120881753923</v>
      </c>
    </row>
    <row r="24" spans="1:19" ht="63.75" x14ac:dyDescent="0.25">
      <c r="A24" s="17"/>
      <c r="B24" s="19">
        <v>5003205</v>
      </c>
      <c r="C24" s="19" t="s">
        <v>1077</v>
      </c>
      <c r="D24" s="68">
        <v>3000406</v>
      </c>
      <c r="E24" s="19" t="s">
        <v>1060</v>
      </c>
      <c r="F24" s="69">
        <v>86</v>
      </c>
      <c r="G24" s="19" t="s">
        <v>501</v>
      </c>
      <c r="H24" s="20">
        <v>2.7908130000000009</v>
      </c>
      <c r="I24" s="21">
        <v>3.0308450000000007</v>
      </c>
      <c r="J24" s="21">
        <f t="shared" si="1"/>
        <v>0.2099415096086141</v>
      </c>
      <c r="K24" s="21">
        <v>9.7597109608614119E-2</v>
      </c>
      <c r="L24" s="21">
        <v>3.2504409999999997E-2</v>
      </c>
      <c r="M24" s="21">
        <v>7.983999E-2</v>
      </c>
      <c r="N24" s="22">
        <f t="shared" si="2"/>
        <v>3.2201286970667951E-2</v>
      </c>
      <c r="O24" s="22">
        <f t="shared" si="3"/>
        <v>4.2925824187186767E-2</v>
      </c>
      <c r="P24" s="23">
        <f t="shared" si="4"/>
        <v>6.9268309533682543E-2</v>
      </c>
      <c r="Q24" s="70">
        <v>1380</v>
      </c>
      <c r="R24" s="21">
        <v>718.74699999999996</v>
      </c>
      <c r="S24" s="23">
        <f t="shared" si="5"/>
        <v>0.52083115942028979</v>
      </c>
    </row>
    <row r="25" spans="1:19" ht="15.75" thickBot="1" x14ac:dyDescent="0.3">
      <c r="A25" s="41" t="s">
        <v>294</v>
      </c>
      <c r="B25" s="43"/>
      <c r="C25" s="43"/>
      <c r="D25" s="65"/>
      <c r="E25" s="43"/>
      <c r="F25" s="66"/>
      <c r="G25" s="43"/>
      <c r="H25" s="44">
        <f>H6-H7</f>
        <v>470.19594500000017</v>
      </c>
      <c r="I25" s="44">
        <f t="shared" ref="I25:M25" si="6">I6-I7</f>
        <v>765.60042699999963</v>
      </c>
      <c r="J25" s="44">
        <f t="shared" si="6"/>
        <v>153.32426481185837</v>
      </c>
      <c r="K25" s="44">
        <f t="shared" si="6"/>
        <v>106.56221240185812</v>
      </c>
      <c r="L25" s="44">
        <f t="shared" si="6"/>
        <v>20.421431809999945</v>
      </c>
      <c r="M25" s="44">
        <f t="shared" si="6"/>
        <v>26.340620600000051</v>
      </c>
      <c r="N25" s="46">
        <f t="shared" si="2"/>
        <v>0.13918776511060929</v>
      </c>
      <c r="O25" s="46">
        <f t="shared" si="3"/>
        <v>0.16586151174110841</v>
      </c>
      <c r="P25" s="47">
        <f t="shared" si="4"/>
        <v>0.20026669187301563</v>
      </c>
      <c r="Q25" s="67"/>
      <c r="R25" s="45"/>
      <c r="S25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67</v>
      </c>
      <c r="B1" s="50" t="s">
        <v>42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1089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44.999913999999997</v>
      </c>
      <c r="E6" s="14">
        <v>47.916360999999988</v>
      </c>
      <c r="F6" s="14">
        <v>29.020462447047475</v>
      </c>
      <c r="G6" s="14">
        <v>19.604670687047474</v>
      </c>
      <c r="H6" s="14">
        <v>3.9159296600000002</v>
      </c>
      <c r="I6" s="14">
        <v>5.4998620999999988</v>
      </c>
      <c r="J6" s="15">
        <v>0.40914356344897473</v>
      </c>
      <c r="K6" s="15">
        <v>0.49086783420484453</v>
      </c>
      <c r="L6" s="16">
        <v>0.60564829718699797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44.999914000000004</v>
      </c>
      <c r="E7" s="38">
        <f ca="1">SUM(E8:OFFSET(E6,MATCH("GOBIERNOS REGIONALES",$A$8:$A$50,0),0))</f>
        <v>47.916361000000002</v>
      </c>
      <c r="F7" s="38">
        <f ca="1">SUM(F8:OFFSET(F6,MATCH("GOBIERNOS REGIONALES",$A$8:$A$50,0),0))</f>
        <v>29.020462447047471</v>
      </c>
      <c r="G7" s="38">
        <f ca="1">SUM(G8:OFFSET(G6,MATCH("GOBIERNOS REGIONALES",$A$8:$A$50,0),0))</f>
        <v>19.604670687047474</v>
      </c>
      <c r="H7" s="38">
        <f ca="1">SUM(H8:OFFSET(H6,MATCH("GOBIERNOS REGIONALES",$A$8:$A$50,0),0))</f>
        <v>3.9159296600000006</v>
      </c>
      <c r="I7" s="38">
        <f ca="1">SUM(I8:OFFSET(I6,MATCH("GOBIERNOS REGIONALES",$A$8:$A$50,0),0))</f>
        <v>5.4998620999999996</v>
      </c>
      <c r="J7" s="39">
        <f ca="1">IFERROR(G7/E7,0)</f>
        <v>0.40914356344897462</v>
      </c>
      <c r="K7" s="39">
        <f ca="1">IFERROR(SUM(G7,H7)/E7,0)</f>
        <v>0.49086783420484442</v>
      </c>
      <c r="L7" s="40">
        <f ca="1">IFERROR(SUM(G7,H7,I7)/E7,0)</f>
        <v>0.60564829718699775</v>
      </c>
      <c r="M7" s="4"/>
    </row>
    <row r="8" spans="1:13" x14ac:dyDescent="0.25">
      <c r="A8" s="17"/>
      <c r="B8" s="18">
        <v>4</v>
      </c>
      <c r="C8" s="19" t="s">
        <v>104</v>
      </c>
      <c r="D8" s="20">
        <v>44.999914000000004</v>
      </c>
      <c r="E8" s="21">
        <v>47.916361000000002</v>
      </c>
      <c r="F8" s="21">
        <f t="shared" ref="F8:F10" si="0">SUM(G8,H8,I8)</f>
        <v>29.020462447047471</v>
      </c>
      <c r="G8" s="21">
        <v>19.604670687047474</v>
      </c>
      <c r="H8" s="21">
        <v>3.9159296600000006</v>
      </c>
      <c r="I8" s="21">
        <v>5.4998620999999996</v>
      </c>
      <c r="J8" s="22">
        <f t="shared" ref="J8:J10" si="1">IFERROR(G8/E8,0)</f>
        <v>0.40914356344897462</v>
      </c>
      <c r="K8" s="22">
        <f t="shared" ref="K8:K10" si="2">IFERROR(SUM(G8,H8)/E8,0)</f>
        <v>0.49086783420484442</v>
      </c>
      <c r="L8" s="23">
        <f t="shared" ref="L8:L10" si="3">IFERROR(SUM(G8,H8,I8)/E8,0)</f>
        <v>0.60564829718699775</v>
      </c>
      <c r="M8" s="4"/>
    </row>
    <row r="9" spans="1:13" ht="15.75" thickBot="1" x14ac:dyDescent="0.3">
      <c r="A9" s="41" t="s">
        <v>206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233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4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16</v>
      </c>
      <c r="B1" s="51" t="s">
        <v>358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360</v>
      </c>
      <c r="N2" s="72" t="s">
        <v>398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508.64130799999975</v>
      </c>
      <c r="E6" s="14">
        <f ca="1">SUM(E7:OFFSET(E7,50,0))</f>
        <v>595.61911099999975</v>
      </c>
      <c r="F6" s="14">
        <f ca="1">SUM(F7:OFFSET(F7,50,0))</f>
        <v>310.81538453458131</v>
      </c>
      <c r="G6" s="14">
        <f ca="1">SUM(G7:OFFSET(G7,50,0))</f>
        <v>219.23439930458136</v>
      </c>
      <c r="H6" s="14">
        <f ca="1">SUM(H7:OFFSET(H7,50,0))</f>
        <v>46.375919100000004</v>
      </c>
      <c r="I6" s="14">
        <f ca="1">SUM(I7:OFFSET(I7,50,0))</f>
        <v>45.205066129999999</v>
      </c>
      <c r="J6" s="15">
        <f ca="1">IFERROR(G6/E6,0)</f>
        <v>0.36807818160250644</v>
      </c>
      <c r="K6" s="15">
        <f ca="1">IFERROR(SUM(G6,H6)/E6,0)</f>
        <v>0.44593988590903599</v>
      </c>
      <c r="L6" s="16">
        <f ca="1">IFERROR(SUM(G6,H6,I6)/E6,0)</f>
        <v>0.52183581553107927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3.8778999999999972</v>
      </c>
      <c r="E7" s="21">
        <v>4.9802469999999976</v>
      </c>
      <c r="F7" s="21">
        <f t="shared" ref="F7:F31" si="0">SUM(G7,H7,I7)</f>
        <v>2.0584179012302464</v>
      </c>
      <c r="G7" s="21">
        <v>1.4122536712302463</v>
      </c>
      <c r="H7" s="21">
        <v>0.20468259000000005</v>
      </c>
      <c r="I7" s="21">
        <v>0.44148163999999995</v>
      </c>
      <c r="J7" s="22">
        <f t="shared" ref="J7:J31" si="1">IFERROR(G7/E7,0)</f>
        <v>0.28357100987767214</v>
      </c>
      <c r="K7" s="22">
        <f t="shared" ref="K7:K31" si="2">IFERROR(SUM(G7,H7)/E7,0)</f>
        <v>0.32466989312583233</v>
      </c>
      <c r="L7" s="23">
        <f t="shared" ref="L7:L31" si="3">IFERROR(SUM(G7,H7,I7)/E7,0)</f>
        <v>0.41331642812700803</v>
      </c>
      <c r="M7" s="4"/>
      <c r="N7" t="s">
        <v>269</v>
      </c>
      <c r="O7" s="5">
        <v>14.278129785118303</v>
      </c>
      <c r="P7" s="71">
        <v>0.6966812542489853</v>
      </c>
    </row>
    <row r="8" spans="1:16" x14ac:dyDescent="0.25">
      <c r="A8" s="17"/>
      <c r="B8" s="55">
        <v>2</v>
      </c>
      <c r="C8" s="19" t="s">
        <v>251</v>
      </c>
      <c r="D8" s="20">
        <v>7.8509689999999974</v>
      </c>
      <c r="E8" s="21">
        <v>11.704870999999995</v>
      </c>
      <c r="F8" s="21">
        <f t="shared" si="0"/>
        <v>6.1633251936767071</v>
      </c>
      <c r="G8" s="21">
        <v>4.2261712136767073</v>
      </c>
      <c r="H8" s="21">
        <v>0.68433770000000027</v>
      </c>
      <c r="I8" s="21">
        <v>1.2528162799999996</v>
      </c>
      <c r="J8" s="22">
        <f t="shared" si="1"/>
        <v>0.36106089624368426</v>
      </c>
      <c r="K8" s="22">
        <f t="shared" si="2"/>
        <v>0.41952695708279997</v>
      </c>
      <c r="L8" s="23">
        <f t="shared" si="3"/>
        <v>0.52656071080806521</v>
      </c>
      <c r="M8" s="4"/>
      <c r="N8" t="s">
        <v>257</v>
      </c>
      <c r="O8" s="5">
        <v>11.51522293084186</v>
      </c>
      <c r="P8" s="71">
        <v>0.58995272481627459</v>
      </c>
    </row>
    <row r="9" spans="1:16" x14ac:dyDescent="0.25">
      <c r="A9" s="17"/>
      <c r="B9" s="55">
        <v>3</v>
      </c>
      <c r="C9" s="19" t="s">
        <v>252</v>
      </c>
      <c r="D9" s="20">
        <v>4.1748599999999971</v>
      </c>
      <c r="E9" s="21">
        <v>6.8420269999999981</v>
      </c>
      <c r="F9" s="21">
        <f t="shared" si="0"/>
        <v>3.7442433147968592</v>
      </c>
      <c r="G9" s="21">
        <v>2.7391281547968593</v>
      </c>
      <c r="H9" s="21">
        <v>0.81712139000000028</v>
      </c>
      <c r="I9" s="21">
        <v>0.18799377</v>
      </c>
      <c r="J9" s="22">
        <f t="shared" si="1"/>
        <v>0.40033869419060464</v>
      </c>
      <c r="K9" s="22">
        <f t="shared" si="2"/>
        <v>0.51976549417253981</v>
      </c>
      <c r="L9" s="23">
        <f t="shared" si="3"/>
        <v>0.54724182099790897</v>
      </c>
      <c r="M9" s="4"/>
      <c r="N9" t="s">
        <v>256</v>
      </c>
      <c r="O9" s="5">
        <v>15.856388409659756</v>
      </c>
      <c r="P9" s="71">
        <v>0.58318006632480068</v>
      </c>
    </row>
    <row r="10" spans="1:16" x14ac:dyDescent="0.25">
      <c r="A10" s="17"/>
      <c r="B10" s="55">
        <v>4</v>
      </c>
      <c r="C10" s="19" t="s">
        <v>253</v>
      </c>
      <c r="D10" s="20">
        <v>16.461846000000001</v>
      </c>
      <c r="E10" s="21">
        <v>20.141182000000011</v>
      </c>
      <c r="F10" s="21">
        <f t="shared" si="0"/>
        <v>8.6952740031823765</v>
      </c>
      <c r="G10" s="21">
        <v>5.3221941131823769</v>
      </c>
      <c r="H10" s="21">
        <v>1.78279122</v>
      </c>
      <c r="I10" s="21">
        <v>1.5902886699999996</v>
      </c>
      <c r="J10" s="22">
        <f t="shared" si="1"/>
        <v>0.26424437816918461</v>
      </c>
      <c r="K10" s="22">
        <f t="shared" si="2"/>
        <v>0.35275910486198742</v>
      </c>
      <c r="L10" s="23">
        <f t="shared" si="3"/>
        <v>0.43171617252564282</v>
      </c>
      <c r="M10" s="4"/>
      <c r="N10" t="s">
        <v>260</v>
      </c>
      <c r="O10" s="5">
        <v>11.921620985902161</v>
      </c>
      <c r="P10" s="71">
        <v>0.57858352629295651</v>
      </c>
    </row>
    <row r="11" spans="1:16" x14ac:dyDescent="0.25">
      <c r="A11" s="17"/>
      <c r="B11" s="55">
        <v>5</v>
      </c>
      <c r="C11" s="19" t="s">
        <v>254</v>
      </c>
      <c r="D11" s="20">
        <v>8.0840950000000014</v>
      </c>
      <c r="E11" s="21">
        <v>19.600456999999999</v>
      </c>
      <c r="F11" s="21">
        <f t="shared" si="0"/>
        <v>10.208231834659077</v>
      </c>
      <c r="G11" s="21">
        <v>8.1867156146590787</v>
      </c>
      <c r="H11" s="21">
        <v>0.71637815999999988</v>
      </c>
      <c r="I11" s="21">
        <v>1.30513806</v>
      </c>
      <c r="J11" s="22">
        <f t="shared" si="1"/>
        <v>0.41767983341710241</v>
      </c>
      <c r="K11" s="22">
        <f t="shared" si="2"/>
        <v>0.45422888734987549</v>
      </c>
      <c r="L11" s="23">
        <f t="shared" si="3"/>
        <v>0.52081601131336264</v>
      </c>
      <c r="M11" s="4"/>
      <c r="N11" t="s">
        <v>271</v>
      </c>
      <c r="O11" s="5">
        <v>9.0362403445038026</v>
      </c>
      <c r="P11" s="71">
        <v>0.55144143815371638</v>
      </c>
    </row>
    <row r="12" spans="1:16" x14ac:dyDescent="0.25">
      <c r="A12" s="17"/>
      <c r="B12" s="55">
        <v>6</v>
      </c>
      <c r="C12" s="19" t="s">
        <v>255</v>
      </c>
      <c r="D12" s="20">
        <v>15.534991999999999</v>
      </c>
      <c r="E12" s="21">
        <v>20.648534999999992</v>
      </c>
      <c r="F12" s="21">
        <f t="shared" si="0"/>
        <v>10.790368064451755</v>
      </c>
      <c r="G12" s="21">
        <v>7.1616803844517563</v>
      </c>
      <c r="H12" s="21">
        <v>1.5792541900000001</v>
      </c>
      <c r="I12" s="21">
        <v>2.0494334899999993</v>
      </c>
      <c r="J12" s="22">
        <f t="shared" si="1"/>
        <v>0.34683721554346392</v>
      </c>
      <c r="K12" s="22">
        <f t="shared" si="2"/>
        <v>0.42331984203488338</v>
      </c>
      <c r="L12" s="23">
        <f t="shared" si="3"/>
        <v>0.52257305733562986</v>
      </c>
      <c r="M12" s="4"/>
      <c r="N12" t="s">
        <v>263</v>
      </c>
      <c r="O12" s="5">
        <v>14.85836062339545</v>
      </c>
      <c r="P12" s="71">
        <v>0.5510541472807392</v>
      </c>
    </row>
    <row r="13" spans="1:16" x14ac:dyDescent="0.25">
      <c r="A13" s="17"/>
      <c r="B13" s="55">
        <v>7</v>
      </c>
      <c r="C13" s="19" t="s">
        <v>256</v>
      </c>
      <c r="D13" s="20">
        <v>23.147254999999991</v>
      </c>
      <c r="E13" s="21">
        <v>27.189523999999995</v>
      </c>
      <c r="F13" s="21">
        <f t="shared" si="0"/>
        <v>15.856388409659756</v>
      </c>
      <c r="G13" s="21">
        <v>9.7115794196597562</v>
      </c>
      <c r="H13" s="21">
        <v>3.8348467799999999</v>
      </c>
      <c r="I13" s="21">
        <v>2.3099622099999997</v>
      </c>
      <c r="J13" s="22">
        <f t="shared" si="1"/>
        <v>0.35718092820086728</v>
      </c>
      <c r="K13" s="22">
        <f t="shared" si="2"/>
        <v>0.49822226382704449</v>
      </c>
      <c r="L13" s="23">
        <f t="shared" si="3"/>
        <v>0.58318006632480068</v>
      </c>
      <c r="M13" s="4"/>
      <c r="N13" t="s">
        <v>252</v>
      </c>
      <c r="O13" s="5">
        <v>3.7442433147968592</v>
      </c>
      <c r="P13" s="71">
        <v>0.54724182099790897</v>
      </c>
    </row>
    <row r="14" spans="1:16" x14ac:dyDescent="0.25">
      <c r="A14" s="17"/>
      <c r="B14" s="55">
        <v>8</v>
      </c>
      <c r="C14" s="19" t="s">
        <v>257</v>
      </c>
      <c r="D14" s="20">
        <v>10.846263000000006</v>
      </c>
      <c r="E14" s="21">
        <v>19.518891000000004</v>
      </c>
      <c r="F14" s="21">
        <f t="shared" si="0"/>
        <v>11.51522293084186</v>
      </c>
      <c r="G14" s="21">
        <v>8.4119982708418615</v>
      </c>
      <c r="H14" s="21">
        <v>1.4957739199999995</v>
      </c>
      <c r="I14" s="21">
        <v>1.6074507399999995</v>
      </c>
      <c r="J14" s="22">
        <f t="shared" si="1"/>
        <v>0.43096701912223701</v>
      </c>
      <c r="K14" s="22">
        <f t="shared" si="2"/>
        <v>0.50759913515792776</v>
      </c>
      <c r="L14" s="23">
        <f t="shared" si="3"/>
        <v>0.58995272481627459</v>
      </c>
      <c r="M14" s="4"/>
      <c r="N14" t="s">
        <v>272</v>
      </c>
      <c r="O14" s="5">
        <v>6.3914182489512577</v>
      </c>
      <c r="P14" s="71">
        <v>0.54446117068198652</v>
      </c>
    </row>
    <row r="15" spans="1:16" x14ac:dyDescent="0.25">
      <c r="A15" s="17"/>
      <c r="B15" s="55">
        <v>9</v>
      </c>
      <c r="C15" s="19" t="s">
        <v>258</v>
      </c>
      <c r="D15" s="20">
        <v>3.660393</v>
      </c>
      <c r="E15" s="21">
        <v>9.2034279999999971</v>
      </c>
      <c r="F15" s="21">
        <f t="shared" si="0"/>
        <v>4.9645177965265166</v>
      </c>
      <c r="G15" s="21">
        <v>4.2377815065265168</v>
      </c>
      <c r="H15" s="21">
        <v>0.31764764999999995</v>
      </c>
      <c r="I15" s="21">
        <v>0.40908864000000006</v>
      </c>
      <c r="J15" s="22">
        <f t="shared" si="1"/>
        <v>0.46045685439452755</v>
      </c>
      <c r="K15" s="22">
        <f t="shared" si="2"/>
        <v>0.49497091263456594</v>
      </c>
      <c r="L15" s="23">
        <f t="shared" si="3"/>
        <v>0.53942050685098186</v>
      </c>
      <c r="M15" s="4"/>
      <c r="N15" t="s">
        <v>262</v>
      </c>
      <c r="O15" s="5">
        <v>14.764669831847794</v>
      </c>
      <c r="P15" s="71">
        <v>0.54340882186803241</v>
      </c>
    </row>
    <row r="16" spans="1:16" x14ac:dyDescent="0.25">
      <c r="A16" s="17"/>
      <c r="B16" s="55">
        <v>10</v>
      </c>
      <c r="C16" s="19" t="s">
        <v>259</v>
      </c>
      <c r="D16" s="20">
        <v>5.6649780000000005</v>
      </c>
      <c r="E16" s="21">
        <v>13.380767999999998</v>
      </c>
      <c r="F16" s="21">
        <f t="shared" si="0"/>
        <v>6.8313378496986417</v>
      </c>
      <c r="G16" s="21">
        <v>4.998241739698642</v>
      </c>
      <c r="H16" s="21">
        <v>0.69018903999999992</v>
      </c>
      <c r="I16" s="21">
        <v>1.1429070700000001</v>
      </c>
      <c r="J16" s="22">
        <f t="shared" si="1"/>
        <v>0.37353922732227646</v>
      </c>
      <c r="K16" s="22">
        <f t="shared" si="2"/>
        <v>0.42511990191434773</v>
      </c>
      <c r="L16" s="23">
        <f t="shared" si="3"/>
        <v>0.51053406274577384</v>
      </c>
      <c r="M16" s="4"/>
      <c r="N16" t="s">
        <v>258</v>
      </c>
      <c r="O16" s="5">
        <v>4.9645177965265166</v>
      </c>
      <c r="P16" s="71">
        <v>0.53942050685098186</v>
      </c>
    </row>
    <row r="17" spans="1:16" x14ac:dyDescent="0.25">
      <c r="A17" s="17"/>
      <c r="B17" s="55">
        <v>11</v>
      </c>
      <c r="C17" s="19" t="s">
        <v>260</v>
      </c>
      <c r="D17" s="20">
        <v>15.681860000000002</v>
      </c>
      <c r="E17" s="21">
        <v>20.604839999999999</v>
      </c>
      <c r="F17" s="21">
        <f t="shared" si="0"/>
        <v>11.921620985902161</v>
      </c>
      <c r="G17" s="21">
        <v>9.0223971959021583</v>
      </c>
      <c r="H17" s="21">
        <v>1.4814098800000002</v>
      </c>
      <c r="I17" s="21">
        <v>1.4178139100000009</v>
      </c>
      <c r="J17" s="22">
        <f t="shared" si="1"/>
        <v>0.43787756643109865</v>
      </c>
      <c r="K17" s="22">
        <f t="shared" si="2"/>
        <v>0.5097737752829995</v>
      </c>
      <c r="L17" s="23">
        <f t="shared" si="3"/>
        <v>0.57858352629295651</v>
      </c>
      <c r="M17" s="4"/>
      <c r="N17" t="s">
        <v>265</v>
      </c>
      <c r="O17" s="5">
        <v>9.0448542871723117</v>
      </c>
      <c r="P17" s="71">
        <v>0.52924218654050259</v>
      </c>
    </row>
    <row r="18" spans="1:16" x14ac:dyDescent="0.25">
      <c r="A18" s="17"/>
      <c r="B18" s="55">
        <v>12</v>
      </c>
      <c r="C18" s="19" t="s">
        <v>261</v>
      </c>
      <c r="D18" s="20">
        <v>7.9321540000000033</v>
      </c>
      <c r="E18" s="21">
        <v>14.149175999999997</v>
      </c>
      <c r="F18" s="21">
        <f t="shared" si="0"/>
        <v>7.1394023479526689</v>
      </c>
      <c r="G18" s="21">
        <v>5.4113993979526693</v>
      </c>
      <c r="H18" s="21">
        <v>0.81229191999999983</v>
      </c>
      <c r="I18" s="21">
        <v>0.91571102999999987</v>
      </c>
      <c r="J18" s="22">
        <f t="shared" si="1"/>
        <v>0.38245332434571955</v>
      </c>
      <c r="K18" s="22">
        <f t="shared" si="2"/>
        <v>0.43986245686340114</v>
      </c>
      <c r="L18" s="23">
        <f t="shared" si="3"/>
        <v>0.50458078604384249</v>
      </c>
      <c r="M18" s="4"/>
      <c r="N18" t="s">
        <v>251</v>
      </c>
      <c r="O18" s="5">
        <v>6.1633251936767071</v>
      </c>
      <c r="P18" s="71">
        <v>0.52656071080806521</v>
      </c>
    </row>
    <row r="19" spans="1:16" x14ac:dyDescent="0.25">
      <c r="A19" s="17"/>
      <c r="B19" s="55">
        <v>13</v>
      </c>
      <c r="C19" s="19" t="s">
        <v>262</v>
      </c>
      <c r="D19" s="20">
        <v>18.981399000000007</v>
      </c>
      <c r="E19" s="21">
        <v>27.17046400000001</v>
      </c>
      <c r="F19" s="21">
        <f t="shared" si="0"/>
        <v>14.764669831847794</v>
      </c>
      <c r="G19" s="21">
        <v>10.895121791847792</v>
      </c>
      <c r="H19" s="21">
        <v>1.7980120099999999</v>
      </c>
      <c r="I19" s="21">
        <v>2.0715360299999999</v>
      </c>
      <c r="J19" s="22">
        <f t="shared" si="1"/>
        <v>0.40099137769041371</v>
      </c>
      <c r="K19" s="22">
        <f t="shared" si="2"/>
        <v>0.46716661893767397</v>
      </c>
      <c r="L19" s="23">
        <f t="shared" si="3"/>
        <v>0.54340882186803241</v>
      </c>
      <c r="M19" s="4"/>
      <c r="N19" t="s">
        <v>255</v>
      </c>
      <c r="O19" s="5">
        <v>10.790368064451755</v>
      </c>
      <c r="P19" s="71">
        <v>0.52257305733562986</v>
      </c>
    </row>
    <row r="20" spans="1:16" x14ac:dyDescent="0.25">
      <c r="A20" s="17"/>
      <c r="B20" s="55">
        <v>14</v>
      </c>
      <c r="C20" s="19" t="s">
        <v>263</v>
      </c>
      <c r="D20" s="20">
        <v>23.207010999999998</v>
      </c>
      <c r="E20" s="21">
        <v>26.963521999999998</v>
      </c>
      <c r="F20" s="21">
        <f t="shared" si="0"/>
        <v>14.85836062339545</v>
      </c>
      <c r="G20" s="21">
        <v>9.6789141533954499</v>
      </c>
      <c r="H20" s="21">
        <v>2.0159346100000004</v>
      </c>
      <c r="I20" s="21">
        <v>3.1635118599999998</v>
      </c>
      <c r="J20" s="22">
        <f t="shared" si="1"/>
        <v>0.35896327465660643</v>
      </c>
      <c r="K20" s="22">
        <f t="shared" si="2"/>
        <v>0.43372853010060969</v>
      </c>
      <c r="L20" s="23">
        <f t="shared" si="3"/>
        <v>0.5510541472807392</v>
      </c>
      <c r="M20" s="4"/>
      <c r="N20" t="s">
        <v>254</v>
      </c>
      <c r="O20" s="5">
        <v>10.208231834659077</v>
      </c>
      <c r="P20" s="71">
        <v>0.52081601131336264</v>
      </c>
    </row>
    <row r="21" spans="1:16" x14ac:dyDescent="0.25">
      <c r="A21" s="17"/>
      <c r="B21" s="55">
        <v>15</v>
      </c>
      <c r="C21" s="19" t="s">
        <v>264</v>
      </c>
      <c r="D21" s="20">
        <v>249.01014899999979</v>
      </c>
      <c r="E21" s="21">
        <v>244.26053799999983</v>
      </c>
      <c r="F21" s="21">
        <f t="shared" si="0"/>
        <v>122.99561175719985</v>
      </c>
      <c r="G21" s="21">
        <v>88.072152457199849</v>
      </c>
      <c r="H21" s="21">
        <v>19.05067475000002</v>
      </c>
      <c r="I21" s="21">
        <v>15.872784549999997</v>
      </c>
      <c r="J21" s="22">
        <f t="shared" si="1"/>
        <v>0.36056643933699972</v>
      </c>
      <c r="K21" s="22">
        <f t="shared" si="2"/>
        <v>0.43855969566070446</v>
      </c>
      <c r="L21" s="23">
        <f t="shared" si="3"/>
        <v>0.50354270388612643</v>
      </c>
      <c r="M21" s="4"/>
      <c r="N21" t="s">
        <v>259</v>
      </c>
      <c r="O21" s="5">
        <v>6.8313378496986417</v>
      </c>
      <c r="P21" s="71">
        <v>0.51053406274577384</v>
      </c>
    </row>
    <row r="22" spans="1:16" x14ac:dyDescent="0.25">
      <c r="A22" s="17"/>
      <c r="B22" s="55">
        <v>16</v>
      </c>
      <c r="C22" s="19" t="s">
        <v>265</v>
      </c>
      <c r="D22" s="20">
        <v>16.383118</v>
      </c>
      <c r="E22" s="21">
        <v>17.090199000000002</v>
      </c>
      <c r="F22" s="21">
        <f t="shared" si="0"/>
        <v>9.0448542871723117</v>
      </c>
      <c r="G22" s="21">
        <v>5.6050937571723125</v>
      </c>
      <c r="H22" s="21">
        <v>1.99360249</v>
      </c>
      <c r="I22" s="21">
        <v>1.44615804</v>
      </c>
      <c r="J22" s="22">
        <f t="shared" si="1"/>
        <v>0.32797123995878058</v>
      </c>
      <c r="K22" s="22">
        <f t="shared" si="2"/>
        <v>0.44462304079503762</v>
      </c>
      <c r="L22" s="23">
        <f t="shared" si="3"/>
        <v>0.52924218654050259</v>
      </c>
      <c r="M22" s="4"/>
      <c r="N22" t="s">
        <v>261</v>
      </c>
      <c r="O22" s="5">
        <v>7.1394023479526689</v>
      </c>
      <c r="P22" s="71">
        <v>0.50458078604384249</v>
      </c>
    </row>
    <row r="23" spans="1:16" x14ac:dyDescent="0.25">
      <c r="A23" s="17"/>
      <c r="B23" s="55">
        <v>17</v>
      </c>
      <c r="C23" s="19" t="s">
        <v>266</v>
      </c>
      <c r="D23" s="20">
        <v>6.137067</v>
      </c>
      <c r="E23" s="21">
        <v>8.1679999999999993</v>
      </c>
      <c r="F23" s="21">
        <f t="shared" si="0"/>
        <v>3.9696337444667331</v>
      </c>
      <c r="G23" s="21">
        <v>2.7170964444667334</v>
      </c>
      <c r="H23" s="21">
        <v>0.61801446999999998</v>
      </c>
      <c r="I23" s="21">
        <v>0.63452282999999998</v>
      </c>
      <c r="J23" s="22">
        <f t="shared" si="1"/>
        <v>0.33265137664871863</v>
      </c>
      <c r="K23" s="22">
        <f t="shared" si="2"/>
        <v>0.40831426474862065</v>
      </c>
      <c r="L23" s="23">
        <f t="shared" si="3"/>
        <v>0.48599825470944336</v>
      </c>
      <c r="M23" s="4"/>
      <c r="N23" t="s">
        <v>264</v>
      </c>
      <c r="O23" s="5">
        <v>122.99561175719985</v>
      </c>
      <c r="P23" s="71">
        <v>0.50354270388612643</v>
      </c>
    </row>
    <row r="24" spans="1:16" x14ac:dyDescent="0.25">
      <c r="A24" s="17"/>
      <c r="B24" s="55">
        <v>18</v>
      </c>
      <c r="C24" s="19" t="s">
        <v>267</v>
      </c>
      <c r="D24" s="20">
        <v>2.6049569999999993</v>
      </c>
      <c r="E24" s="21">
        <v>3.0176979999999989</v>
      </c>
      <c r="F24" s="21">
        <f t="shared" si="0"/>
        <v>0.96101049569553521</v>
      </c>
      <c r="G24" s="21">
        <v>0.63924182569553523</v>
      </c>
      <c r="H24" s="21">
        <v>0.14168013000000002</v>
      </c>
      <c r="I24" s="21">
        <v>0.18008853999999996</v>
      </c>
      <c r="J24" s="22">
        <f t="shared" si="1"/>
        <v>0.2118309471973456</v>
      </c>
      <c r="K24" s="22">
        <f t="shared" si="2"/>
        <v>0.25878068504387636</v>
      </c>
      <c r="L24" s="23">
        <f t="shared" si="3"/>
        <v>0.31845814117103022</v>
      </c>
      <c r="M24" s="4"/>
      <c r="N24" t="s">
        <v>266</v>
      </c>
      <c r="O24" s="5">
        <v>3.9696337444667331</v>
      </c>
      <c r="P24" s="71">
        <v>0.48599825470944336</v>
      </c>
    </row>
    <row r="25" spans="1:16" x14ac:dyDescent="0.25">
      <c r="A25" s="17"/>
      <c r="B25" s="55">
        <v>19</v>
      </c>
      <c r="C25" s="19" t="s">
        <v>268</v>
      </c>
      <c r="D25" s="20">
        <v>2.0527609999999994</v>
      </c>
      <c r="E25" s="21">
        <v>2.4752599999999996</v>
      </c>
      <c r="F25" s="21">
        <f t="shared" si="0"/>
        <v>0.90751235903803829</v>
      </c>
      <c r="G25" s="21">
        <v>0.63075532903803833</v>
      </c>
      <c r="H25" s="21">
        <v>0.12588913000000002</v>
      </c>
      <c r="I25" s="21">
        <v>0.1508679</v>
      </c>
      <c r="J25" s="22">
        <f t="shared" si="1"/>
        <v>0.25482386861906969</v>
      </c>
      <c r="K25" s="22">
        <f t="shared" si="2"/>
        <v>0.30568282080995068</v>
      </c>
      <c r="L25" s="23">
        <f t="shared" si="3"/>
        <v>0.36663314522031559</v>
      </c>
      <c r="M25" s="4"/>
      <c r="N25" t="s">
        <v>274</v>
      </c>
      <c r="O25" s="5">
        <v>4.7131451200612808</v>
      </c>
      <c r="P25" s="71">
        <v>0.48067464122728276</v>
      </c>
    </row>
    <row r="26" spans="1:16" x14ac:dyDescent="0.25">
      <c r="A26" s="17"/>
      <c r="B26" s="55">
        <v>20</v>
      </c>
      <c r="C26" s="19" t="s">
        <v>269</v>
      </c>
      <c r="D26" s="20">
        <v>17.419247000000009</v>
      </c>
      <c r="E26" s="21">
        <v>20.494494</v>
      </c>
      <c r="F26" s="21">
        <f t="shared" si="0"/>
        <v>14.278129785118303</v>
      </c>
      <c r="G26" s="21">
        <v>10.841888825118303</v>
      </c>
      <c r="H26" s="21">
        <v>1.5463089599999997</v>
      </c>
      <c r="I26" s="21">
        <v>1.8899320000000006</v>
      </c>
      <c r="J26" s="22">
        <f t="shared" si="1"/>
        <v>0.52901471122528343</v>
      </c>
      <c r="K26" s="22">
        <f t="shared" si="2"/>
        <v>0.60446468134896636</v>
      </c>
      <c r="L26" s="23">
        <f t="shared" si="3"/>
        <v>0.6966812542489853</v>
      </c>
      <c r="M26" s="4"/>
      <c r="N26" t="s">
        <v>273</v>
      </c>
      <c r="O26" s="5">
        <v>3.0625573333388831</v>
      </c>
      <c r="P26" s="71">
        <v>0.45705656505832276</v>
      </c>
    </row>
    <row r="27" spans="1:16" x14ac:dyDescent="0.25">
      <c r="A27" s="17"/>
      <c r="B27" s="55">
        <v>21</v>
      </c>
      <c r="C27" s="19" t="s">
        <v>270</v>
      </c>
      <c r="D27" s="20">
        <v>10.353327000000004</v>
      </c>
      <c r="E27" s="21">
        <v>13.383549</v>
      </c>
      <c r="F27" s="21">
        <f t="shared" si="0"/>
        <v>5.9438899712134843</v>
      </c>
      <c r="G27" s="21">
        <v>4.1170668212134842</v>
      </c>
      <c r="H27" s="21">
        <v>0.89612238000000033</v>
      </c>
      <c r="I27" s="21">
        <v>0.93070076999999973</v>
      </c>
      <c r="J27" s="22">
        <f t="shared" si="1"/>
        <v>0.30762145535638447</v>
      </c>
      <c r="K27" s="22">
        <f t="shared" si="2"/>
        <v>0.37457846205169382</v>
      </c>
      <c r="L27" s="23">
        <f t="shared" si="3"/>
        <v>0.44411911752357197</v>
      </c>
      <c r="M27" s="4"/>
      <c r="N27" t="s">
        <v>270</v>
      </c>
      <c r="O27" s="5">
        <v>5.9438899712134843</v>
      </c>
      <c r="P27" s="71">
        <v>0.44411911752357197</v>
      </c>
    </row>
    <row r="28" spans="1:16" x14ac:dyDescent="0.25">
      <c r="A28" s="17"/>
      <c r="B28" s="55">
        <v>22</v>
      </c>
      <c r="C28" s="19" t="s">
        <v>271</v>
      </c>
      <c r="D28" s="20">
        <v>13.730001000000005</v>
      </c>
      <c r="E28" s="21">
        <v>16.386582000000001</v>
      </c>
      <c r="F28" s="21">
        <f t="shared" si="0"/>
        <v>9.0362403445038026</v>
      </c>
      <c r="G28" s="21">
        <v>5.8548191045038038</v>
      </c>
      <c r="H28" s="21">
        <v>1.6550157599999999</v>
      </c>
      <c r="I28" s="21">
        <v>1.52640548</v>
      </c>
      <c r="J28" s="22">
        <f t="shared" si="1"/>
        <v>0.35729349198654142</v>
      </c>
      <c r="K28" s="22">
        <f t="shared" si="2"/>
        <v>0.45829172090334658</v>
      </c>
      <c r="L28" s="23">
        <f t="shared" si="3"/>
        <v>0.55144143815371638</v>
      </c>
      <c r="M28" s="4"/>
      <c r="N28" t="s">
        <v>253</v>
      </c>
      <c r="O28" s="5">
        <v>8.6952740031823765</v>
      </c>
      <c r="P28" s="71">
        <v>0.43171617252564282</v>
      </c>
    </row>
    <row r="29" spans="1:16" x14ac:dyDescent="0.25">
      <c r="A29" s="17"/>
      <c r="B29" s="55">
        <v>23</v>
      </c>
      <c r="C29" s="19" t="s">
        <v>272</v>
      </c>
      <c r="D29" s="20">
        <v>11.154502000000001</v>
      </c>
      <c r="E29" s="21">
        <v>11.738979000000004</v>
      </c>
      <c r="F29" s="21">
        <f t="shared" si="0"/>
        <v>6.3914182489512577</v>
      </c>
      <c r="G29" s="21">
        <v>4.3715354589512572</v>
      </c>
      <c r="H29" s="21">
        <v>0.91297869999999992</v>
      </c>
      <c r="I29" s="21">
        <v>1.1069040900000005</v>
      </c>
      <c r="J29" s="22">
        <f t="shared" si="1"/>
        <v>0.37239486150807966</v>
      </c>
      <c r="K29" s="22">
        <f t="shared" si="2"/>
        <v>0.45016812441280074</v>
      </c>
      <c r="L29" s="23">
        <f t="shared" si="3"/>
        <v>0.54446117068198652</v>
      </c>
      <c r="M29" s="4"/>
      <c r="N29" t="s">
        <v>250</v>
      </c>
      <c r="O29" s="5">
        <v>2.0584179012302464</v>
      </c>
      <c r="P29" s="71">
        <v>0.41331642812700803</v>
      </c>
    </row>
    <row r="30" spans="1:16" x14ac:dyDescent="0.25">
      <c r="A30" s="17"/>
      <c r="B30" s="55">
        <v>24</v>
      </c>
      <c r="C30" s="19" t="s">
        <v>273</v>
      </c>
      <c r="D30" s="20">
        <v>7.3498030000000014</v>
      </c>
      <c r="E30" s="21">
        <v>6.700609</v>
      </c>
      <c r="F30" s="21">
        <f t="shared" si="0"/>
        <v>3.0625573333388831</v>
      </c>
      <c r="G30" s="21">
        <v>2.0232705633388832</v>
      </c>
      <c r="H30" s="21">
        <v>0.51104675999999993</v>
      </c>
      <c r="I30" s="21">
        <v>0.52824000999999987</v>
      </c>
      <c r="J30" s="22">
        <f t="shared" si="1"/>
        <v>0.30195323489833287</v>
      </c>
      <c r="K30" s="22">
        <f t="shared" si="2"/>
        <v>0.37822193823559669</v>
      </c>
      <c r="L30" s="23">
        <f t="shared" si="3"/>
        <v>0.45705656505832276</v>
      </c>
      <c r="M30" s="4"/>
      <c r="N30" t="s">
        <v>268</v>
      </c>
      <c r="O30" s="5">
        <v>0.90751235903803829</v>
      </c>
      <c r="P30" s="71">
        <v>0.36663314522031559</v>
      </c>
    </row>
    <row r="31" spans="1:16" ht="15.75" thickBot="1" x14ac:dyDescent="0.3">
      <c r="A31" s="24"/>
      <c r="B31" s="56">
        <v>25</v>
      </c>
      <c r="C31" s="26" t="s">
        <v>274</v>
      </c>
      <c r="D31" s="27">
        <v>7.340401</v>
      </c>
      <c r="E31" s="28">
        <v>9.8052710000000012</v>
      </c>
      <c r="F31" s="28">
        <f t="shared" si="0"/>
        <v>4.7131451200612808</v>
      </c>
      <c r="G31" s="28">
        <v>2.9459020900612813</v>
      </c>
      <c r="H31" s="28">
        <v>0.69391450999999993</v>
      </c>
      <c r="I31" s="28">
        <v>1.07332852</v>
      </c>
      <c r="J31" s="29">
        <f t="shared" si="1"/>
        <v>0.30044065993293617</v>
      </c>
      <c r="K31" s="29">
        <f t="shared" si="2"/>
        <v>0.37121019909202724</v>
      </c>
      <c r="L31" s="30">
        <f t="shared" si="3"/>
        <v>0.48067464122728276</v>
      </c>
      <c r="M31" s="4"/>
      <c r="N31" t="s">
        <v>267</v>
      </c>
      <c r="O31" s="5">
        <v>0.96101049569553521</v>
      </c>
      <c r="P31" s="71">
        <v>0.31845814117103022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16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67</v>
      </c>
      <c r="B1" s="51" t="s">
        <v>42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1090</v>
      </c>
      <c r="N2" s="72" t="s">
        <v>1106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44.999913999999997</v>
      </c>
      <c r="E6" s="14">
        <f ca="1">SUM(E7:OFFSET(E7,50,0))</f>
        <v>47.916360999999988</v>
      </c>
      <c r="F6" s="14">
        <f ca="1">SUM(F7:OFFSET(F7,50,0))</f>
        <v>29.020462447047475</v>
      </c>
      <c r="G6" s="14">
        <f ca="1">SUM(G7:OFFSET(G7,50,0))</f>
        <v>19.604670687047474</v>
      </c>
      <c r="H6" s="14">
        <f ca="1">SUM(H7:OFFSET(H7,50,0))</f>
        <v>3.9159296600000002</v>
      </c>
      <c r="I6" s="14">
        <f ca="1">SUM(I7:OFFSET(I7,50,0))</f>
        <v>5.4998620999999988</v>
      </c>
      <c r="J6" s="15">
        <f ca="1">IFERROR(G6/E6,0)</f>
        <v>0.40914356344897473</v>
      </c>
      <c r="K6" s="15">
        <f ca="1">IFERROR(SUM(G6,H6)/E6,0)</f>
        <v>0.49086783420484453</v>
      </c>
      <c r="L6" s="16">
        <f ca="1">IFERROR(SUM(G6,H6,I6)/E6,0)</f>
        <v>0.60564829718699797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2</v>
      </c>
      <c r="C7" s="19" t="s">
        <v>251</v>
      </c>
      <c r="D7" s="20">
        <v>1.8698840000000003</v>
      </c>
      <c r="E7" s="21">
        <v>1.9404840000000003</v>
      </c>
      <c r="F7" s="21">
        <f t="shared" ref="F7:F30" si="0">SUM(G7,H7,I7)</f>
        <v>1.0529449732760687</v>
      </c>
      <c r="G7" s="21">
        <v>0.71471156327606877</v>
      </c>
      <c r="H7" s="21">
        <v>0.14216939000000001</v>
      </c>
      <c r="I7" s="21">
        <v>0.19606402000000001</v>
      </c>
      <c r="J7" s="22">
        <f t="shared" ref="J7:J30" si="1">IFERROR(G7/E7,0)</f>
        <v>0.36831613312764683</v>
      </c>
      <c r="K7" s="22">
        <f t="shared" ref="K7:K30" si="2">IFERROR(SUM(G7,H7)/E7,0)</f>
        <v>0.44158104538665027</v>
      </c>
      <c r="L7" s="23">
        <f t="shared" ref="L7:L30" si="3">IFERROR(SUM(G7,H7,I7)/E7,0)</f>
        <v>0.54261976562345715</v>
      </c>
      <c r="M7" s="4"/>
      <c r="N7" t="s">
        <v>274</v>
      </c>
      <c r="O7" s="5">
        <v>0.55571634659398883</v>
      </c>
      <c r="P7" s="71">
        <v>0.83284952438001036</v>
      </c>
    </row>
    <row r="8" spans="1:16" x14ac:dyDescent="0.25">
      <c r="A8" s="17"/>
      <c r="B8" s="55">
        <v>3</v>
      </c>
      <c r="C8" s="19" t="s">
        <v>252</v>
      </c>
      <c r="D8" s="20">
        <v>1.0647500000000001</v>
      </c>
      <c r="E8" s="21">
        <v>1.025514</v>
      </c>
      <c r="F8" s="21">
        <f t="shared" si="0"/>
        <v>0.68379929814436258</v>
      </c>
      <c r="G8" s="21">
        <v>0.46969422814436257</v>
      </c>
      <c r="H8" s="21">
        <v>8.6415679999999995E-2</v>
      </c>
      <c r="I8" s="21">
        <v>0.12768939000000001</v>
      </c>
      <c r="J8" s="22">
        <f t="shared" si="1"/>
        <v>0.45800859680546785</v>
      </c>
      <c r="K8" s="22">
        <f t="shared" si="2"/>
        <v>0.54227432111542362</v>
      </c>
      <c r="L8" s="23">
        <f t="shared" si="3"/>
        <v>0.66678689724797768</v>
      </c>
      <c r="M8" s="4"/>
      <c r="N8" t="s">
        <v>272</v>
      </c>
      <c r="O8" s="5">
        <v>0.71087743714159302</v>
      </c>
      <c r="P8" s="71">
        <v>0.78319448291613747</v>
      </c>
    </row>
    <row r="9" spans="1:16" x14ac:dyDescent="0.25">
      <c r="A9" s="17"/>
      <c r="B9" s="55">
        <v>4</v>
      </c>
      <c r="C9" s="19" t="s">
        <v>253</v>
      </c>
      <c r="D9" s="20">
        <v>1.5852060000000001</v>
      </c>
      <c r="E9" s="21">
        <v>1.8864989999999999</v>
      </c>
      <c r="F9" s="21">
        <f t="shared" si="0"/>
        <v>1.0162046025489366</v>
      </c>
      <c r="G9" s="21">
        <v>0.67315000254893675</v>
      </c>
      <c r="H9" s="21">
        <v>0.16154457999999999</v>
      </c>
      <c r="I9" s="21">
        <v>0.18151001999999999</v>
      </c>
      <c r="J9" s="22">
        <f t="shared" si="1"/>
        <v>0.35682499834292875</v>
      </c>
      <c r="K9" s="22">
        <f t="shared" si="2"/>
        <v>0.44245694407944913</v>
      </c>
      <c r="L9" s="23">
        <f t="shared" si="3"/>
        <v>0.53867221904116391</v>
      </c>
      <c r="M9" s="4"/>
      <c r="N9" t="s">
        <v>270</v>
      </c>
      <c r="O9" s="5">
        <v>0.78712903731245754</v>
      </c>
      <c r="P9" s="71">
        <v>0.77924464004448735</v>
      </c>
    </row>
    <row r="10" spans="1:16" x14ac:dyDescent="0.25">
      <c r="A10" s="17"/>
      <c r="B10" s="55">
        <v>5</v>
      </c>
      <c r="C10" s="19" t="s">
        <v>254</v>
      </c>
      <c r="D10" s="20">
        <v>0.802284</v>
      </c>
      <c r="E10" s="21">
        <v>0.73842099999999999</v>
      </c>
      <c r="F10" s="21">
        <f t="shared" si="0"/>
        <v>0.45807492025342467</v>
      </c>
      <c r="G10" s="21">
        <v>0.31279510025342461</v>
      </c>
      <c r="H10" s="21">
        <v>6.590886E-2</v>
      </c>
      <c r="I10" s="21">
        <v>7.9370960000000018E-2</v>
      </c>
      <c r="J10" s="22">
        <f t="shared" si="1"/>
        <v>0.42359995213221807</v>
      </c>
      <c r="K10" s="22">
        <f t="shared" si="2"/>
        <v>0.51285643319112628</v>
      </c>
      <c r="L10" s="23">
        <f t="shared" si="3"/>
        <v>0.62034384213534643</v>
      </c>
      <c r="M10" s="4"/>
      <c r="N10" t="s">
        <v>261</v>
      </c>
      <c r="O10" s="5">
        <v>0.96747842627527425</v>
      </c>
      <c r="P10" s="71">
        <v>0.76627584508073543</v>
      </c>
    </row>
    <row r="11" spans="1:16" x14ac:dyDescent="0.25">
      <c r="A11" s="17"/>
      <c r="B11" s="55">
        <v>6</v>
      </c>
      <c r="C11" s="19" t="s">
        <v>255</v>
      </c>
      <c r="D11" s="20">
        <v>2.0851639999999998</v>
      </c>
      <c r="E11" s="21">
        <v>2.1895220000000002</v>
      </c>
      <c r="F11" s="21">
        <f t="shared" si="0"/>
        <v>0.74587381075580894</v>
      </c>
      <c r="G11" s="21">
        <v>0.52022218075580895</v>
      </c>
      <c r="H11" s="21">
        <v>0.10131950000000001</v>
      </c>
      <c r="I11" s="21">
        <v>0.12433213000000001</v>
      </c>
      <c r="J11" s="22">
        <f t="shared" si="1"/>
        <v>0.23759623367831376</v>
      </c>
      <c r="K11" s="22">
        <f t="shared" si="2"/>
        <v>0.2838709456930823</v>
      </c>
      <c r="L11" s="23">
        <f t="shared" si="3"/>
        <v>0.34065600197477297</v>
      </c>
      <c r="M11" s="4"/>
      <c r="N11" t="s">
        <v>271</v>
      </c>
      <c r="O11" s="5">
        <v>0.26028614114911436</v>
      </c>
      <c r="P11" s="71">
        <v>0.68618240598197944</v>
      </c>
    </row>
    <row r="12" spans="1:16" x14ac:dyDescent="0.25">
      <c r="A12" s="17"/>
      <c r="B12" s="55">
        <v>7</v>
      </c>
      <c r="C12" s="19" t="s">
        <v>256</v>
      </c>
      <c r="D12" s="20">
        <v>1.305785</v>
      </c>
      <c r="E12" s="21">
        <v>1.9614799999999999</v>
      </c>
      <c r="F12" s="21">
        <f t="shared" si="0"/>
        <v>1.0564656971256206</v>
      </c>
      <c r="G12" s="21">
        <v>0.72553447712562047</v>
      </c>
      <c r="H12" s="21">
        <v>0.15094355000000004</v>
      </c>
      <c r="I12" s="21">
        <v>0.17998767000000002</v>
      </c>
      <c r="J12" s="22">
        <f t="shared" si="1"/>
        <v>0.36989134588454664</v>
      </c>
      <c r="K12" s="22">
        <f t="shared" si="2"/>
        <v>0.44684525313825302</v>
      </c>
      <c r="L12" s="23">
        <f t="shared" si="3"/>
        <v>0.53860640798051507</v>
      </c>
      <c r="M12" s="4"/>
      <c r="N12" t="s">
        <v>264</v>
      </c>
      <c r="O12" s="5">
        <v>12.450195697992655</v>
      </c>
      <c r="P12" s="71">
        <v>0.68110869940988239</v>
      </c>
    </row>
    <row r="13" spans="1:16" x14ac:dyDescent="0.25">
      <c r="A13" s="17"/>
      <c r="B13" s="55">
        <v>8</v>
      </c>
      <c r="C13" s="19" t="s">
        <v>257</v>
      </c>
      <c r="D13" s="20">
        <v>1.3614329999999999</v>
      </c>
      <c r="E13" s="21">
        <v>1.8154940000000002</v>
      </c>
      <c r="F13" s="21">
        <f t="shared" si="0"/>
        <v>1.0306600600724181</v>
      </c>
      <c r="G13" s="21">
        <v>0.70061303007241804</v>
      </c>
      <c r="H13" s="21">
        <v>0.14887054999999999</v>
      </c>
      <c r="I13" s="21">
        <v>0.18117648</v>
      </c>
      <c r="J13" s="22">
        <f t="shared" si="1"/>
        <v>0.38590765382447861</v>
      </c>
      <c r="K13" s="22">
        <f t="shared" si="2"/>
        <v>0.46790767695867791</v>
      </c>
      <c r="L13" s="23">
        <f t="shared" si="3"/>
        <v>0.5677022673015818</v>
      </c>
      <c r="M13" s="4"/>
      <c r="N13" t="s">
        <v>258</v>
      </c>
      <c r="O13" s="5">
        <v>0.23845386071802468</v>
      </c>
      <c r="P13" s="71">
        <v>0.67206639304755733</v>
      </c>
    </row>
    <row r="14" spans="1:16" x14ac:dyDescent="0.25">
      <c r="A14" s="17"/>
      <c r="B14" s="55">
        <v>9</v>
      </c>
      <c r="C14" s="19" t="s">
        <v>258</v>
      </c>
      <c r="D14" s="20">
        <v>0.288215</v>
      </c>
      <c r="E14" s="21">
        <v>0.35480700000000004</v>
      </c>
      <c r="F14" s="21">
        <f t="shared" si="0"/>
        <v>0.23845386071802468</v>
      </c>
      <c r="G14" s="21">
        <v>0.16929837071802467</v>
      </c>
      <c r="H14" s="21">
        <v>2.9231270000000004E-2</v>
      </c>
      <c r="I14" s="21">
        <v>3.9924220000000003E-2</v>
      </c>
      <c r="J14" s="22">
        <f t="shared" si="1"/>
        <v>0.47715623062122409</v>
      </c>
      <c r="K14" s="22">
        <f t="shared" si="2"/>
        <v>0.55954262660551979</v>
      </c>
      <c r="L14" s="23">
        <f t="shared" si="3"/>
        <v>0.67206639304755733</v>
      </c>
      <c r="M14" s="4"/>
      <c r="N14" t="s">
        <v>252</v>
      </c>
      <c r="O14" s="5">
        <v>0.68379929814436258</v>
      </c>
      <c r="P14" s="71">
        <v>0.66678689724797768</v>
      </c>
    </row>
    <row r="15" spans="1:16" x14ac:dyDescent="0.25">
      <c r="A15" s="17"/>
      <c r="B15" s="55">
        <v>10</v>
      </c>
      <c r="C15" s="19" t="s">
        <v>259</v>
      </c>
      <c r="D15" s="20">
        <v>0.59152399999999994</v>
      </c>
      <c r="E15" s="21">
        <v>0.87301899999999999</v>
      </c>
      <c r="F15" s="21">
        <f t="shared" si="0"/>
        <v>0.54072374413877911</v>
      </c>
      <c r="G15" s="21">
        <v>0.37665770413877908</v>
      </c>
      <c r="H15" s="21">
        <v>7.2856169999999998E-2</v>
      </c>
      <c r="I15" s="21">
        <v>9.1209870000000012E-2</v>
      </c>
      <c r="J15" s="22">
        <f t="shared" si="1"/>
        <v>0.43144273393680904</v>
      </c>
      <c r="K15" s="22">
        <f t="shared" si="2"/>
        <v>0.51489586611377192</v>
      </c>
      <c r="L15" s="23">
        <f t="shared" si="3"/>
        <v>0.61937225208017133</v>
      </c>
      <c r="M15" s="4"/>
      <c r="N15" t="s">
        <v>267</v>
      </c>
      <c r="O15" s="5">
        <v>0.43268845312454696</v>
      </c>
      <c r="P15" s="71">
        <v>0.64678735737569082</v>
      </c>
    </row>
    <row r="16" spans="1:16" x14ac:dyDescent="0.25">
      <c r="A16" s="17"/>
      <c r="B16" s="55">
        <v>11</v>
      </c>
      <c r="C16" s="19" t="s">
        <v>260</v>
      </c>
      <c r="D16" s="20">
        <v>2.590068</v>
      </c>
      <c r="E16" s="21">
        <v>2.5900679999999996</v>
      </c>
      <c r="F16" s="21">
        <f t="shared" si="0"/>
        <v>1.2701212028180011</v>
      </c>
      <c r="G16" s="21">
        <v>0.88321469281800091</v>
      </c>
      <c r="H16" s="21">
        <v>0.16409083999999999</v>
      </c>
      <c r="I16" s="21">
        <v>0.22281567000000002</v>
      </c>
      <c r="J16" s="22">
        <f t="shared" si="1"/>
        <v>0.3410005809955573</v>
      </c>
      <c r="K16" s="22">
        <f t="shared" si="2"/>
        <v>0.40435445433015704</v>
      </c>
      <c r="L16" s="23">
        <f t="shared" si="3"/>
        <v>0.49038141192354845</v>
      </c>
      <c r="M16" s="4"/>
      <c r="N16" t="s">
        <v>268</v>
      </c>
      <c r="O16" s="5">
        <v>0.27236309682805809</v>
      </c>
      <c r="P16" s="71">
        <v>0.64517321085397095</v>
      </c>
    </row>
    <row r="17" spans="1:16" x14ac:dyDescent="0.25">
      <c r="A17" s="17"/>
      <c r="B17" s="55">
        <v>12</v>
      </c>
      <c r="C17" s="19" t="s">
        <v>261</v>
      </c>
      <c r="D17" s="20">
        <v>0.9949889999999999</v>
      </c>
      <c r="E17" s="21">
        <v>1.262572</v>
      </c>
      <c r="F17" s="21">
        <f t="shared" si="0"/>
        <v>0.96747842627527425</v>
      </c>
      <c r="G17" s="21">
        <v>0.60985207627527416</v>
      </c>
      <c r="H17" s="21">
        <v>0.13852276999999999</v>
      </c>
      <c r="I17" s="21">
        <v>0.21910358000000002</v>
      </c>
      <c r="J17" s="22">
        <f t="shared" si="1"/>
        <v>0.48302360283237245</v>
      </c>
      <c r="K17" s="22">
        <f t="shared" si="2"/>
        <v>0.59273835177342293</v>
      </c>
      <c r="L17" s="23">
        <f t="shared" si="3"/>
        <v>0.76627584508073543</v>
      </c>
      <c r="M17" s="4"/>
      <c r="N17" t="s">
        <v>266</v>
      </c>
      <c r="O17" s="5">
        <v>0.20977781406742571</v>
      </c>
      <c r="P17" s="71">
        <v>0.6278742624164213</v>
      </c>
    </row>
    <row r="18" spans="1:16" x14ac:dyDescent="0.25">
      <c r="A18" s="17"/>
      <c r="B18" s="55">
        <v>13</v>
      </c>
      <c r="C18" s="19" t="s">
        <v>262</v>
      </c>
      <c r="D18" s="20">
        <v>2.7743289999999998</v>
      </c>
      <c r="E18" s="21">
        <v>2.7743289999999994</v>
      </c>
      <c r="F18" s="21">
        <f t="shared" si="0"/>
        <v>1.3494845818294798</v>
      </c>
      <c r="G18" s="21">
        <v>0.91050812182947993</v>
      </c>
      <c r="H18" s="21">
        <v>0.22033459999999996</v>
      </c>
      <c r="I18" s="21">
        <v>0.21864185999999999</v>
      </c>
      <c r="J18" s="22">
        <f t="shared" si="1"/>
        <v>0.32819039192160704</v>
      </c>
      <c r="K18" s="22">
        <f t="shared" si="2"/>
        <v>0.40760945144915406</v>
      </c>
      <c r="L18" s="23">
        <f t="shared" si="3"/>
        <v>0.48641836704640296</v>
      </c>
      <c r="M18" s="4"/>
      <c r="N18" t="s">
        <v>254</v>
      </c>
      <c r="O18" s="5">
        <v>0.45807492025342467</v>
      </c>
      <c r="P18" s="71">
        <v>0.62034384213534643</v>
      </c>
    </row>
    <row r="19" spans="1:16" x14ac:dyDescent="0.25">
      <c r="A19" s="17"/>
      <c r="B19" s="55">
        <v>14</v>
      </c>
      <c r="C19" s="19" t="s">
        <v>263</v>
      </c>
      <c r="D19" s="20">
        <v>2.0758739999999998</v>
      </c>
      <c r="E19" s="21">
        <v>2.0758739999999998</v>
      </c>
      <c r="F19" s="21">
        <f t="shared" si="0"/>
        <v>0.9504947190124875</v>
      </c>
      <c r="G19" s="21">
        <v>0.64975105901248753</v>
      </c>
      <c r="H19" s="21">
        <v>0.12593045</v>
      </c>
      <c r="I19" s="21">
        <v>0.17481321</v>
      </c>
      <c r="J19" s="22">
        <f t="shared" si="1"/>
        <v>0.31300120287285627</v>
      </c>
      <c r="K19" s="22">
        <f t="shared" si="2"/>
        <v>0.37366502447281852</v>
      </c>
      <c r="L19" s="23">
        <f t="shared" si="3"/>
        <v>0.45787688415216321</v>
      </c>
      <c r="M19" s="4"/>
      <c r="N19" t="s">
        <v>259</v>
      </c>
      <c r="O19" s="5">
        <v>0.54072374413877911</v>
      </c>
      <c r="P19" s="71">
        <v>0.61937225208017133</v>
      </c>
    </row>
    <row r="20" spans="1:16" x14ac:dyDescent="0.25">
      <c r="A20" s="17"/>
      <c r="B20" s="55">
        <v>15</v>
      </c>
      <c r="C20" s="19" t="s">
        <v>264</v>
      </c>
      <c r="D20" s="20">
        <v>18.637214</v>
      </c>
      <c r="E20" s="21">
        <v>18.279307999999993</v>
      </c>
      <c r="F20" s="21">
        <f t="shared" si="0"/>
        <v>12.450195697992655</v>
      </c>
      <c r="G20" s="21">
        <v>8.3101429779926548</v>
      </c>
      <c r="H20" s="21">
        <v>1.6080387899999999</v>
      </c>
      <c r="I20" s="21">
        <v>2.5320139300000002</v>
      </c>
      <c r="J20" s="22">
        <f t="shared" si="1"/>
        <v>0.45462021746078451</v>
      </c>
      <c r="K20" s="22">
        <f t="shared" si="2"/>
        <v>0.54259065868317657</v>
      </c>
      <c r="L20" s="23">
        <f t="shared" si="3"/>
        <v>0.68110869940988239</v>
      </c>
      <c r="M20" s="4"/>
      <c r="N20" t="s">
        <v>273</v>
      </c>
      <c r="O20" s="5">
        <v>0.38709818412231806</v>
      </c>
      <c r="P20" s="71">
        <v>0.58059124912793636</v>
      </c>
    </row>
    <row r="21" spans="1:16" x14ac:dyDescent="0.25">
      <c r="A21" s="17"/>
      <c r="B21" s="55">
        <v>16</v>
      </c>
      <c r="C21" s="19" t="s">
        <v>265</v>
      </c>
      <c r="D21" s="20">
        <v>0.94084900000000005</v>
      </c>
      <c r="E21" s="21">
        <v>1.0050869999999998</v>
      </c>
      <c r="F21" s="21">
        <f t="shared" si="0"/>
        <v>0.40529082845617059</v>
      </c>
      <c r="G21" s="21">
        <v>0.29035650845617056</v>
      </c>
      <c r="H21" s="21">
        <v>5.0295239999999998E-2</v>
      </c>
      <c r="I21" s="21">
        <v>6.4639079999999988E-2</v>
      </c>
      <c r="J21" s="22">
        <f t="shared" si="1"/>
        <v>0.28888694058939235</v>
      </c>
      <c r="K21" s="22">
        <f t="shared" si="2"/>
        <v>0.33892762363474072</v>
      </c>
      <c r="L21" s="23">
        <f t="shared" si="3"/>
        <v>0.40323954887106356</v>
      </c>
      <c r="M21" s="4"/>
      <c r="N21" t="s">
        <v>269</v>
      </c>
      <c r="O21" s="5">
        <v>1.1882595132904592</v>
      </c>
      <c r="P21" s="71">
        <v>0.56921138964091911</v>
      </c>
    </row>
    <row r="22" spans="1:16" x14ac:dyDescent="0.25">
      <c r="A22" s="17"/>
      <c r="B22" s="55">
        <v>17</v>
      </c>
      <c r="C22" s="19" t="s">
        <v>266</v>
      </c>
      <c r="D22" s="20">
        <v>0.29366700000000001</v>
      </c>
      <c r="E22" s="21">
        <v>0.33410800000000002</v>
      </c>
      <c r="F22" s="21">
        <f t="shared" si="0"/>
        <v>0.20977781406742571</v>
      </c>
      <c r="G22" s="21">
        <v>0.14343412406742573</v>
      </c>
      <c r="H22" s="21">
        <v>2.8004969999999994E-2</v>
      </c>
      <c r="I22" s="21">
        <v>3.833872E-2</v>
      </c>
      <c r="J22" s="22">
        <f t="shared" si="1"/>
        <v>0.42930466815348844</v>
      </c>
      <c r="K22" s="22">
        <f t="shared" si="2"/>
        <v>0.51312478021306196</v>
      </c>
      <c r="L22" s="23">
        <f t="shared" si="3"/>
        <v>0.6278742624164213</v>
      </c>
      <c r="M22" s="4"/>
      <c r="N22" t="s">
        <v>257</v>
      </c>
      <c r="O22" s="5">
        <v>1.0306600600724181</v>
      </c>
      <c r="P22" s="71">
        <v>0.5677022673015818</v>
      </c>
    </row>
    <row r="23" spans="1:16" x14ac:dyDescent="0.25">
      <c r="A23" s="17"/>
      <c r="B23" s="55">
        <v>18</v>
      </c>
      <c r="C23" s="19" t="s">
        <v>267</v>
      </c>
      <c r="D23" s="20">
        <v>0.55972</v>
      </c>
      <c r="E23" s="21">
        <v>0.66898099999999994</v>
      </c>
      <c r="F23" s="21">
        <f t="shared" si="0"/>
        <v>0.43268845312454696</v>
      </c>
      <c r="G23" s="21">
        <v>0.28150822312454693</v>
      </c>
      <c r="H23" s="21">
        <v>6.9848560000000004E-2</v>
      </c>
      <c r="I23" s="21">
        <v>8.1331670000000009E-2</v>
      </c>
      <c r="J23" s="22">
        <f t="shared" si="1"/>
        <v>0.42080152220249445</v>
      </c>
      <c r="K23" s="22">
        <f t="shared" si="2"/>
        <v>0.52521190157051845</v>
      </c>
      <c r="L23" s="23">
        <f t="shared" si="3"/>
        <v>0.64678735737569082</v>
      </c>
      <c r="M23" s="4"/>
      <c r="N23" t="s">
        <v>251</v>
      </c>
      <c r="O23" s="5">
        <v>1.0529449732760687</v>
      </c>
      <c r="P23" s="71">
        <v>0.54261976562345715</v>
      </c>
    </row>
    <row r="24" spans="1:16" x14ac:dyDescent="0.25">
      <c r="A24" s="17"/>
      <c r="B24" s="55">
        <v>19</v>
      </c>
      <c r="C24" s="19" t="s">
        <v>268</v>
      </c>
      <c r="D24" s="20">
        <v>0.25090999999999997</v>
      </c>
      <c r="E24" s="21">
        <v>0.42215499999999995</v>
      </c>
      <c r="F24" s="21">
        <f t="shared" si="0"/>
        <v>0.27236309682805809</v>
      </c>
      <c r="G24" s="21">
        <v>0.19491427682805806</v>
      </c>
      <c r="H24" s="21">
        <v>3.3257210000000002E-2</v>
      </c>
      <c r="I24" s="21">
        <v>4.4191609999999999E-2</v>
      </c>
      <c r="J24" s="22">
        <f t="shared" si="1"/>
        <v>0.46171258620188815</v>
      </c>
      <c r="K24" s="22">
        <f t="shared" si="2"/>
        <v>0.54049220506225937</v>
      </c>
      <c r="L24" s="23">
        <f t="shared" si="3"/>
        <v>0.64517321085397095</v>
      </c>
      <c r="M24" s="4"/>
      <c r="N24" t="s">
        <v>253</v>
      </c>
      <c r="O24" s="5">
        <v>1.0162046025489366</v>
      </c>
      <c r="P24" s="71">
        <v>0.53867221904116391</v>
      </c>
    </row>
    <row r="25" spans="1:16" x14ac:dyDescent="0.25">
      <c r="A25" s="17"/>
      <c r="B25" s="55">
        <v>20</v>
      </c>
      <c r="C25" s="19" t="s">
        <v>269</v>
      </c>
      <c r="D25" s="20">
        <v>1.5686930000000001</v>
      </c>
      <c r="E25" s="21">
        <v>2.0875539999999999</v>
      </c>
      <c r="F25" s="21">
        <f t="shared" si="0"/>
        <v>1.1882595132904592</v>
      </c>
      <c r="G25" s="21">
        <v>0.83303059329045936</v>
      </c>
      <c r="H25" s="21">
        <v>0.15450535999999998</v>
      </c>
      <c r="I25" s="21">
        <v>0.20072356</v>
      </c>
      <c r="J25" s="22">
        <f t="shared" si="1"/>
        <v>0.39904624900264107</v>
      </c>
      <c r="K25" s="22">
        <f t="shared" si="2"/>
        <v>0.47305887813702513</v>
      </c>
      <c r="L25" s="23">
        <f t="shared" si="3"/>
        <v>0.56921138964091911</v>
      </c>
      <c r="M25" s="4"/>
      <c r="N25" t="s">
        <v>256</v>
      </c>
      <c r="O25" s="5">
        <v>1.0564656971256206</v>
      </c>
      <c r="P25" s="71">
        <v>0.53860640798051507</v>
      </c>
    </row>
    <row r="26" spans="1:16" x14ac:dyDescent="0.25">
      <c r="A26" s="17"/>
      <c r="B26" s="55">
        <v>21</v>
      </c>
      <c r="C26" s="19" t="s">
        <v>270</v>
      </c>
      <c r="D26" s="20">
        <v>1.0101180000000001</v>
      </c>
      <c r="E26" s="21">
        <v>1.0101180000000001</v>
      </c>
      <c r="F26" s="21">
        <f t="shared" si="0"/>
        <v>0.78712903731245754</v>
      </c>
      <c r="G26" s="21">
        <v>0.53794052731245756</v>
      </c>
      <c r="H26" s="21">
        <v>0.10378166</v>
      </c>
      <c r="I26" s="21">
        <v>0.14540684999999998</v>
      </c>
      <c r="J26" s="22">
        <f t="shared" si="1"/>
        <v>0.53255216451192589</v>
      </c>
      <c r="K26" s="22">
        <f t="shared" si="2"/>
        <v>0.63529427978954689</v>
      </c>
      <c r="L26" s="23">
        <f t="shared" si="3"/>
        <v>0.77924464004448735</v>
      </c>
      <c r="M26" s="4"/>
      <c r="N26" t="s">
        <v>260</v>
      </c>
      <c r="O26" s="5">
        <v>1.2701212028180011</v>
      </c>
      <c r="P26" s="71">
        <v>0.49038141192354845</v>
      </c>
    </row>
    <row r="27" spans="1:16" x14ac:dyDescent="0.25">
      <c r="A27" s="17"/>
      <c r="B27" s="55">
        <v>22</v>
      </c>
      <c r="C27" s="19" t="s">
        <v>271</v>
      </c>
      <c r="D27" s="20">
        <v>0.36213099999999998</v>
      </c>
      <c r="E27" s="21">
        <v>0.37932500000000002</v>
      </c>
      <c r="F27" s="21">
        <f t="shared" si="0"/>
        <v>0.26028614114911436</v>
      </c>
      <c r="G27" s="21">
        <v>0.17346916114911437</v>
      </c>
      <c r="H27" s="21">
        <v>3.6062730000000001E-2</v>
      </c>
      <c r="I27" s="21">
        <v>5.0754250000000001E-2</v>
      </c>
      <c r="J27" s="22">
        <f t="shared" si="1"/>
        <v>0.45731011968395008</v>
      </c>
      <c r="K27" s="22">
        <f t="shared" si="2"/>
        <v>0.55238091649407328</v>
      </c>
      <c r="L27" s="23">
        <f t="shared" si="3"/>
        <v>0.68618240598197944</v>
      </c>
      <c r="M27" s="4"/>
      <c r="N27" t="s">
        <v>262</v>
      </c>
      <c r="O27" s="5">
        <v>1.3494845818294798</v>
      </c>
      <c r="P27" s="71">
        <v>0.48641836704640296</v>
      </c>
    </row>
    <row r="28" spans="1:16" x14ac:dyDescent="0.25">
      <c r="A28" s="17"/>
      <c r="B28" s="55">
        <v>23</v>
      </c>
      <c r="C28" s="19" t="s">
        <v>272</v>
      </c>
      <c r="D28" s="20">
        <v>0.77989299999999995</v>
      </c>
      <c r="E28" s="21">
        <v>0.90766400000000003</v>
      </c>
      <c r="F28" s="21">
        <f t="shared" si="0"/>
        <v>0.71087743714159302</v>
      </c>
      <c r="G28" s="21">
        <v>0.48461879714159295</v>
      </c>
      <c r="H28" s="21">
        <v>9.9623689999999987E-2</v>
      </c>
      <c r="I28" s="21">
        <v>0.12663495</v>
      </c>
      <c r="J28" s="22">
        <f t="shared" si="1"/>
        <v>0.53391871567187077</v>
      </c>
      <c r="K28" s="22">
        <f t="shared" si="2"/>
        <v>0.64367705135555997</v>
      </c>
      <c r="L28" s="23">
        <f t="shared" si="3"/>
        <v>0.78319448291613747</v>
      </c>
      <c r="M28" s="4"/>
      <c r="N28" t="s">
        <v>263</v>
      </c>
      <c r="O28" s="5">
        <v>0.9504947190124875</v>
      </c>
      <c r="P28" s="71">
        <v>0.45787688415216321</v>
      </c>
    </row>
    <row r="29" spans="1:16" x14ac:dyDescent="0.25">
      <c r="A29" s="17"/>
      <c r="B29" s="55">
        <v>24</v>
      </c>
      <c r="C29" s="19" t="s">
        <v>273</v>
      </c>
      <c r="D29" s="20">
        <v>0.70474199999999998</v>
      </c>
      <c r="E29" s="21">
        <v>0.66673099999999985</v>
      </c>
      <c r="F29" s="21">
        <f t="shared" si="0"/>
        <v>0.38709818412231806</v>
      </c>
      <c r="G29" s="21">
        <v>0.26368503412231803</v>
      </c>
      <c r="H29" s="21">
        <v>4.7749579999999993E-2</v>
      </c>
      <c r="I29" s="21">
        <v>7.5663570000000013E-2</v>
      </c>
      <c r="J29" s="22">
        <f t="shared" si="1"/>
        <v>0.39548938645768394</v>
      </c>
      <c r="K29" s="22">
        <f t="shared" si="2"/>
        <v>0.4671068453728987</v>
      </c>
      <c r="L29" s="23">
        <f t="shared" si="3"/>
        <v>0.58059124912793636</v>
      </c>
      <c r="M29" s="4"/>
      <c r="N29" t="s">
        <v>265</v>
      </c>
      <c r="O29" s="5">
        <v>0.40529082845617059</v>
      </c>
      <c r="P29" s="71">
        <v>0.40323954887106356</v>
      </c>
    </row>
    <row r="30" spans="1:16" ht="15.75" thickBot="1" x14ac:dyDescent="0.3">
      <c r="A30" s="24"/>
      <c r="B30" s="56">
        <v>25</v>
      </c>
      <c r="C30" s="26" t="s">
        <v>274</v>
      </c>
      <c r="D30" s="27">
        <v>0.50247199999999992</v>
      </c>
      <c r="E30" s="28">
        <v>0.66724700000000003</v>
      </c>
      <c r="F30" s="28">
        <f t="shared" si="0"/>
        <v>0.55571634659398883</v>
      </c>
      <c r="G30" s="28">
        <v>0.37556785659398884</v>
      </c>
      <c r="H30" s="28">
        <v>7.662366000000001E-2</v>
      </c>
      <c r="I30" s="28">
        <v>0.10352483</v>
      </c>
      <c r="J30" s="29">
        <f t="shared" si="1"/>
        <v>0.56286181368217292</v>
      </c>
      <c r="K30" s="29">
        <f t="shared" si="2"/>
        <v>0.67769733935707288</v>
      </c>
      <c r="L30" s="30">
        <f t="shared" si="3"/>
        <v>0.83284952438001036</v>
      </c>
      <c r="M30" s="4"/>
      <c r="N30" t="s">
        <v>255</v>
      </c>
      <c r="O30" s="5">
        <v>0.74587381075580894</v>
      </c>
      <c r="P30" s="71">
        <v>0.34065600197477297</v>
      </c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topLeftCell="A10" workbookViewId="0">
      <selection activeCell="A20" sqref="A20:D2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3.5703125" customWidth="1"/>
    <col min="6" max="6" width="13.5703125" customWidth="1"/>
    <col min="7" max="9" width="0" hidden="1" customWidth="1"/>
  </cols>
  <sheetData>
    <row r="1" spans="1:13" ht="15.75" x14ac:dyDescent="0.25">
      <c r="A1" s="50">
        <v>67</v>
      </c>
      <c r="B1" s="49" t="s">
        <v>42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1091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44.999913999999997</v>
      </c>
      <c r="E6" s="14">
        <v>47.916360999999988</v>
      </c>
      <c r="F6" s="14">
        <v>29.020462447047475</v>
      </c>
      <c r="G6" s="14">
        <v>19.604670687047474</v>
      </c>
      <c r="H6" s="14">
        <v>3.9159296600000002</v>
      </c>
      <c r="I6" s="14">
        <v>5.4998620999999988</v>
      </c>
      <c r="J6" s="15">
        <v>0.40914356344897473</v>
      </c>
      <c r="K6" s="15">
        <v>0.49086783420484453</v>
      </c>
      <c r="L6" s="16">
        <v>0.60564829718699797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44.999913999999997</v>
      </c>
      <c r="E7" s="38">
        <f ca="1">SUM(E8:OFFSET(E6,MATCH("PROYECTOS",$A$8:$A$50,0),0))</f>
        <v>47.916361000000002</v>
      </c>
      <c r="F7" s="38">
        <f ca="1">SUM(F8:OFFSET(F6,MATCH("PROYECTOS",$A$8:$A$50,0),0))</f>
        <v>29.020462447047478</v>
      </c>
      <c r="G7" s="38">
        <f ca="1">SUM(G8:OFFSET(G6,MATCH("PROYECTOS",$A$8:$A$50,0),0))</f>
        <v>19.604670687047474</v>
      </c>
      <c r="H7" s="38">
        <f ca="1">SUM(H8:OFFSET(H6,MATCH("PROYECTOS",$A$8:$A$50,0),0))</f>
        <v>3.9159296600000011</v>
      </c>
      <c r="I7" s="38">
        <f ca="1">SUM(I8:OFFSET(I6,MATCH("PROYECTOS",$A$8:$A$50,0),0))</f>
        <v>5.4998620999999988</v>
      </c>
      <c r="J7" s="39">
        <f ca="1">IFERROR(G7/E7,0)</f>
        <v>0.40914356344897462</v>
      </c>
      <c r="K7" s="39">
        <f ca="1">IFERROR(SUM(G7,H7)/E7,0)</f>
        <v>0.49086783420484442</v>
      </c>
      <c r="L7" s="40">
        <f ca="1">IFERROR(SUM(G7,H7,I7)/E7,0)</f>
        <v>0.60564829718699775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0.53059300000000009</v>
      </c>
      <c r="E8" s="21">
        <v>0.53059299999999998</v>
      </c>
      <c r="F8" s="21">
        <f t="shared" ref="F8:F11" si="0">SUM(G8,H8,I8)</f>
        <v>0.23082381010234276</v>
      </c>
      <c r="G8" s="21">
        <v>0.15033068010234274</v>
      </c>
      <c r="H8" s="21">
        <v>3.3034309999999997E-2</v>
      </c>
      <c r="I8" s="21">
        <v>4.7458819999999999E-2</v>
      </c>
      <c r="J8" s="22">
        <f t="shared" ref="J8:J12" si="1">IFERROR(G8/E8,0)</f>
        <v>0.28332578850897533</v>
      </c>
      <c r="K8" s="22">
        <f t="shared" ref="K8:K12" si="2">IFERROR(SUM(G8,H8)/E8,0)</f>
        <v>0.34558501544939862</v>
      </c>
      <c r="L8" s="23">
        <f t="shared" ref="L8:L12" si="3">IFERROR(SUM(G8,H8,I8)/E8,0)</f>
        <v>0.4350298818535917</v>
      </c>
      <c r="M8" s="4"/>
    </row>
    <row r="9" spans="1:13" ht="25.5" x14ac:dyDescent="0.25">
      <c r="A9" s="17"/>
      <c r="B9" s="19">
        <v>3000511</v>
      </c>
      <c r="C9" s="19" t="s">
        <v>1093</v>
      </c>
      <c r="D9" s="20">
        <v>43.327771999999996</v>
      </c>
      <c r="E9" s="21">
        <v>46.347043999999997</v>
      </c>
      <c r="F9" s="21">
        <f t="shared" si="0"/>
        <v>28.459183353908269</v>
      </c>
      <c r="G9" s="21">
        <v>19.295627973908267</v>
      </c>
      <c r="H9" s="21">
        <v>3.8287133700000009</v>
      </c>
      <c r="I9" s="21">
        <v>5.3348420099999991</v>
      </c>
      <c r="J9" s="22">
        <f t="shared" si="1"/>
        <v>0.41632920481203223</v>
      </c>
      <c r="K9" s="22">
        <f t="shared" si="2"/>
        <v>0.49893886099636198</v>
      </c>
      <c r="L9" s="23">
        <f t="shared" si="3"/>
        <v>0.61404527447118895</v>
      </c>
      <c r="M9" s="4"/>
    </row>
    <row r="10" spans="1:13" ht="25.5" x14ac:dyDescent="0.25">
      <c r="A10" s="17"/>
      <c r="B10" s="19">
        <v>3000512</v>
      </c>
      <c r="C10" s="19" t="s">
        <v>1094</v>
      </c>
      <c r="D10" s="20">
        <v>0.45116999999999996</v>
      </c>
      <c r="E10" s="21">
        <v>0.34033400000000003</v>
      </c>
      <c r="F10" s="21">
        <f t="shared" si="0"/>
        <v>8.8269599705123908E-2</v>
      </c>
      <c r="G10" s="21">
        <v>1.8919199705123901E-2</v>
      </c>
      <c r="H10" s="21">
        <v>4.0000000000000001E-3</v>
      </c>
      <c r="I10" s="21">
        <v>6.5350400000000003E-2</v>
      </c>
      <c r="J10" s="22">
        <f t="shared" si="1"/>
        <v>5.5590095920842172E-2</v>
      </c>
      <c r="K10" s="22">
        <f t="shared" si="2"/>
        <v>6.7343256051772382E-2</v>
      </c>
      <c r="L10" s="23">
        <f t="shared" si="3"/>
        <v>0.25936168500685769</v>
      </c>
      <c r="M10" s="4"/>
    </row>
    <row r="11" spans="1:13" ht="25.5" x14ac:dyDescent="0.25">
      <c r="A11" s="17"/>
      <c r="B11" s="19">
        <v>3000513</v>
      </c>
      <c r="C11" s="19" t="s">
        <v>1095</v>
      </c>
      <c r="D11" s="20">
        <v>0.69037900000000008</v>
      </c>
      <c r="E11" s="21">
        <v>0.69839000000000007</v>
      </c>
      <c r="F11" s="21">
        <f t="shared" si="0"/>
        <v>0.24218568333173954</v>
      </c>
      <c r="G11" s="21">
        <v>0.13979283333173953</v>
      </c>
      <c r="H11" s="21">
        <v>5.0181980000000008E-2</v>
      </c>
      <c r="I11" s="21">
        <v>5.221087E-2</v>
      </c>
      <c r="J11" s="22">
        <f t="shared" si="1"/>
        <v>0.20016442579610177</v>
      </c>
      <c r="K11" s="22">
        <f t="shared" si="2"/>
        <v>0.27201823240845308</v>
      </c>
      <c r="L11" s="23">
        <f t="shared" si="3"/>
        <v>0.34677713502733359</v>
      </c>
      <c r="M11" s="4"/>
    </row>
    <row r="12" spans="1:13" ht="15.75" thickBot="1" x14ac:dyDescent="0.3">
      <c r="A12" s="41" t="s">
        <v>294</v>
      </c>
      <c r="B12" s="43"/>
      <c r="C12" s="43"/>
      <c r="D12" s="44">
        <f ca="1">OFFSET(D12,-MATCH("PROYECTOS",$A$8:$A$50,0)-1,0)-(OFFSET(D12,-MATCH("PROYECTOS",$A$8:$A$50,0),0))</f>
        <v>0</v>
      </c>
      <c r="E12" s="45">
        <f t="shared" ref="E12:I12" ca="1" si="4">OFFSET(E12,-MATCH("PROYECTOS",$A$8:$A$50,0)-1,0)-(OFFSET(E12,-MATCH("PROYECTOS",$A$8:$A$50,0),0))</f>
        <v>0</v>
      </c>
      <c r="F12" s="45">
        <f t="shared" ca="1" si="4"/>
        <v>0</v>
      </c>
      <c r="G12" s="45">
        <f t="shared" ca="1" si="4"/>
        <v>0</v>
      </c>
      <c r="H12" s="45">
        <f t="shared" ca="1" si="4"/>
        <v>0</v>
      </c>
      <c r="I12" s="45">
        <f t="shared" ca="1" si="4"/>
        <v>0</v>
      </c>
      <c r="J12" s="46">
        <f t="shared" ca="1" si="1"/>
        <v>0</v>
      </c>
      <c r="K12" s="46">
        <f t="shared" ca="1" si="2"/>
        <v>0</v>
      </c>
      <c r="L12" s="47">
        <f t="shared" ca="1" si="3"/>
        <v>0</v>
      </c>
      <c r="M12" s="4"/>
    </row>
    <row r="13" spans="1:13" ht="15.75" thickBot="1" x14ac:dyDescent="0.3"/>
    <row r="14" spans="1:13" ht="15.75" thickBot="1" x14ac:dyDescent="0.3">
      <c r="A14" s="89" t="s">
        <v>316</v>
      </c>
      <c r="B14" s="90"/>
      <c r="C14" s="90"/>
      <c r="D14" s="91"/>
    </row>
    <row r="15" spans="1:13" ht="15.75" thickBot="1" x14ac:dyDescent="0.3">
      <c r="A15" s="1" t="s">
        <v>1107</v>
      </c>
    </row>
    <row r="16" spans="1:13" ht="45" customHeight="1" x14ac:dyDescent="0.25">
      <c r="A16" s="82" t="s">
        <v>318</v>
      </c>
      <c r="B16" s="83"/>
      <c r="C16" s="83"/>
      <c r="D16" s="94" t="s">
        <v>319</v>
      </c>
    </row>
    <row r="17" spans="1:4" ht="15.75" thickBot="1" x14ac:dyDescent="0.3">
      <c r="A17" s="92"/>
      <c r="B17" s="93"/>
      <c r="C17" s="93"/>
      <c r="D17" s="95"/>
    </row>
    <row r="18" spans="1:4" x14ac:dyDescent="0.25">
      <c r="A18" s="17"/>
      <c r="B18" s="19">
        <v>3000001</v>
      </c>
      <c r="C18" s="19" t="s">
        <v>276</v>
      </c>
      <c r="D18" s="23">
        <v>0.4350298818535917</v>
      </c>
    </row>
    <row r="19" spans="1:4" ht="25.5" x14ac:dyDescent="0.25">
      <c r="A19" s="17"/>
      <c r="B19" s="19">
        <v>3000512</v>
      </c>
      <c r="C19" s="19" t="s">
        <v>1094</v>
      </c>
      <c r="D19" s="23">
        <v>0.25936168500685769</v>
      </c>
    </row>
    <row r="20" spans="1:4" ht="26.25" thickBot="1" x14ac:dyDescent="0.3">
      <c r="A20" s="24"/>
      <c r="B20" s="26">
        <v>3000513</v>
      </c>
      <c r="C20" s="26" t="s">
        <v>1095</v>
      </c>
      <c r="D20" s="30">
        <v>0.34677713502733359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workbookViewId="0">
      <selection activeCell="E23" sqref="E2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67</v>
      </c>
      <c r="B1" s="49" t="s">
        <v>42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1092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44.999913999999997</v>
      </c>
      <c r="I6" s="14">
        <v>47.916360999999988</v>
      </c>
      <c r="J6" s="14">
        <v>29.020462447047475</v>
      </c>
      <c r="K6" s="14">
        <v>19.604670687047474</v>
      </c>
      <c r="L6" s="14">
        <v>3.9159296600000002</v>
      </c>
      <c r="M6" s="14">
        <v>5.4998620999999988</v>
      </c>
      <c r="N6" s="15">
        <v>0.40914356344897473</v>
      </c>
      <c r="O6" s="15">
        <v>0.49086783420484453</v>
      </c>
      <c r="P6" s="16">
        <v>0.60564829718699797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t="shared" ref="H7:M7" si="0">SUM(H8:H16)</f>
        <v>44.999914000000004</v>
      </c>
      <c r="I7" s="37">
        <f t="shared" si="0"/>
        <v>47.916360999999988</v>
      </c>
      <c r="J7" s="37">
        <f t="shared" si="0"/>
        <v>29.020462447047471</v>
      </c>
      <c r="K7" s="37">
        <f t="shared" si="0"/>
        <v>19.604670687047474</v>
      </c>
      <c r="L7" s="37">
        <f t="shared" si="0"/>
        <v>3.9159296600000002</v>
      </c>
      <c r="M7" s="37">
        <f t="shared" si="0"/>
        <v>5.4998621000000014</v>
      </c>
      <c r="N7" s="39">
        <f>IFERROR(K7/I7,0)</f>
        <v>0.40914356344897473</v>
      </c>
      <c r="O7" s="39">
        <f>IFERROR(SUM(K7,L7)/I7,0)</f>
        <v>0.49086783420484453</v>
      </c>
      <c r="P7" s="40">
        <f>IFERROR(SUM(K7,L7,M7)/I7,0)</f>
        <v>0.60564829718699809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513</v>
      </c>
      <c r="D8" s="68">
        <v>3000001</v>
      </c>
      <c r="E8" s="19" t="s">
        <v>276</v>
      </c>
      <c r="F8" s="69">
        <v>60</v>
      </c>
      <c r="G8" s="19" t="s">
        <v>310</v>
      </c>
      <c r="H8" s="20">
        <v>0.53059300000000009</v>
      </c>
      <c r="I8" s="21">
        <v>0.53059299999999998</v>
      </c>
      <c r="J8" s="21">
        <f t="shared" ref="J8:J16" si="1">SUM(K8,L8,M8)</f>
        <v>0.23082381010234276</v>
      </c>
      <c r="K8" s="21">
        <v>0.15033068010234274</v>
      </c>
      <c r="L8" s="21">
        <v>3.3034309999999997E-2</v>
      </c>
      <c r="M8" s="21">
        <v>4.7458819999999999E-2</v>
      </c>
      <c r="N8" s="22">
        <f t="shared" ref="N8:N17" si="2">IFERROR(K8/I8,0)</f>
        <v>0.28332578850897533</v>
      </c>
      <c r="O8" s="22">
        <f t="shared" ref="O8:O17" si="3">IFERROR(SUM(K8,L8)/I8,0)</f>
        <v>0.34558501544939862</v>
      </c>
      <c r="P8" s="23">
        <f t="shared" ref="P8:P17" si="4">IFERROR(SUM(K8,L8,M8)/I8,0)</f>
        <v>0.4350298818535917</v>
      </c>
      <c r="Q8" s="70">
        <v>2</v>
      </c>
      <c r="R8" s="21">
        <v>2</v>
      </c>
      <c r="S8" s="23">
        <f>IFERROR(R8/Q8,0)</f>
        <v>1</v>
      </c>
    </row>
    <row r="9" spans="1:19" ht="38.25" x14ac:dyDescent="0.25">
      <c r="A9" s="17"/>
      <c r="B9" s="19">
        <v>5001556</v>
      </c>
      <c r="C9" s="19" t="s">
        <v>1096</v>
      </c>
      <c r="D9" s="68">
        <v>3000511</v>
      </c>
      <c r="E9" s="19" t="s">
        <v>1093</v>
      </c>
      <c r="F9" s="69">
        <v>42</v>
      </c>
      <c r="G9" s="19" t="s">
        <v>535</v>
      </c>
      <c r="H9" s="20">
        <v>1.8204040000000001</v>
      </c>
      <c r="I9" s="21">
        <v>2.091771</v>
      </c>
      <c r="J9" s="21">
        <f t="shared" si="1"/>
        <v>0.80985840883316296</v>
      </c>
      <c r="K9" s="21">
        <v>0.55204373883316293</v>
      </c>
      <c r="L9" s="21">
        <v>0.13398178999999999</v>
      </c>
      <c r="M9" s="21">
        <v>0.12383288000000001</v>
      </c>
      <c r="N9" s="22">
        <f t="shared" si="2"/>
        <v>0.26391212940286624</v>
      </c>
      <c r="O9" s="22">
        <f t="shared" si="3"/>
        <v>0.32796397351008449</v>
      </c>
      <c r="P9" s="23">
        <f t="shared" si="4"/>
        <v>0.38716399110283245</v>
      </c>
      <c r="Q9" s="70">
        <v>7</v>
      </c>
      <c r="R9" s="21">
        <v>5</v>
      </c>
      <c r="S9" s="23">
        <f t="shared" ref="S9:S16" si="5">IFERROR(R9/Q9,0)</f>
        <v>0.7142857142857143</v>
      </c>
    </row>
    <row r="10" spans="1:19" ht="25.5" x14ac:dyDescent="0.25">
      <c r="A10" s="17"/>
      <c r="B10" s="19">
        <v>5002360</v>
      </c>
      <c r="C10" s="19" t="s">
        <v>1097</v>
      </c>
      <c r="D10" s="68">
        <v>3000511</v>
      </c>
      <c r="E10" s="19" t="s">
        <v>1093</v>
      </c>
      <c r="F10" s="69">
        <v>105</v>
      </c>
      <c r="G10" s="19" t="s">
        <v>663</v>
      </c>
      <c r="H10" s="20">
        <v>41.102179000000007</v>
      </c>
      <c r="I10" s="21">
        <v>44.018625999999998</v>
      </c>
      <c r="J10" s="21">
        <f t="shared" si="1"/>
        <v>27.564471723842097</v>
      </c>
      <c r="K10" s="21">
        <v>18.688638103842095</v>
      </c>
      <c r="L10" s="21">
        <v>3.6828606399999999</v>
      </c>
      <c r="M10" s="21">
        <v>5.1929729800000004</v>
      </c>
      <c r="N10" s="22">
        <f t="shared" si="2"/>
        <v>0.42456205025213861</v>
      </c>
      <c r="O10" s="22">
        <f t="shared" si="3"/>
        <v>0.50822801111152582</v>
      </c>
      <c r="P10" s="23">
        <f t="shared" si="4"/>
        <v>0.62620018452738846</v>
      </c>
      <c r="Q10" s="70">
        <v>67670</v>
      </c>
      <c r="R10" s="21">
        <v>74607</v>
      </c>
      <c r="S10" s="23">
        <f t="shared" si="5"/>
        <v>1.1025121915176592</v>
      </c>
    </row>
    <row r="11" spans="1:19" ht="38.25" x14ac:dyDescent="0.25">
      <c r="A11" s="17"/>
      <c r="B11" s="19">
        <v>5004127</v>
      </c>
      <c r="C11" s="19" t="s">
        <v>1098</v>
      </c>
      <c r="D11" s="68">
        <v>3000511</v>
      </c>
      <c r="E11" s="19" t="s">
        <v>1093</v>
      </c>
      <c r="F11" s="69">
        <v>578</v>
      </c>
      <c r="G11" s="19" t="s">
        <v>1104</v>
      </c>
      <c r="H11" s="20">
        <v>0.34018900000000002</v>
      </c>
      <c r="I11" s="21">
        <v>0.20164699999999997</v>
      </c>
      <c r="J11" s="21">
        <f t="shared" si="1"/>
        <v>7.9303221233009508E-2</v>
      </c>
      <c r="K11" s="21">
        <v>5.494613123300951E-2</v>
      </c>
      <c r="L11" s="21">
        <v>1.187094E-2</v>
      </c>
      <c r="M11" s="21">
        <v>1.248615E-2</v>
      </c>
      <c r="N11" s="22">
        <f t="shared" si="2"/>
        <v>0.27248672796029455</v>
      </c>
      <c r="O11" s="22">
        <f t="shared" si="3"/>
        <v>0.33135663428173751</v>
      </c>
      <c r="P11" s="23">
        <f t="shared" si="4"/>
        <v>0.39327746623063831</v>
      </c>
      <c r="Q11" s="70">
        <v>4</v>
      </c>
      <c r="R11" s="21">
        <v>3</v>
      </c>
      <c r="S11" s="23">
        <f t="shared" si="5"/>
        <v>0.75</v>
      </c>
    </row>
    <row r="12" spans="1:19" ht="38.25" x14ac:dyDescent="0.25">
      <c r="A12" s="17"/>
      <c r="B12" s="19">
        <v>5004128</v>
      </c>
      <c r="C12" s="19" t="s">
        <v>1099</v>
      </c>
      <c r="D12" s="68">
        <v>3000511</v>
      </c>
      <c r="E12" s="19" t="s">
        <v>1093</v>
      </c>
      <c r="F12" s="69">
        <v>42</v>
      </c>
      <c r="G12" s="19" t="s">
        <v>535</v>
      </c>
      <c r="H12" s="20">
        <v>6.5000000000000002E-2</v>
      </c>
      <c r="I12" s="21">
        <v>3.4999999999999996E-2</v>
      </c>
      <c r="J12" s="21">
        <f t="shared" si="1"/>
        <v>5.5500000000000002E-3</v>
      </c>
      <c r="K12" s="21">
        <v>0</v>
      </c>
      <c r="L12" s="21">
        <v>0</v>
      </c>
      <c r="M12" s="21">
        <v>5.5500000000000002E-3</v>
      </c>
      <c r="N12" s="22">
        <f t="shared" si="2"/>
        <v>0</v>
      </c>
      <c r="O12" s="22">
        <f t="shared" si="3"/>
        <v>0</v>
      </c>
      <c r="P12" s="23">
        <f t="shared" si="4"/>
        <v>0.15857142857142859</v>
      </c>
      <c r="Q12" s="70">
        <v>0</v>
      </c>
      <c r="R12" s="21">
        <v>0</v>
      </c>
      <c r="S12" s="23">
        <f t="shared" si="5"/>
        <v>0</v>
      </c>
    </row>
    <row r="13" spans="1:19" ht="25.5" x14ac:dyDescent="0.25">
      <c r="A13" s="17"/>
      <c r="B13" s="19">
        <v>5004129</v>
      </c>
      <c r="C13" s="19" t="s">
        <v>1100</v>
      </c>
      <c r="D13" s="68">
        <v>3000512</v>
      </c>
      <c r="E13" s="19" t="s">
        <v>1094</v>
      </c>
      <c r="F13" s="69">
        <v>88</v>
      </c>
      <c r="G13" s="19" t="s">
        <v>756</v>
      </c>
      <c r="H13" s="20">
        <v>0.41116999999999998</v>
      </c>
      <c r="I13" s="21">
        <v>0.30033400000000005</v>
      </c>
      <c r="J13" s="21">
        <f t="shared" si="1"/>
        <v>7.78043997051239E-2</v>
      </c>
      <c r="K13" s="21">
        <v>1.8919199705123901E-2</v>
      </c>
      <c r="L13" s="21">
        <v>4.0000000000000001E-3</v>
      </c>
      <c r="M13" s="21">
        <v>5.4885200000000002E-2</v>
      </c>
      <c r="N13" s="22">
        <f t="shared" si="2"/>
        <v>6.2993865846437291E-2</v>
      </c>
      <c r="O13" s="22">
        <f t="shared" si="3"/>
        <v>7.6312371243761612E-2</v>
      </c>
      <c r="P13" s="23">
        <f t="shared" si="4"/>
        <v>0.25905957935206764</v>
      </c>
      <c r="Q13" s="70">
        <v>294</v>
      </c>
      <c r="R13" s="21">
        <v>294</v>
      </c>
      <c r="S13" s="23">
        <f t="shared" si="5"/>
        <v>1</v>
      </c>
    </row>
    <row r="14" spans="1:19" ht="25.5" x14ac:dyDescent="0.25">
      <c r="A14" s="17"/>
      <c r="B14" s="19">
        <v>5004130</v>
      </c>
      <c r="C14" s="19" t="s">
        <v>1101</v>
      </c>
      <c r="D14" s="68">
        <v>3000512</v>
      </c>
      <c r="E14" s="19" t="s">
        <v>1094</v>
      </c>
      <c r="F14" s="69">
        <v>117</v>
      </c>
      <c r="G14" s="19" t="s">
        <v>688</v>
      </c>
      <c r="H14" s="20">
        <v>0.04</v>
      </c>
      <c r="I14" s="21">
        <v>0.04</v>
      </c>
      <c r="J14" s="21">
        <f t="shared" si="1"/>
        <v>1.0465200000000001E-2</v>
      </c>
      <c r="K14" s="21">
        <v>0</v>
      </c>
      <c r="L14" s="21">
        <v>0</v>
      </c>
      <c r="M14" s="21">
        <v>1.0465200000000001E-2</v>
      </c>
      <c r="N14" s="22">
        <f t="shared" si="2"/>
        <v>0</v>
      </c>
      <c r="O14" s="22">
        <f t="shared" si="3"/>
        <v>0</v>
      </c>
      <c r="P14" s="23">
        <f t="shared" si="4"/>
        <v>0.26163000000000003</v>
      </c>
      <c r="Q14" s="70">
        <v>0</v>
      </c>
      <c r="R14" s="21">
        <v>0</v>
      </c>
      <c r="S14" s="23">
        <f t="shared" si="5"/>
        <v>0</v>
      </c>
    </row>
    <row r="15" spans="1:19" ht="25.5" x14ac:dyDescent="0.25">
      <c r="A15" s="17"/>
      <c r="B15" s="19">
        <v>5004131</v>
      </c>
      <c r="C15" s="19" t="s">
        <v>1102</v>
      </c>
      <c r="D15" s="68">
        <v>3000513</v>
      </c>
      <c r="E15" s="19" t="s">
        <v>1095</v>
      </c>
      <c r="F15" s="69">
        <v>538</v>
      </c>
      <c r="G15" s="19" t="s">
        <v>1105</v>
      </c>
      <c r="H15" s="20">
        <v>0.35019</v>
      </c>
      <c r="I15" s="21">
        <v>0.51138400000000006</v>
      </c>
      <c r="J15" s="21">
        <f t="shared" si="1"/>
        <v>0.18563421343115263</v>
      </c>
      <c r="K15" s="21">
        <v>0.12668058343115263</v>
      </c>
      <c r="L15" s="21">
        <v>2.4797060000000003E-2</v>
      </c>
      <c r="M15" s="21">
        <v>3.4156569999999997E-2</v>
      </c>
      <c r="N15" s="22">
        <f t="shared" si="2"/>
        <v>0.24772105390695173</v>
      </c>
      <c r="O15" s="22">
        <f t="shared" si="3"/>
        <v>0.29621115136795956</v>
      </c>
      <c r="P15" s="23">
        <f t="shared" si="4"/>
        <v>0.36300356176797205</v>
      </c>
      <c r="Q15" s="70">
        <v>3</v>
      </c>
      <c r="R15" s="21">
        <v>1</v>
      </c>
      <c r="S15" s="23">
        <f t="shared" si="5"/>
        <v>0.33333333333333331</v>
      </c>
    </row>
    <row r="16" spans="1:19" ht="25.5" x14ac:dyDescent="0.25">
      <c r="A16" s="17"/>
      <c r="B16" s="19">
        <v>5004132</v>
      </c>
      <c r="C16" s="19" t="s">
        <v>1103</v>
      </c>
      <c r="D16" s="68">
        <v>3000513</v>
      </c>
      <c r="E16" s="19" t="s">
        <v>1095</v>
      </c>
      <c r="F16" s="69">
        <v>538</v>
      </c>
      <c r="G16" s="19" t="s">
        <v>1105</v>
      </c>
      <c r="H16" s="20">
        <v>0.34018900000000002</v>
      </c>
      <c r="I16" s="21">
        <v>0.18700599999999998</v>
      </c>
      <c r="J16" s="21">
        <f t="shared" si="1"/>
        <v>5.6551469900586904E-2</v>
      </c>
      <c r="K16" s="21">
        <v>1.3112249900586903E-2</v>
      </c>
      <c r="L16" s="21">
        <v>2.5384919999999998E-2</v>
      </c>
      <c r="M16" s="21">
        <v>1.8054299999999999E-2</v>
      </c>
      <c r="N16" s="22">
        <f t="shared" si="2"/>
        <v>7.011673369082759E-2</v>
      </c>
      <c r="O16" s="22">
        <f t="shared" si="3"/>
        <v>0.20586061356633961</v>
      </c>
      <c r="P16" s="23">
        <f t="shared" si="4"/>
        <v>0.30240457472266619</v>
      </c>
      <c r="Q16" s="70">
        <v>2</v>
      </c>
      <c r="R16" s="21">
        <v>1</v>
      </c>
      <c r="S16" s="23">
        <f t="shared" si="5"/>
        <v>0.5</v>
      </c>
    </row>
    <row r="17" spans="1:19" ht="15.75" thickBot="1" x14ac:dyDescent="0.3">
      <c r="A17" s="41" t="s">
        <v>294</v>
      </c>
      <c r="B17" s="43"/>
      <c r="C17" s="43"/>
      <c r="D17" s="65"/>
      <c r="E17" s="43"/>
      <c r="F17" s="66"/>
      <c r="G17" s="43"/>
      <c r="H17" s="44">
        <f>H6-H7</f>
        <v>0</v>
      </c>
      <c r="I17" s="44">
        <f t="shared" ref="I17:M17" si="6">I6-I7</f>
        <v>0</v>
      </c>
      <c r="J17" s="44">
        <f t="shared" si="6"/>
        <v>0</v>
      </c>
      <c r="K17" s="44">
        <f t="shared" si="6"/>
        <v>0</v>
      </c>
      <c r="L17" s="44">
        <f t="shared" si="6"/>
        <v>0</v>
      </c>
      <c r="M17" s="44">
        <f t="shared" si="6"/>
        <v>0</v>
      </c>
      <c r="N17" s="46">
        <f t="shared" si="2"/>
        <v>0</v>
      </c>
      <c r="O17" s="46">
        <f t="shared" si="3"/>
        <v>0</v>
      </c>
      <c r="P17" s="47">
        <f t="shared" si="4"/>
        <v>0</v>
      </c>
      <c r="Q17" s="67"/>
      <c r="R17" s="45"/>
      <c r="S17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5"/>
  <sheetViews>
    <sheetView workbookViewId="0">
      <selection activeCell="J37" sqref="J3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11.7109375" hidden="1" customWidth="1"/>
  </cols>
  <sheetData>
    <row r="1" spans="1:13" ht="15.75" x14ac:dyDescent="0.25">
      <c r="A1" s="50">
        <v>68</v>
      </c>
      <c r="B1" s="50" t="s">
        <v>43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1108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1028.4349519999994</v>
      </c>
      <c r="E6" s="14">
        <v>2111.9526799999976</v>
      </c>
      <c r="F6" s="14">
        <v>726.20726577401638</v>
      </c>
      <c r="G6" s="14">
        <v>411.63939863401646</v>
      </c>
      <c r="H6" s="14">
        <v>110.56445179999997</v>
      </c>
      <c r="I6" s="14">
        <v>204.00341534000003</v>
      </c>
      <c r="J6" s="15">
        <v>0.19490938529646268</v>
      </c>
      <c r="K6" s="15">
        <v>0.24726115096196996</v>
      </c>
      <c r="L6" s="16">
        <v>0.34385584139793196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501.13184999999999</v>
      </c>
      <c r="E7" s="38">
        <f ca="1">SUM(E8:OFFSET(E6,MATCH("GOBIERNOS REGIONALES",$A$8:$A$50,0),0))</f>
        <v>1011.578951</v>
      </c>
      <c r="F7" s="38">
        <f ca="1">SUM(F8:OFFSET(F6,MATCH("GOBIERNOS REGIONALES",$A$8:$A$50,0),0))</f>
        <v>285.63881912313093</v>
      </c>
      <c r="G7" s="38">
        <f ca="1">SUM(G8:OFFSET(G6,MATCH("GOBIERNOS REGIONALES",$A$8:$A$50,0),0))</f>
        <v>146.48906565313089</v>
      </c>
      <c r="H7" s="38">
        <f ca="1">SUM(H8:OFFSET(H6,MATCH("GOBIERNOS REGIONALES",$A$8:$A$50,0),0))</f>
        <v>36.831537189999992</v>
      </c>
      <c r="I7" s="38">
        <f ca="1">SUM(I8:OFFSET(I6,MATCH("GOBIERNOS REGIONALES",$A$8:$A$50,0),0))</f>
        <v>102.31821628</v>
      </c>
      <c r="J7" s="39">
        <f ca="1">IFERROR(G7/E7,0)</f>
        <v>0.14481229122879496</v>
      </c>
      <c r="K7" s="39">
        <f ca="1">IFERROR(SUM(G7,H7)/E7,0)</f>
        <v>0.18122223941285912</v>
      </c>
      <c r="L7" s="40">
        <f ca="1">IFERROR(SUM(G7,H7,I7)/E7,0)</f>
        <v>0.28236927907679532</v>
      </c>
      <c r="M7" s="4"/>
    </row>
    <row r="8" spans="1:13" x14ac:dyDescent="0.25">
      <c r="A8" s="17"/>
      <c r="B8" s="18">
        <v>5</v>
      </c>
      <c r="C8" s="19" t="s">
        <v>105</v>
      </c>
      <c r="D8" s="20">
        <v>1.9000029999999999</v>
      </c>
      <c r="E8" s="21">
        <v>1.9000029999999999</v>
      </c>
      <c r="F8" s="21">
        <f t="shared" ref="F8:F54" si="0">SUM(G8,H8,I8)</f>
        <v>0.39267608839731327</v>
      </c>
      <c r="G8" s="21">
        <v>0.29058498839731328</v>
      </c>
      <c r="H8" s="21">
        <v>5.3805409999999998E-2</v>
      </c>
      <c r="I8" s="21">
        <v>4.8285689999999992E-2</v>
      </c>
      <c r="J8" s="22">
        <f t="shared" ref="J8:J54" si="1">IFERROR(G8/E8,0)</f>
        <v>0.15293922609454474</v>
      </c>
      <c r="K8" s="22">
        <f t="shared" ref="K8:K54" si="2">IFERROR(SUM(G8,H8)/E8,0)</f>
        <v>0.18125781822308348</v>
      </c>
      <c r="L8" s="23">
        <f t="shared" ref="L8:L54" si="3">IFERROR(SUM(G8,H8,I8)/E8,0)</f>
        <v>0.20667129914916624</v>
      </c>
      <c r="M8" s="4"/>
    </row>
    <row r="9" spans="1:13" x14ac:dyDescent="0.25">
      <c r="A9" s="17"/>
      <c r="B9" s="18">
        <v>6</v>
      </c>
      <c r="C9" s="19" t="s">
        <v>106</v>
      </c>
      <c r="D9" s="20">
        <v>57.160964999999997</v>
      </c>
      <c r="E9" s="21">
        <v>79.083937000000006</v>
      </c>
      <c r="F9" s="21">
        <f t="shared" si="0"/>
        <v>19.02185505138084</v>
      </c>
      <c r="G9" s="21">
        <v>11.280911741380841</v>
      </c>
      <c r="H9" s="21">
        <v>4.2856507699999993</v>
      </c>
      <c r="I9" s="21">
        <v>3.4552925399999994</v>
      </c>
      <c r="J9" s="22">
        <f t="shared" si="1"/>
        <v>0.14264479196806856</v>
      </c>
      <c r="K9" s="22">
        <f t="shared" si="2"/>
        <v>0.19683595812106369</v>
      </c>
      <c r="L9" s="23">
        <f t="shared" si="3"/>
        <v>0.24052741647625406</v>
      </c>
      <c r="M9" s="4"/>
    </row>
    <row r="10" spans="1:13" x14ac:dyDescent="0.25">
      <c r="A10" s="17"/>
      <c r="B10" s="18">
        <v>7</v>
      </c>
      <c r="C10" s="19" t="s">
        <v>108</v>
      </c>
      <c r="D10" s="20">
        <v>8.3995109999999986</v>
      </c>
      <c r="E10" s="21">
        <v>11.055227</v>
      </c>
      <c r="F10" s="21">
        <f t="shared" si="0"/>
        <v>0.24497859944253936</v>
      </c>
      <c r="G10" s="21">
        <v>5.7496199442539364E-2</v>
      </c>
      <c r="H10" s="21">
        <v>3.7748999999999991E-2</v>
      </c>
      <c r="I10" s="21">
        <v>0.14973339999999999</v>
      </c>
      <c r="J10" s="22">
        <f t="shared" si="1"/>
        <v>5.2008158170374396E-3</v>
      </c>
      <c r="K10" s="22">
        <f t="shared" si="2"/>
        <v>8.6153997057264731E-3</v>
      </c>
      <c r="L10" s="23">
        <f t="shared" si="3"/>
        <v>2.2159526841243456E-2</v>
      </c>
      <c r="M10" s="4"/>
    </row>
    <row r="11" spans="1:13" x14ac:dyDescent="0.25">
      <c r="A11" s="17"/>
      <c r="B11" s="18">
        <v>10</v>
      </c>
      <c r="C11" s="19" t="s">
        <v>111</v>
      </c>
      <c r="D11" s="20">
        <v>98.997152999999997</v>
      </c>
      <c r="E11" s="21">
        <v>201.18481100000005</v>
      </c>
      <c r="F11" s="21">
        <f t="shared" si="0"/>
        <v>77.706987490628947</v>
      </c>
      <c r="G11" s="21">
        <v>51.940335320628947</v>
      </c>
      <c r="H11" s="21">
        <v>1.9579345700000002</v>
      </c>
      <c r="I11" s="21">
        <v>23.808717600000001</v>
      </c>
      <c r="J11" s="22">
        <f t="shared" si="1"/>
        <v>0.25817224999470229</v>
      </c>
      <c r="K11" s="22">
        <f t="shared" si="2"/>
        <v>0.26790426982397259</v>
      </c>
      <c r="L11" s="23">
        <f t="shared" si="3"/>
        <v>0.38624679022428254</v>
      </c>
      <c r="M11" s="4"/>
    </row>
    <row r="12" spans="1:13" x14ac:dyDescent="0.25">
      <c r="A12" s="17"/>
      <c r="B12" s="18">
        <v>11</v>
      </c>
      <c r="C12" s="19" t="s">
        <v>112</v>
      </c>
      <c r="D12" s="20">
        <v>80.301369999999991</v>
      </c>
      <c r="E12" s="21">
        <v>159.77179799999999</v>
      </c>
      <c r="F12" s="21">
        <f t="shared" si="0"/>
        <v>22.946808268242041</v>
      </c>
      <c r="G12" s="21">
        <v>20.230385318242043</v>
      </c>
      <c r="H12" s="21">
        <v>1.5951772100000001</v>
      </c>
      <c r="I12" s="21">
        <v>1.1212457399999998</v>
      </c>
      <c r="J12" s="22">
        <f t="shared" si="1"/>
        <v>0.12662050231319325</v>
      </c>
      <c r="K12" s="22">
        <f t="shared" si="2"/>
        <v>0.13660459981956291</v>
      </c>
      <c r="L12" s="23">
        <f t="shared" si="3"/>
        <v>0.1436223949125367</v>
      </c>
      <c r="M12" s="4"/>
    </row>
    <row r="13" spans="1:13" x14ac:dyDescent="0.25">
      <c r="A13" s="17"/>
      <c r="B13" s="18">
        <v>13</v>
      </c>
      <c r="C13" s="19" t="s">
        <v>115</v>
      </c>
      <c r="D13" s="20">
        <v>89.422465000000003</v>
      </c>
      <c r="E13" s="21">
        <v>249.82073</v>
      </c>
      <c r="F13" s="21">
        <f t="shared" si="0"/>
        <v>57.420734062664778</v>
      </c>
      <c r="G13" s="21">
        <v>32.966007262664789</v>
      </c>
      <c r="H13" s="21">
        <v>19.636522169999992</v>
      </c>
      <c r="I13" s="21">
        <v>4.8182046300000003</v>
      </c>
      <c r="J13" s="22">
        <f t="shared" si="1"/>
        <v>0.13195865396224241</v>
      </c>
      <c r="K13" s="22">
        <f t="shared" si="2"/>
        <v>0.21056110688918722</v>
      </c>
      <c r="L13" s="23">
        <f t="shared" si="3"/>
        <v>0.22984775547915812</v>
      </c>
      <c r="M13" s="4"/>
    </row>
    <row r="14" spans="1:13" ht="38.25" x14ac:dyDescent="0.25">
      <c r="A14" s="17"/>
      <c r="B14" s="18">
        <v>25</v>
      </c>
      <c r="C14" s="19" t="s">
        <v>119</v>
      </c>
      <c r="D14" s="20">
        <v>7.6720310000000005</v>
      </c>
      <c r="E14" s="21">
        <v>7.675414</v>
      </c>
      <c r="F14" s="21">
        <f t="shared" si="0"/>
        <v>3.0463787399672757</v>
      </c>
      <c r="G14" s="21">
        <v>2.0576758599672758</v>
      </c>
      <c r="H14" s="21">
        <v>0.46014535999999995</v>
      </c>
      <c r="I14" s="21">
        <v>0.52855752</v>
      </c>
      <c r="J14" s="22">
        <f t="shared" si="1"/>
        <v>0.26808662828705732</v>
      </c>
      <c r="K14" s="22">
        <f t="shared" si="2"/>
        <v>0.32803718730576298</v>
      </c>
      <c r="L14" s="23">
        <f t="shared" si="3"/>
        <v>0.39690090201874134</v>
      </c>
      <c r="M14" s="4"/>
    </row>
    <row r="15" spans="1:13" x14ac:dyDescent="0.25">
      <c r="A15" s="17"/>
      <c r="B15" s="18">
        <v>26</v>
      </c>
      <c r="C15" s="19" t="s">
        <v>120</v>
      </c>
      <c r="D15" s="20">
        <v>6.7139280000000001</v>
      </c>
      <c r="E15" s="21">
        <v>137.21129999999999</v>
      </c>
      <c r="F15" s="21">
        <f t="shared" si="0"/>
        <v>59.412005829138103</v>
      </c>
      <c r="G15" s="21">
        <v>1.1051369291380979</v>
      </c>
      <c r="H15" s="21">
        <v>0.61722399999999988</v>
      </c>
      <c r="I15" s="21">
        <v>57.689644900000005</v>
      </c>
      <c r="J15" s="22">
        <f t="shared" si="1"/>
        <v>8.0542705239152902E-3</v>
      </c>
      <c r="K15" s="22">
        <f t="shared" si="2"/>
        <v>1.255261723442674E-2</v>
      </c>
      <c r="L15" s="23">
        <f t="shared" si="3"/>
        <v>0.43299645021319749</v>
      </c>
      <c r="M15" s="4"/>
    </row>
    <row r="16" spans="1:13" ht="25.5" x14ac:dyDescent="0.25">
      <c r="A16" s="17"/>
      <c r="B16" s="18">
        <v>37</v>
      </c>
      <c r="C16" s="19" t="s">
        <v>125</v>
      </c>
      <c r="D16" s="20">
        <v>33.397467999999996</v>
      </c>
      <c r="E16" s="21">
        <v>43.241366000000006</v>
      </c>
      <c r="F16" s="21">
        <f t="shared" si="0"/>
        <v>12.180050869247037</v>
      </c>
      <c r="G16" s="21">
        <v>9.1400303792470368</v>
      </c>
      <c r="H16" s="21">
        <v>1.3283927099999999</v>
      </c>
      <c r="I16" s="21">
        <v>1.7116277800000002</v>
      </c>
      <c r="J16" s="22">
        <f t="shared" si="1"/>
        <v>0.21137237845925208</v>
      </c>
      <c r="K16" s="22">
        <f t="shared" si="2"/>
        <v>0.24209279348961904</v>
      </c>
      <c r="L16" s="23">
        <f t="shared" si="3"/>
        <v>0.28167590425443623</v>
      </c>
      <c r="M16" s="4"/>
    </row>
    <row r="17" spans="1:13" ht="25.5" x14ac:dyDescent="0.25">
      <c r="A17" s="17"/>
      <c r="B17" s="18">
        <v>39</v>
      </c>
      <c r="C17" s="19" t="s">
        <v>127</v>
      </c>
      <c r="D17" s="20">
        <v>11.05</v>
      </c>
      <c r="E17" s="21">
        <v>11.050000000000002</v>
      </c>
      <c r="F17" s="21">
        <f t="shared" si="0"/>
        <v>2.7001789897802819</v>
      </c>
      <c r="G17" s="21">
        <v>1.3123969780281186E-2</v>
      </c>
      <c r="H17" s="21">
        <v>6.5231750000000005E-2</v>
      </c>
      <c r="I17" s="21">
        <v>2.6218232700000006</v>
      </c>
      <c r="J17" s="22">
        <f t="shared" si="1"/>
        <v>1.1876895728761252E-3</v>
      </c>
      <c r="K17" s="22">
        <f t="shared" si="2"/>
        <v>7.0910153647313276E-3</v>
      </c>
      <c r="L17" s="23">
        <f t="shared" si="3"/>
        <v>0.24436008957287614</v>
      </c>
      <c r="M17" s="4"/>
    </row>
    <row r="18" spans="1:13" x14ac:dyDescent="0.25">
      <c r="A18" s="17"/>
      <c r="B18" s="18">
        <v>112</v>
      </c>
      <c r="C18" s="19" t="s">
        <v>140</v>
      </c>
      <c r="D18" s="20">
        <v>12.963149</v>
      </c>
      <c r="E18" s="21">
        <v>12.963301999999999</v>
      </c>
      <c r="F18" s="21">
        <f t="shared" si="0"/>
        <v>7.3252390630231918</v>
      </c>
      <c r="G18" s="21">
        <v>3.134498463023192</v>
      </c>
      <c r="H18" s="21">
        <v>2.9539806100000003</v>
      </c>
      <c r="I18" s="21">
        <v>1.2367599899999999</v>
      </c>
      <c r="J18" s="22">
        <f t="shared" si="1"/>
        <v>0.24179784309762994</v>
      </c>
      <c r="K18" s="22">
        <f t="shared" si="2"/>
        <v>0.46967038745399842</v>
      </c>
      <c r="L18" s="23">
        <f t="shared" si="3"/>
        <v>0.56507509144068324</v>
      </c>
      <c r="M18" s="4"/>
    </row>
    <row r="19" spans="1:13" x14ac:dyDescent="0.25">
      <c r="A19" s="17"/>
      <c r="B19" s="18">
        <v>131</v>
      </c>
      <c r="C19" s="19" t="s">
        <v>144</v>
      </c>
      <c r="D19" s="20">
        <v>0.15000000000000002</v>
      </c>
      <c r="E19" s="21">
        <v>0.15</v>
      </c>
      <c r="F19" s="21">
        <f t="shared" si="0"/>
        <v>1.0949140495876669E-2</v>
      </c>
      <c r="G19" s="21">
        <v>9.6862704958766699E-3</v>
      </c>
      <c r="H19" s="21">
        <v>3.8000000000000002E-4</v>
      </c>
      <c r="I19" s="21">
        <v>8.8287000000000001E-4</v>
      </c>
      <c r="J19" s="22">
        <f t="shared" si="1"/>
        <v>6.4575136639177799E-2</v>
      </c>
      <c r="K19" s="22">
        <f t="shared" si="2"/>
        <v>6.7108469972511131E-2</v>
      </c>
      <c r="L19" s="23">
        <f t="shared" si="3"/>
        <v>7.2994269972511128E-2</v>
      </c>
      <c r="M19" s="4"/>
    </row>
    <row r="20" spans="1:13" ht="25.5" x14ac:dyDescent="0.25">
      <c r="A20" s="17"/>
      <c r="B20" s="18">
        <v>136</v>
      </c>
      <c r="C20" s="19" t="s">
        <v>146</v>
      </c>
      <c r="D20" s="20">
        <v>11.36</v>
      </c>
      <c r="E20" s="21">
        <v>11.36</v>
      </c>
      <c r="F20" s="21">
        <f t="shared" si="0"/>
        <v>1.0201581051238904</v>
      </c>
      <c r="G20" s="21">
        <v>1.0156989851238905</v>
      </c>
      <c r="H20" s="21">
        <v>4.4591200000000004E-3</v>
      </c>
      <c r="I20" s="21">
        <v>0</v>
      </c>
      <c r="J20" s="22">
        <f t="shared" si="1"/>
        <v>8.9410121929919942E-2</v>
      </c>
      <c r="K20" s="22">
        <f t="shared" si="2"/>
        <v>8.9802650098934012E-2</v>
      </c>
      <c r="L20" s="23">
        <f t="shared" si="3"/>
        <v>8.9802650098934012E-2</v>
      </c>
      <c r="M20" s="4"/>
    </row>
    <row r="21" spans="1:13" ht="25.5" x14ac:dyDescent="0.25">
      <c r="A21" s="17"/>
      <c r="B21" s="18">
        <v>137</v>
      </c>
      <c r="C21" s="19" t="s">
        <v>147</v>
      </c>
      <c r="D21" s="20">
        <v>52.362756999999988</v>
      </c>
      <c r="E21" s="21">
        <v>54.571599999999968</v>
      </c>
      <c r="F21" s="21">
        <f t="shared" si="0"/>
        <v>12.275997337918033</v>
      </c>
      <c r="G21" s="21">
        <v>7.664857567918034</v>
      </c>
      <c r="H21" s="21">
        <v>2.1346330400000015</v>
      </c>
      <c r="I21" s="21">
        <v>2.4765067299999992</v>
      </c>
      <c r="J21" s="22">
        <f t="shared" si="1"/>
        <v>0.14045506395117677</v>
      </c>
      <c r="K21" s="22">
        <f t="shared" si="2"/>
        <v>0.17957125332440391</v>
      </c>
      <c r="L21" s="23">
        <f t="shared" si="3"/>
        <v>0.22495212414365789</v>
      </c>
      <c r="M21" s="4"/>
    </row>
    <row r="22" spans="1:13" x14ac:dyDescent="0.25">
      <c r="A22" s="17"/>
      <c r="B22" s="18">
        <v>164</v>
      </c>
      <c r="C22" s="19" t="s">
        <v>150</v>
      </c>
      <c r="D22" s="20">
        <v>2.2400000000000002</v>
      </c>
      <c r="E22" s="21">
        <v>2.4851999999999999</v>
      </c>
      <c r="F22" s="21">
        <f t="shared" si="0"/>
        <v>0.26967417173641295</v>
      </c>
      <c r="G22" s="21">
        <v>0.13669491173641291</v>
      </c>
      <c r="H22" s="21">
        <v>6.8704260000000003E-2</v>
      </c>
      <c r="I22" s="21">
        <v>6.4274999999999999E-2</v>
      </c>
      <c r="J22" s="22">
        <f t="shared" si="1"/>
        <v>5.5003585923230694E-2</v>
      </c>
      <c r="K22" s="22">
        <f t="shared" si="2"/>
        <v>8.2648950481415157E-2</v>
      </c>
      <c r="L22" s="23">
        <f t="shared" si="3"/>
        <v>0.10851206009029976</v>
      </c>
      <c r="M22" s="4"/>
    </row>
    <row r="23" spans="1:13" ht="25.5" x14ac:dyDescent="0.25">
      <c r="A23" s="17"/>
      <c r="B23" s="18">
        <v>221</v>
      </c>
      <c r="C23" s="19" t="s">
        <v>156</v>
      </c>
      <c r="D23" s="20">
        <v>3.7157239999999998</v>
      </c>
      <c r="E23" s="21">
        <v>3.7157239999999998</v>
      </c>
      <c r="F23" s="21">
        <f t="shared" si="0"/>
        <v>1.4640529996539393</v>
      </c>
      <c r="G23" s="21">
        <v>1.1069957396539394</v>
      </c>
      <c r="H23" s="21">
        <v>0.15711264999999999</v>
      </c>
      <c r="I23" s="21">
        <v>0.19994461000000002</v>
      </c>
      <c r="J23" s="22">
        <f t="shared" si="1"/>
        <v>0.29792194997635441</v>
      </c>
      <c r="K23" s="22">
        <f t="shared" si="2"/>
        <v>0.34020513624099619</v>
      </c>
      <c r="L23" s="23">
        <f t="shared" si="3"/>
        <v>0.39401554035066638</v>
      </c>
      <c r="M23" s="4"/>
    </row>
    <row r="24" spans="1:13" x14ac:dyDescent="0.25">
      <c r="A24" s="17"/>
      <c r="B24" s="18">
        <v>240</v>
      </c>
      <c r="C24" s="19" t="s">
        <v>157</v>
      </c>
      <c r="D24" s="20">
        <v>1.7468930000000003</v>
      </c>
      <c r="E24" s="21">
        <v>2.3386250000000004</v>
      </c>
      <c r="F24" s="21">
        <f t="shared" si="0"/>
        <v>0.61246262798239326</v>
      </c>
      <c r="G24" s="21">
        <v>0.40794923798239324</v>
      </c>
      <c r="H24" s="21">
        <v>0.11709608000000001</v>
      </c>
      <c r="I24" s="21">
        <v>8.7417310000000012E-2</v>
      </c>
      <c r="J24" s="22">
        <f t="shared" si="1"/>
        <v>0.17443978319841497</v>
      </c>
      <c r="K24" s="22">
        <f t="shared" si="2"/>
        <v>0.22451026478481723</v>
      </c>
      <c r="L24" s="23">
        <f t="shared" si="3"/>
        <v>0.26189005419098538</v>
      </c>
      <c r="M24" s="4"/>
    </row>
    <row r="25" spans="1:13" ht="25.5" x14ac:dyDescent="0.25">
      <c r="A25" s="17"/>
      <c r="B25" s="18">
        <v>331</v>
      </c>
      <c r="C25" s="19" t="s">
        <v>160</v>
      </c>
      <c r="D25" s="20">
        <v>19.676249000000002</v>
      </c>
      <c r="E25" s="21">
        <v>19.85427</v>
      </c>
      <c r="F25" s="21">
        <f t="shared" si="0"/>
        <v>6.7117310292571535</v>
      </c>
      <c r="G25" s="21">
        <v>3.3182588192571529</v>
      </c>
      <c r="H25" s="21">
        <v>1.2208024000000002</v>
      </c>
      <c r="I25" s="21">
        <v>2.1726698100000004</v>
      </c>
      <c r="J25" s="22">
        <f t="shared" si="1"/>
        <v>0.16713073909326071</v>
      </c>
      <c r="K25" s="22">
        <f t="shared" si="2"/>
        <v>0.22861889252322817</v>
      </c>
      <c r="L25" s="23">
        <f t="shared" si="3"/>
        <v>0.33804975097332479</v>
      </c>
      <c r="M25" s="4"/>
    </row>
    <row r="26" spans="1:13" x14ac:dyDescent="0.25">
      <c r="A26" s="17"/>
      <c r="B26" s="18">
        <v>514</v>
      </c>
      <c r="C26" s="19" t="s">
        <v>166</v>
      </c>
      <c r="D26" s="20">
        <v>1.9021839999999997</v>
      </c>
      <c r="E26" s="21">
        <v>2.1456440000000003</v>
      </c>
      <c r="F26" s="21">
        <f t="shared" si="0"/>
        <v>0.8759006590508458</v>
      </c>
      <c r="G26" s="21">
        <v>0.6127376890508458</v>
      </c>
      <c r="H26" s="21">
        <v>0.13653608</v>
      </c>
      <c r="I26" s="21">
        <v>0.12662688999999999</v>
      </c>
      <c r="J26" s="22">
        <f t="shared" si="1"/>
        <v>0.28557285786963993</v>
      </c>
      <c r="K26" s="22">
        <f t="shared" si="2"/>
        <v>0.34920693696197769</v>
      </c>
      <c r="L26" s="23">
        <f t="shared" si="3"/>
        <v>0.40822273361790012</v>
      </c>
      <c r="M26" s="4"/>
    </row>
    <row r="27" spans="1:13" x14ac:dyDescent="0.25">
      <c r="A27" s="34" t="s">
        <v>206</v>
      </c>
      <c r="B27" s="57"/>
      <c r="C27" s="36"/>
      <c r="D27" s="37">
        <f>SUM(D28:D53)</f>
        <v>312.52358300000009</v>
      </c>
      <c r="E27" s="37">
        <f t="shared" ref="E27:F27" si="4">SUM(E28:E53)</f>
        <v>474.70848999999981</v>
      </c>
      <c r="F27" s="37">
        <f t="shared" si="4"/>
        <v>165.34149233768591</v>
      </c>
      <c r="G27" s="37">
        <f t="shared" ref="G27" si="5">SUM(G28:G53)</f>
        <v>102.88361911768588</v>
      </c>
      <c r="H27" s="37">
        <f t="shared" ref="H27" si="6">SUM(H28:H53)</f>
        <v>31.209747270000012</v>
      </c>
      <c r="I27" s="37">
        <f t="shared" ref="I27" si="7">SUM(I28:I53)</f>
        <v>31.248125949999999</v>
      </c>
      <c r="J27" s="39">
        <f t="shared" si="1"/>
        <v>0.21673010128318101</v>
      </c>
      <c r="K27" s="39">
        <f t="shared" si="2"/>
        <v>0.28247518047904718</v>
      </c>
      <c r="L27" s="40">
        <f t="shared" si="3"/>
        <v>0.34830110651209539</v>
      </c>
      <c r="M27" s="4"/>
    </row>
    <row r="28" spans="1:13" x14ac:dyDescent="0.25">
      <c r="A28" s="17"/>
      <c r="B28" s="18">
        <v>440</v>
      </c>
      <c r="C28" s="19" t="s">
        <v>207</v>
      </c>
      <c r="D28" s="20">
        <v>4.2437959999999997</v>
      </c>
      <c r="E28" s="21">
        <v>10.847464999999993</v>
      </c>
      <c r="F28" s="21">
        <f t="shared" si="0"/>
        <v>1.4471092066568025</v>
      </c>
      <c r="G28" s="21">
        <v>0.69299828665680252</v>
      </c>
      <c r="H28" s="21">
        <v>0.50979591000000002</v>
      </c>
      <c r="I28" s="21">
        <v>0.24431500999999997</v>
      </c>
      <c r="J28" s="22">
        <f t="shared" si="1"/>
        <v>6.3885736128837745E-2</v>
      </c>
      <c r="K28" s="22">
        <f t="shared" si="2"/>
        <v>0.11088251463883989</v>
      </c>
      <c r="L28" s="23">
        <f t="shared" si="3"/>
        <v>0.1334052893147665</v>
      </c>
      <c r="M28" s="4"/>
    </row>
    <row r="29" spans="1:13" x14ac:dyDescent="0.25">
      <c r="A29" s="17"/>
      <c r="B29" s="18">
        <v>441</v>
      </c>
      <c r="C29" s="19" t="s">
        <v>208</v>
      </c>
      <c r="D29" s="20">
        <v>5.4473219999999998</v>
      </c>
      <c r="E29" s="21">
        <v>5.4019809999999984</v>
      </c>
      <c r="F29" s="21">
        <f t="shared" si="0"/>
        <v>1.6106990024964225</v>
      </c>
      <c r="G29" s="21">
        <v>0.8873160424964226</v>
      </c>
      <c r="H29" s="21">
        <v>0.33758702999999995</v>
      </c>
      <c r="I29" s="21">
        <v>0.38579593000000001</v>
      </c>
      <c r="J29" s="22">
        <f t="shared" si="1"/>
        <v>0.16425752746935299</v>
      </c>
      <c r="K29" s="22">
        <f t="shared" si="2"/>
        <v>0.2267507183932011</v>
      </c>
      <c r="L29" s="23">
        <f t="shared" si="3"/>
        <v>0.29816820949507655</v>
      </c>
      <c r="M29" s="4"/>
    </row>
    <row r="30" spans="1:13" x14ac:dyDescent="0.25">
      <c r="A30" s="17"/>
      <c r="B30" s="18">
        <v>442</v>
      </c>
      <c r="C30" s="19" t="s">
        <v>209</v>
      </c>
      <c r="D30" s="20">
        <v>60.106791000000015</v>
      </c>
      <c r="E30" s="21">
        <v>59.181484000000005</v>
      </c>
      <c r="F30" s="21">
        <f t="shared" si="0"/>
        <v>30.962210401862013</v>
      </c>
      <c r="G30" s="21">
        <v>22.17293356186201</v>
      </c>
      <c r="H30" s="21">
        <v>4.5053880700000004</v>
      </c>
      <c r="I30" s="21">
        <v>4.2838887699999999</v>
      </c>
      <c r="J30" s="22">
        <f t="shared" si="1"/>
        <v>0.37465997915601457</v>
      </c>
      <c r="K30" s="22">
        <f t="shared" si="2"/>
        <v>0.45078831804660408</v>
      </c>
      <c r="L30" s="23">
        <f t="shared" si="3"/>
        <v>0.52317394409815765</v>
      </c>
      <c r="M30" s="4"/>
    </row>
    <row r="31" spans="1:13" x14ac:dyDescent="0.25">
      <c r="A31" s="17"/>
      <c r="B31" s="18">
        <v>443</v>
      </c>
      <c r="C31" s="19" t="s">
        <v>210</v>
      </c>
      <c r="D31" s="20">
        <v>7.1875290000000005</v>
      </c>
      <c r="E31" s="21">
        <v>6.0652389999999992</v>
      </c>
      <c r="F31" s="21">
        <f t="shared" si="0"/>
        <v>2.0654112575797061</v>
      </c>
      <c r="G31" s="21">
        <v>1.380489967579706</v>
      </c>
      <c r="H31" s="21">
        <v>0.44437754000000002</v>
      </c>
      <c r="I31" s="21">
        <v>0.24054375000000006</v>
      </c>
      <c r="J31" s="22">
        <f t="shared" si="1"/>
        <v>0.22760685400521005</v>
      </c>
      <c r="K31" s="22">
        <f t="shared" si="2"/>
        <v>0.30087314079127075</v>
      </c>
      <c r="L31" s="23">
        <f t="shared" si="3"/>
        <v>0.3405325425065206</v>
      </c>
      <c r="M31" s="4"/>
    </row>
    <row r="32" spans="1:13" x14ac:dyDescent="0.25">
      <c r="A32" s="17"/>
      <c r="B32" s="18">
        <v>444</v>
      </c>
      <c r="C32" s="19" t="s">
        <v>211</v>
      </c>
      <c r="D32" s="20">
        <v>5.9531909999999995</v>
      </c>
      <c r="E32" s="21">
        <v>57.086039999999997</v>
      </c>
      <c r="F32" s="21">
        <f t="shared" si="0"/>
        <v>32.262956651426144</v>
      </c>
      <c r="G32" s="21">
        <v>26.34774130142614</v>
      </c>
      <c r="H32" s="21">
        <v>0.85372719000000008</v>
      </c>
      <c r="I32" s="21">
        <v>5.0614881600000006</v>
      </c>
      <c r="J32" s="22">
        <f t="shared" si="1"/>
        <v>0.46154438635831357</v>
      </c>
      <c r="K32" s="22">
        <f t="shared" si="2"/>
        <v>0.47649948203494485</v>
      </c>
      <c r="L32" s="23">
        <f t="shared" si="3"/>
        <v>0.56516368365061131</v>
      </c>
      <c r="M32" s="4"/>
    </row>
    <row r="33" spans="1:13" x14ac:dyDescent="0.25">
      <c r="A33" s="17"/>
      <c r="B33" s="18">
        <v>445</v>
      </c>
      <c r="C33" s="19" t="s">
        <v>212</v>
      </c>
      <c r="D33" s="20">
        <v>5.1039590000000024</v>
      </c>
      <c r="E33" s="21">
        <v>5.7052770000000033</v>
      </c>
      <c r="F33" s="21">
        <f t="shared" si="0"/>
        <v>2.8145706766962464</v>
      </c>
      <c r="G33" s="21">
        <v>1.901023396696246</v>
      </c>
      <c r="H33" s="21">
        <v>0.38557383000000001</v>
      </c>
      <c r="I33" s="21">
        <v>0.52797345000000007</v>
      </c>
      <c r="J33" s="22">
        <f t="shared" si="1"/>
        <v>0.33320439948774527</v>
      </c>
      <c r="K33" s="22">
        <f t="shared" si="2"/>
        <v>0.40078636439497062</v>
      </c>
      <c r="L33" s="23">
        <f t="shared" si="3"/>
        <v>0.49332761173493322</v>
      </c>
      <c r="M33" s="4"/>
    </row>
    <row r="34" spans="1:13" x14ac:dyDescent="0.25">
      <c r="A34" s="17"/>
      <c r="B34" s="18">
        <v>446</v>
      </c>
      <c r="C34" s="19" t="s">
        <v>213</v>
      </c>
      <c r="D34" s="20">
        <v>22.646001000000002</v>
      </c>
      <c r="E34" s="21">
        <v>60.449688999999971</v>
      </c>
      <c r="F34" s="21">
        <f t="shared" si="0"/>
        <v>26.292073562914872</v>
      </c>
      <c r="G34" s="21">
        <v>9.6668878129148652</v>
      </c>
      <c r="H34" s="21">
        <v>9.8919859300000059</v>
      </c>
      <c r="I34" s="21">
        <v>6.7331998200000021</v>
      </c>
      <c r="J34" s="22">
        <f t="shared" si="1"/>
        <v>0.15991625387708561</v>
      </c>
      <c r="K34" s="22">
        <f t="shared" si="2"/>
        <v>0.32355623439046771</v>
      </c>
      <c r="L34" s="23">
        <f t="shared" si="3"/>
        <v>0.43494141984609525</v>
      </c>
      <c r="M34" s="4"/>
    </row>
    <row r="35" spans="1:13" x14ac:dyDescent="0.25">
      <c r="A35" s="17"/>
      <c r="B35" s="18">
        <v>447</v>
      </c>
      <c r="C35" s="19" t="s">
        <v>214</v>
      </c>
      <c r="D35" s="20">
        <v>4.6921119999999998</v>
      </c>
      <c r="E35" s="21">
        <v>8.7416149999999995</v>
      </c>
      <c r="F35" s="21">
        <f t="shared" si="0"/>
        <v>4.1107034926381765</v>
      </c>
      <c r="G35" s="21">
        <v>1.1387886726381753</v>
      </c>
      <c r="H35" s="21">
        <v>0.99935848000000005</v>
      </c>
      <c r="I35" s="21">
        <v>1.9725563400000006</v>
      </c>
      <c r="J35" s="22">
        <f t="shared" si="1"/>
        <v>0.13027211477949729</v>
      </c>
      <c r="K35" s="22">
        <f t="shared" si="2"/>
        <v>0.24459406558607025</v>
      </c>
      <c r="L35" s="23">
        <f t="shared" si="3"/>
        <v>0.47024531423978028</v>
      </c>
      <c r="M35" s="4"/>
    </row>
    <row r="36" spans="1:13" x14ac:dyDescent="0.25">
      <c r="A36" s="17"/>
      <c r="B36" s="18">
        <v>448</v>
      </c>
      <c r="C36" s="19" t="s">
        <v>215</v>
      </c>
      <c r="D36" s="20">
        <v>9.9998589999999989</v>
      </c>
      <c r="E36" s="21">
        <v>7.7486969999999973</v>
      </c>
      <c r="F36" s="21">
        <f t="shared" si="0"/>
        <v>4.3312805315166356</v>
      </c>
      <c r="G36" s="21">
        <v>2.5981913015166356</v>
      </c>
      <c r="H36" s="21">
        <v>0.34403716999999995</v>
      </c>
      <c r="I36" s="21">
        <v>1.3890520599999998</v>
      </c>
      <c r="J36" s="22">
        <f t="shared" si="1"/>
        <v>0.33530686533705428</v>
      </c>
      <c r="K36" s="22">
        <f t="shared" si="2"/>
        <v>0.37970622306132717</v>
      </c>
      <c r="L36" s="23">
        <f t="shared" si="3"/>
        <v>0.55896888619036689</v>
      </c>
      <c r="M36" s="4"/>
    </row>
    <row r="37" spans="1:13" x14ac:dyDescent="0.25">
      <c r="A37" s="17"/>
      <c r="B37" s="18">
        <v>449</v>
      </c>
      <c r="C37" s="19" t="s">
        <v>216</v>
      </c>
      <c r="D37" s="20">
        <v>21.61431300000001</v>
      </c>
      <c r="E37" s="21">
        <v>23.367179</v>
      </c>
      <c r="F37" s="21">
        <f t="shared" si="0"/>
        <v>6.3382774254158676</v>
      </c>
      <c r="G37" s="21">
        <v>2.3957421654158679</v>
      </c>
      <c r="H37" s="21">
        <v>2.1585710999999992</v>
      </c>
      <c r="I37" s="21">
        <v>1.78396416</v>
      </c>
      <c r="J37" s="22">
        <f t="shared" si="1"/>
        <v>0.10252594741606884</v>
      </c>
      <c r="K37" s="22">
        <f t="shared" si="2"/>
        <v>0.19490214310490228</v>
      </c>
      <c r="L37" s="23">
        <f t="shared" si="3"/>
        <v>0.27124700955198178</v>
      </c>
      <c r="M37" s="4"/>
    </row>
    <row r="38" spans="1:13" x14ac:dyDescent="0.25">
      <c r="A38" s="17"/>
      <c r="B38" s="18">
        <v>450</v>
      </c>
      <c r="C38" s="19" t="s">
        <v>217</v>
      </c>
      <c r="D38" s="20">
        <v>7.5783820000000022</v>
      </c>
      <c r="E38" s="21">
        <v>49.888847999999996</v>
      </c>
      <c r="F38" s="21">
        <f t="shared" si="0"/>
        <v>3.0164308352377516</v>
      </c>
      <c r="G38" s="21">
        <v>1.4292705752377515</v>
      </c>
      <c r="H38" s="21">
        <v>0.98745439000000013</v>
      </c>
      <c r="I38" s="21">
        <v>0.59970586999999997</v>
      </c>
      <c r="J38" s="22">
        <f t="shared" si="1"/>
        <v>2.8649099599127877E-2</v>
      </c>
      <c r="K38" s="22">
        <f t="shared" si="2"/>
        <v>4.8442188226870894E-2</v>
      </c>
      <c r="L38" s="23">
        <f t="shared" si="3"/>
        <v>6.0463028435488265E-2</v>
      </c>
      <c r="M38" s="4"/>
    </row>
    <row r="39" spans="1:13" x14ac:dyDescent="0.25">
      <c r="A39" s="17"/>
      <c r="B39" s="18">
        <v>451</v>
      </c>
      <c r="C39" s="19" t="s">
        <v>218</v>
      </c>
      <c r="D39" s="20">
        <v>4.9217690000000012</v>
      </c>
      <c r="E39" s="21">
        <v>23.050998000000007</v>
      </c>
      <c r="F39" s="21">
        <f t="shared" si="0"/>
        <v>7.5060680916444911</v>
      </c>
      <c r="G39" s="21">
        <v>4.3192236316444905</v>
      </c>
      <c r="H39" s="21">
        <v>2.5880329800000004</v>
      </c>
      <c r="I39" s="21">
        <v>0.59881147999999995</v>
      </c>
      <c r="J39" s="22">
        <f t="shared" si="1"/>
        <v>0.18737686028364103</v>
      </c>
      <c r="K39" s="22">
        <f t="shared" si="2"/>
        <v>0.29965108719563849</v>
      </c>
      <c r="L39" s="23">
        <f t="shared" si="3"/>
        <v>0.32562876850904626</v>
      </c>
      <c r="M39" s="4"/>
    </row>
    <row r="40" spans="1:13" x14ac:dyDescent="0.25">
      <c r="A40" s="17"/>
      <c r="B40" s="18">
        <v>452</v>
      </c>
      <c r="C40" s="19" t="s">
        <v>219</v>
      </c>
      <c r="D40" s="20">
        <v>5.4321309999999983</v>
      </c>
      <c r="E40" s="21">
        <v>25.569216999999998</v>
      </c>
      <c r="F40" s="21">
        <f t="shared" si="0"/>
        <v>6.1277401387542962</v>
      </c>
      <c r="G40" s="21">
        <v>3.4379255887542968</v>
      </c>
      <c r="H40" s="21">
        <v>0.25092619000000005</v>
      </c>
      <c r="I40" s="21">
        <v>2.4388883599999991</v>
      </c>
      <c r="J40" s="22">
        <f t="shared" si="1"/>
        <v>0.13445564597282336</v>
      </c>
      <c r="K40" s="22">
        <f t="shared" si="2"/>
        <v>0.14426925074609429</v>
      </c>
      <c r="L40" s="23">
        <f t="shared" si="3"/>
        <v>0.23965302256828189</v>
      </c>
      <c r="M40" s="4"/>
    </row>
    <row r="41" spans="1:13" x14ac:dyDescent="0.25">
      <c r="A41" s="17"/>
      <c r="B41" s="18">
        <v>453</v>
      </c>
      <c r="C41" s="19" t="s">
        <v>220</v>
      </c>
      <c r="D41" s="20">
        <v>5.8117689999999991</v>
      </c>
      <c r="E41" s="21">
        <v>6.7219039999999977</v>
      </c>
      <c r="F41" s="21">
        <f t="shared" si="0"/>
        <v>2.3319094411767267</v>
      </c>
      <c r="G41" s="21">
        <v>1.4297682711767266</v>
      </c>
      <c r="H41" s="21">
        <v>0.40232895999999996</v>
      </c>
      <c r="I41" s="21">
        <v>0.49981220999999998</v>
      </c>
      <c r="J41" s="22">
        <f t="shared" si="1"/>
        <v>0.21270286977867089</v>
      </c>
      <c r="K41" s="22">
        <f t="shared" si="2"/>
        <v>0.27255629226134842</v>
      </c>
      <c r="L41" s="23">
        <f t="shared" si="3"/>
        <v>0.34691204176327534</v>
      </c>
      <c r="M41" s="4"/>
    </row>
    <row r="42" spans="1:13" x14ac:dyDescent="0.25">
      <c r="A42" s="17"/>
      <c r="B42" s="18">
        <v>454</v>
      </c>
      <c r="C42" s="19" t="s">
        <v>221</v>
      </c>
      <c r="D42" s="20">
        <v>3.6214400000000002</v>
      </c>
      <c r="E42" s="21">
        <v>13.881902999999998</v>
      </c>
      <c r="F42" s="21">
        <f t="shared" si="0"/>
        <v>1.7230860663477128</v>
      </c>
      <c r="G42" s="21">
        <v>1.1360743663477129</v>
      </c>
      <c r="H42" s="21">
        <v>0.27362861999999999</v>
      </c>
      <c r="I42" s="21">
        <v>0.31338307999999998</v>
      </c>
      <c r="J42" s="22">
        <f t="shared" si="1"/>
        <v>8.183851784209363E-2</v>
      </c>
      <c r="K42" s="22">
        <f t="shared" si="2"/>
        <v>0.1015496928877628</v>
      </c>
      <c r="L42" s="23">
        <f t="shared" si="3"/>
        <v>0.12412462947966954</v>
      </c>
      <c r="M42" s="4"/>
    </row>
    <row r="43" spans="1:13" x14ac:dyDescent="0.25">
      <c r="A43" s="17"/>
      <c r="B43" s="18">
        <v>455</v>
      </c>
      <c r="C43" s="19" t="s">
        <v>222</v>
      </c>
      <c r="D43" s="20">
        <v>2.4547629999999989</v>
      </c>
      <c r="E43" s="21">
        <v>2.4547630000000003</v>
      </c>
      <c r="F43" s="21">
        <f t="shared" si="0"/>
        <v>0.83801974232102716</v>
      </c>
      <c r="G43" s="21">
        <v>0.4442196023210272</v>
      </c>
      <c r="H43" s="21">
        <v>0.13248101999999998</v>
      </c>
      <c r="I43" s="21">
        <v>0.26131912000000002</v>
      </c>
      <c r="J43" s="22">
        <f t="shared" si="1"/>
        <v>0.18096231787794878</v>
      </c>
      <c r="K43" s="22">
        <f t="shared" si="2"/>
        <v>0.2349312835174015</v>
      </c>
      <c r="L43" s="23">
        <f t="shared" si="3"/>
        <v>0.34138519373195175</v>
      </c>
      <c r="M43" s="4"/>
    </row>
    <row r="44" spans="1:13" x14ac:dyDescent="0.25">
      <c r="A44" s="17"/>
      <c r="B44" s="18">
        <v>456</v>
      </c>
      <c r="C44" s="19" t="s">
        <v>223</v>
      </c>
      <c r="D44" s="20">
        <v>6.5177800000000001</v>
      </c>
      <c r="E44" s="21">
        <v>3.884885999999999</v>
      </c>
      <c r="F44" s="21">
        <f t="shared" si="0"/>
        <v>1.5110969368418234</v>
      </c>
      <c r="G44" s="21">
        <v>1.1356540268418234</v>
      </c>
      <c r="H44" s="21">
        <v>0.25088288000000003</v>
      </c>
      <c r="I44" s="21">
        <v>0.12456002999999999</v>
      </c>
      <c r="J44" s="22">
        <f t="shared" si="1"/>
        <v>0.29232621673887565</v>
      </c>
      <c r="K44" s="22">
        <f t="shared" si="2"/>
        <v>0.35690542961667954</v>
      </c>
      <c r="L44" s="23">
        <f t="shared" si="3"/>
        <v>0.38896815423717035</v>
      </c>
      <c r="M44" s="4"/>
    </row>
    <row r="45" spans="1:13" x14ac:dyDescent="0.25">
      <c r="A45" s="17"/>
      <c r="B45" s="18">
        <v>457</v>
      </c>
      <c r="C45" s="19" t="s">
        <v>224</v>
      </c>
      <c r="D45" s="20">
        <v>34.519110000000005</v>
      </c>
      <c r="E45" s="21">
        <v>20.502635999999999</v>
      </c>
      <c r="F45" s="21">
        <f t="shared" si="0"/>
        <v>9.5906699718141564</v>
      </c>
      <c r="G45" s="21">
        <v>6.9576557318141568</v>
      </c>
      <c r="H45" s="21">
        <v>2.2104674299999996</v>
      </c>
      <c r="I45" s="21">
        <v>0.42254680999999994</v>
      </c>
      <c r="J45" s="22">
        <f t="shared" si="1"/>
        <v>0.33935420459174892</v>
      </c>
      <c r="K45" s="22">
        <f t="shared" si="2"/>
        <v>0.44716802082493962</v>
      </c>
      <c r="L45" s="23">
        <f t="shared" si="3"/>
        <v>0.46777741027125275</v>
      </c>
      <c r="M45" s="4"/>
    </row>
    <row r="46" spans="1:13" x14ac:dyDescent="0.25">
      <c r="A46" s="17"/>
      <c r="B46" s="18">
        <v>458</v>
      </c>
      <c r="C46" s="19" t="s">
        <v>225</v>
      </c>
      <c r="D46" s="20">
        <v>20.04484600000001</v>
      </c>
      <c r="E46" s="21">
        <v>15.381288000000005</v>
      </c>
      <c r="F46" s="21">
        <f t="shared" si="0"/>
        <v>2.6419358772604875</v>
      </c>
      <c r="G46" s="21">
        <v>1.1631035972604877</v>
      </c>
      <c r="H46" s="21">
        <v>0.78055555000000021</v>
      </c>
      <c r="I46" s="21">
        <v>0.69827672999999968</v>
      </c>
      <c r="J46" s="22">
        <f t="shared" si="1"/>
        <v>7.5618088502112921E-2</v>
      </c>
      <c r="K46" s="22">
        <f t="shared" si="2"/>
        <v>0.12636517483194434</v>
      </c>
      <c r="L46" s="23">
        <f t="shared" si="3"/>
        <v>0.17176298091944489</v>
      </c>
      <c r="M46" s="4"/>
    </row>
    <row r="47" spans="1:13" x14ac:dyDescent="0.25">
      <c r="A47" s="17"/>
      <c r="B47" s="18">
        <v>459</v>
      </c>
      <c r="C47" s="19" t="s">
        <v>226</v>
      </c>
      <c r="D47" s="20">
        <v>8.6492160000000009</v>
      </c>
      <c r="E47" s="21">
        <v>15.096230999999998</v>
      </c>
      <c r="F47" s="21">
        <f t="shared" si="0"/>
        <v>2.584782016460009</v>
      </c>
      <c r="G47" s="21">
        <v>2.010789356460009</v>
      </c>
      <c r="H47" s="21">
        <v>0.40861942999999995</v>
      </c>
      <c r="I47" s="21">
        <v>0.16537323000000004</v>
      </c>
      <c r="J47" s="22">
        <f t="shared" si="1"/>
        <v>0.1331981046434709</v>
      </c>
      <c r="K47" s="22">
        <f t="shared" si="2"/>
        <v>0.16026575020347855</v>
      </c>
      <c r="L47" s="23">
        <f t="shared" si="3"/>
        <v>0.17122035403803834</v>
      </c>
      <c r="M47" s="4"/>
    </row>
    <row r="48" spans="1:13" x14ac:dyDescent="0.25">
      <c r="A48" s="17"/>
      <c r="B48" s="18">
        <v>460</v>
      </c>
      <c r="C48" s="19" t="s">
        <v>227</v>
      </c>
      <c r="D48" s="20">
        <v>8.3419880000000006</v>
      </c>
      <c r="E48" s="21">
        <v>6.9936270000000009</v>
      </c>
      <c r="F48" s="21">
        <f t="shared" si="0"/>
        <v>1.3578031348091741</v>
      </c>
      <c r="G48" s="21">
        <v>0.46998319480917417</v>
      </c>
      <c r="H48" s="21">
        <v>0.44105833999999994</v>
      </c>
      <c r="I48" s="21">
        <v>0.44676159999999998</v>
      </c>
      <c r="J48" s="22">
        <f t="shared" si="1"/>
        <v>6.7201638693223723E-2</v>
      </c>
      <c r="K48" s="22">
        <f t="shared" si="2"/>
        <v>0.13026738984066122</v>
      </c>
      <c r="L48" s="23">
        <f t="shared" si="3"/>
        <v>0.19414863486559605</v>
      </c>
      <c r="M48" s="4"/>
    </row>
    <row r="49" spans="1:13" x14ac:dyDescent="0.25">
      <c r="A49" s="17"/>
      <c r="B49" s="18">
        <v>461</v>
      </c>
      <c r="C49" s="19" t="s">
        <v>228</v>
      </c>
      <c r="D49" s="20">
        <v>33.525500000000015</v>
      </c>
      <c r="E49" s="21">
        <v>10.804376999999997</v>
      </c>
      <c r="F49" s="21">
        <f t="shared" si="0"/>
        <v>2.0815708927989252</v>
      </c>
      <c r="G49" s="21">
        <v>0.98089175279892515</v>
      </c>
      <c r="H49" s="21">
        <v>0.83292269000000008</v>
      </c>
      <c r="I49" s="21">
        <v>0.26775644999999992</v>
      </c>
      <c r="J49" s="22">
        <f t="shared" si="1"/>
        <v>9.0786516686610017E-2</v>
      </c>
      <c r="K49" s="22">
        <f t="shared" si="2"/>
        <v>0.16787774462136279</v>
      </c>
      <c r="L49" s="23">
        <f t="shared" si="3"/>
        <v>0.19265996482711828</v>
      </c>
      <c r="M49" s="4"/>
    </row>
    <row r="50" spans="1:13" x14ac:dyDescent="0.25">
      <c r="A50" s="17"/>
      <c r="B50" s="18">
        <v>462</v>
      </c>
      <c r="C50" s="19" t="s">
        <v>229</v>
      </c>
      <c r="D50" s="20">
        <v>6.4064650000000007</v>
      </c>
      <c r="E50" s="21">
        <v>8.6017290000000006</v>
      </c>
      <c r="F50" s="21">
        <f t="shared" si="0"/>
        <v>6.5304104406881098</v>
      </c>
      <c r="G50" s="21">
        <v>5.7903293306881096</v>
      </c>
      <c r="H50" s="21">
        <v>0.49817328000000011</v>
      </c>
      <c r="I50" s="21">
        <v>0.24190782999999999</v>
      </c>
      <c r="J50" s="22">
        <f t="shared" si="1"/>
        <v>0.67315877199666596</v>
      </c>
      <c r="K50" s="22">
        <f t="shared" si="2"/>
        <v>0.73107425387246094</v>
      </c>
      <c r="L50" s="23">
        <f t="shared" si="3"/>
        <v>0.75919741725042833</v>
      </c>
      <c r="M50" s="4"/>
    </row>
    <row r="51" spans="1:13" x14ac:dyDescent="0.25">
      <c r="A51" s="17"/>
      <c r="B51" s="18">
        <v>463</v>
      </c>
      <c r="C51" s="19" t="s">
        <v>230</v>
      </c>
      <c r="D51" s="20">
        <v>10.632128999999996</v>
      </c>
      <c r="E51" s="21">
        <v>18.149926000000004</v>
      </c>
      <c r="F51" s="21">
        <f t="shared" si="0"/>
        <v>3.1540917496642704</v>
      </c>
      <c r="G51" s="21">
        <v>1.3325693696642702</v>
      </c>
      <c r="H51" s="21">
        <v>0.49778023999999998</v>
      </c>
      <c r="I51" s="21">
        <v>1.3237421400000005</v>
      </c>
      <c r="J51" s="22">
        <f t="shared" si="1"/>
        <v>7.3420099325158125E-2</v>
      </c>
      <c r="K51" s="22">
        <f t="shared" si="2"/>
        <v>0.10084611968469016</v>
      </c>
      <c r="L51" s="23">
        <f t="shared" si="3"/>
        <v>0.17377986828509767</v>
      </c>
      <c r="M51" s="4"/>
    </row>
    <row r="52" spans="1:13" x14ac:dyDescent="0.25">
      <c r="A52" s="17"/>
      <c r="B52" s="18">
        <v>464</v>
      </c>
      <c r="C52" s="19" t="s">
        <v>231</v>
      </c>
      <c r="D52" s="20">
        <v>2.9104219999999992</v>
      </c>
      <c r="E52" s="21">
        <v>4.9704910000000018</v>
      </c>
      <c r="F52" s="21">
        <f t="shared" si="0"/>
        <v>2.0063759422601422</v>
      </c>
      <c r="G52" s="21">
        <v>1.6056903722601419</v>
      </c>
      <c r="H52" s="21">
        <v>0.22403302</v>
      </c>
      <c r="I52" s="21">
        <v>0.17665255000000002</v>
      </c>
      <c r="J52" s="22">
        <f t="shared" si="1"/>
        <v>0.32304461918553745</v>
      </c>
      <c r="K52" s="22">
        <f t="shared" si="2"/>
        <v>0.36811723273619068</v>
      </c>
      <c r="L52" s="23">
        <f t="shared" si="3"/>
        <v>0.40365749425160241</v>
      </c>
      <c r="M52" s="4"/>
    </row>
    <row r="53" spans="1:13" x14ac:dyDescent="0.25">
      <c r="A53" s="17"/>
      <c r="B53" s="18">
        <v>465</v>
      </c>
      <c r="C53" s="19" t="s">
        <v>232</v>
      </c>
      <c r="D53" s="20">
        <v>4.1609999999999996</v>
      </c>
      <c r="E53" s="21">
        <v>4.1609999999999996</v>
      </c>
      <c r="F53" s="21">
        <f t="shared" si="0"/>
        <v>0.10420885040391445</v>
      </c>
      <c r="G53" s="21">
        <v>5.8357840403914452E-2</v>
      </c>
      <c r="H53" s="21">
        <v>0</v>
      </c>
      <c r="I53" s="21">
        <v>4.5851009999999998E-2</v>
      </c>
      <c r="J53" s="22">
        <f t="shared" si="1"/>
        <v>1.4024955636605253E-2</v>
      </c>
      <c r="K53" s="22">
        <f t="shared" si="2"/>
        <v>1.4024955636605253E-2</v>
      </c>
      <c r="L53" s="23">
        <f t="shared" si="3"/>
        <v>2.5044184187434381E-2</v>
      </c>
      <c r="M53" s="4"/>
    </row>
    <row r="54" spans="1:13" ht="15.75" thickBot="1" x14ac:dyDescent="0.3">
      <c r="A54" s="41" t="s">
        <v>233</v>
      </c>
      <c r="B54" s="58"/>
      <c r="C54" s="43"/>
      <c r="D54" s="44">
        <v>214.77951900000011</v>
      </c>
      <c r="E54" s="45">
        <v>625.66523899999868</v>
      </c>
      <c r="F54" s="45">
        <f t="shared" si="0"/>
        <v>275.22695431319971</v>
      </c>
      <c r="G54" s="45">
        <v>162.2667138631997</v>
      </c>
      <c r="H54" s="45">
        <v>42.523167340000008</v>
      </c>
      <c r="I54" s="45">
        <v>70.437073110000028</v>
      </c>
      <c r="J54" s="46">
        <f t="shared" si="1"/>
        <v>0.2593506938671401</v>
      </c>
      <c r="K54" s="46">
        <f t="shared" si="2"/>
        <v>0.3273154211515979</v>
      </c>
      <c r="L54" s="47">
        <f t="shared" si="3"/>
        <v>0.43989491050053414</v>
      </c>
      <c r="M54" s="4"/>
    </row>
    <row r="55" spans="1:13" x14ac:dyDescent="0.25">
      <c r="D55" s="5"/>
      <c r="E55" s="5"/>
      <c r="F55" s="5"/>
      <c r="G55" s="5"/>
      <c r="H55" s="5"/>
      <c r="I55" s="5"/>
      <c r="J55" s="4"/>
      <c r="K55" s="4"/>
      <c r="L55" s="4"/>
      <c r="M55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19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68</v>
      </c>
      <c r="B1" s="51" t="s">
        <v>43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1109</v>
      </c>
      <c r="N2" s="72" t="s">
        <v>1167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1028.4349519999994</v>
      </c>
      <c r="E6" s="14">
        <f ca="1">SUM(E7:OFFSET(E7,50,0))</f>
        <v>2111.9526799999976</v>
      </c>
      <c r="F6" s="14">
        <f ca="1">SUM(F7:OFFSET(F7,50,0))</f>
        <v>726.20726577401638</v>
      </c>
      <c r="G6" s="14">
        <f ca="1">SUM(G7:OFFSET(G7,50,0))</f>
        <v>411.63939863401646</v>
      </c>
      <c r="H6" s="14">
        <f ca="1">SUM(H7:OFFSET(H7,50,0))</f>
        <v>110.56445179999997</v>
      </c>
      <c r="I6" s="14">
        <f ca="1">SUM(I7:OFFSET(I7,50,0))</f>
        <v>204.00341534000003</v>
      </c>
      <c r="J6" s="15">
        <f ca="1">IFERROR(G6/E6,0)</f>
        <v>0.19490938529646268</v>
      </c>
      <c r="K6" s="15">
        <f ca="1">IFERROR(SUM(G6,H6)/E6,0)</f>
        <v>0.24726115096196996</v>
      </c>
      <c r="L6" s="16">
        <f ca="1">IFERROR(SUM(G6,H6,I6)/E6,0)</f>
        <v>0.34385584139793196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6.0704270000000005</v>
      </c>
      <c r="E7" s="21">
        <v>39.179727999999983</v>
      </c>
      <c r="F7" s="21">
        <f t="shared" ref="F7:F31" si="0">SUM(G7,H7,I7)</f>
        <v>11.090119263701832</v>
      </c>
      <c r="G7" s="21">
        <v>7.5335450937018322</v>
      </c>
      <c r="H7" s="21">
        <v>1.5517394400000004</v>
      </c>
      <c r="I7" s="21">
        <v>2.0048347299999985</v>
      </c>
      <c r="J7" s="22">
        <f t="shared" ref="J7:J31" si="1">IFERROR(G7/E7,0)</f>
        <v>0.1922817099113561</v>
      </c>
      <c r="K7" s="22">
        <f t="shared" ref="K7:K31" si="2">IFERROR(SUM(G7,H7)/E7,0)</f>
        <v>0.23188738149743757</v>
      </c>
      <c r="L7" s="23">
        <f t="shared" ref="L7:L31" si="3">IFERROR(SUM(G7,H7,I7)/E7,0)</f>
        <v>0.28305758691591315</v>
      </c>
      <c r="M7" s="4"/>
      <c r="N7" t="s">
        <v>268</v>
      </c>
      <c r="O7" s="5">
        <v>11.433207341834768</v>
      </c>
      <c r="P7" s="71">
        <v>0.56551723816117916</v>
      </c>
    </row>
    <row r="8" spans="1:16" x14ac:dyDescent="0.25">
      <c r="A8" s="17"/>
      <c r="B8" s="55">
        <v>2</v>
      </c>
      <c r="C8" s="19" t="s">
        <v>251</v>
      </c>
      <c r="D8" s="20">
        <v>16.530353999999996</v>
      </c>
      <c r="E8" s="21">
        <v>35.426608000000009</v>
      </c>
      <c r="F8" s="21">
        <f t="shared" si="0"/>
        <v>12.284981735788401</v>
      </c>
      <c r="G8" s="21">
        <v>5.8983975657884002</v>
      </c>
      <c r="H8" s="21">
        <v>2.6541658999999997</v>
      </c>
      <c r="I8" s="21">
        <v>3.7324182700000015</v>
      </c>
      <c r="J8" s="22">
        <f t="shared" si="1"/>
        <v>0.16649625518165326</v>
      </c>
      <c r="K8" s="22">
        <f t="shared" si="2"/>
        <v>0.24141638019051659</v>
      </c>
      <c r="L8" s="23">
        <f t="shared" si="3"/>
        <v>0.34677273465719322</v>
      </c>
      <c r="M8" s="4"/>
      <c r="N8" t="s">
        <v>265</v>
      </c>
      <c r="O8" s="5">
        <v>8.7027324713616778</v>
      </c>
      <c r="P8" s="71">
        <v>0.54227335301364943</v>
      </c>
    </row>
    <row r="9" spans="1:16" x14ac:dyDescent="0.25">
      <c r="A9" s="17"/>
      <c r="B9" s="55">
        <v>3</v>
      </c>
      <c r="C9" s="19" t="s">
        <v>252</v>
      </c>
      <c r="D9" s="20">
        <v>63.025426999999993</v>
      </c>
      <c r="E9" s="21">
        <v>92.247653000000057</v>
      </c>
      <c r="F9" s="21">
        <f t="shared" si="0"/>
        <v>44.184822878667951</v>
      </c>
      <c r="G9" s="21">
        <v>29.716298678667954</v>
      </c>
      <c r="H9" s="21">
        <v>8.4319739099999982</v>
      </c>
      <c r="I9" s="21">
        <v>6.0365502900000001</v>
      </c>
      <c r="J9" s="22">
        <f t="shared" si="1"/>
        <v>0.3221360946567165</v>
      </c>
      <c r="K9" s="22">
        <f t="shared" si="2"/>
        <v>0.41354193139925116</v>
      </c>
      <c r="L9" s="23">
        <f t="shared" si="3"/>
        <v>0.47898045578100423</v>
      </c>
      <c r="M9" s="4"/>
      <c r="N9" t="s">
        <v>254</v>
      </c>
      <c r="O9" s="5">
        <v>60.084553339395399</v>
      </c>
      <c r="P9" s="71">
        <v>0.53648232216128755</v>
      </c>
    </row>
    <row r="10" spans="1:16" x14ac:dyDescent="0.25">
      <c r="A10" s="17"/>
      <c r="B10" s="55">
        <v>4</v>
      </c>
      <c r="C10" s="19" t="s">
        <v>253</v>
      </c>
      <c r="D10" s="20">
        <v>20.736269000000014</v>
      </c>
      <c r="E10" s="21">
        <v>28.379317999999991</v>
      </c>
      <c r="F10" s="21">
        <f t="shared" si="0"/>
        <v>8.6335036168121881</v>
      </c>
      <c r="G10" s="21">
        <v>5.2987292668121881</v>
      </c>
      <c r="H10" s="21">
        <v>2.0345772999999996</v>
      </c>
      <c r="I10" s="21">
        <v>1.3001970499999997</v>
      </c>
      <c r="J10" s="22">
        <f t="shared" si="1"/>
        <v>0.18671094445652958</v>
      </c>
      <c r="K10" s="22">
        <f t="shared" si="2"/>
        <v>0.25840319935849726</v>
      </c>
      <c r="L10" s="23">
        <f t="shared" si="3"/>
        <v>0.3042181498798594</v>
      </c>
      <c r="M10" s="4"/>
      <c r="N10" t="s">
        <v>274</v>
      </c>
      <c r="O10" s="5">
        <v>10.799837860467491</v>
      </c>
      <c r="P10" s="71">
        <v>0.52873675307125934</v>
      </c>
    </row>
    <row r="11" spans="1:16" x14ac:dyDescent="0.25">
      <c r="A11" s="17"/>
      <c r="B11" s="55">
        <v>5</v>
      </c>
      <c r="C11" s="19" t="s">
        <v>254</v>
      </c>
      <c r="D11" s="20">
        <v>15.713153000000002</v>
      </c>
      <c r="E11" s="21">
        <v>111.99726599999997</v>
      </c>
      <c r="F11" s="21">
        <f t="shared" si="0"/>
        <v>60.084553339395399</v>
      </c>
      <c r="G11" s="21">
        <v>38.906145229395406</v>
      </c>
      <c r="H11" s="21">
        <v>5.4686116999999967</v>
      </c>
      <c r="I11" s="21">
        <v>15.709796409999997</v>
      </c>
      <c r="J11" s="22">
        <f t="shared" si="1"/>
        <v>0.34738477660155936</v>
      </c>
      <c r="K11" s="22">
        <f t="shared" si="2"/>
        <v>0.39621285870849221</v>
      </c>
      <c r="L11" s="23">
        <f t="shared" si="3"/>
        <v>0.53648232216128755</v>
      </c>
      <c r="M11" s="4"/>
      <c r="N11" t="s">
        <v>258</v>
      </c>
      <c r="O11" s="5">
        <v>11.080176356058068</v>
      </c>
      <c r="P11" s="71">
        <v>0.50577922796211949</v>
      </c>
    </row>
    <row r="12" spans="1:16" x14ac:dyDescent="0.25">
      <c r="A12" s="17"/>
      <c r="B12" s="55">
        <v>6</v>
      </c>
      <c r="C12" s="19" t="s">
        <v>255</v>
      </c>
      <c r="D12" s="20">
        <v>9.3924469999999989</v>
      </c>
      <c r="E12" s="21">
        <v>68.911888999999974</v>
      </c>
      <c r="F12" s="21">
        <f t="shared" si="0"/>
        <v>28.460112666403671</v>
      </c>
      <c r="G12" s="21">
        <v>12.82056957640367</v>
      </c>
      <c r="H12" s="21">
        <v>6.47277126</v>
      </c>
      <c r="I12" s="21">
        <v>9.1667718299999983</v>
      </c>
      <c r="J12" s="22">
        <f t="shared" si="1"/>
        <v>0.18604292760576735</v>
      </c>
      <c r="K12" s="22">
        <f t="shared" si="2"/>
        <v>0.27997115035409464</v>
      </c>
      <c r="L12" s="23">
        <f t="shared" si="3"/>
        <v>0.41299278077261359</v>
      </c>
      <c r="M12" s="4"/>
      <c r="N12" t="s">
        <v>252</v>
      </c>
      <c r="O12" s="5">
        <v>44.184822878667951</v>
      </c>
      <c r="P12" s="71">
        <v>0.47898045578100423</v>
      </c>
    </row>
    <row r="13" spans="1:16" x14ac:dyDescent="0.25">
      <c r="A13" s="17"/>
      <c r="B13" s="55">
        <v>7</v>
      </c>
      <c r="C13" s="19" t="s">
        <v>256</v>
      </c>
      <c r="D13" s="20">
        <v>6.7924289999999985</v>
      </c>
      <c r="E13" s="21">
        <v>139.64041400000005</v>
      </c>
      <c r="F13" s="21">
        <f t="shared" si="0"/>
        <v>61.610331638391855</v>
      </c>
      <c r="G13" s="21">
        <v>2.8008929783918575</v>
      </c>
      <c r="H13" s="21">
        <v>0.85903359999999984</v>
      </c>
      <c r="I13" s="21">
        <v>57.950405060000001</v>
      </c>
      <c r="J13" s="22">
        <f t="shared" si="1"/>
        <v>2.0057896551293929E-2</v>
      </c>
      <c r="K13" s="22">
        <f t="shared" si="2"/>
        <v>2.6209651443684895E-2</v>
      </c>
      <c r="L13" s="23">
        <f t="shared" si="3"/>
        <v>0.44120702505502335</v>
      </c>
      <c r="M13" s="4"/>
      <c r="N13" t="s">
        <v>259</v>
      </c>
      <c r="O13" s="5">
        <v>18.907630821773836</v>
      </c>
      <c r="P13" s="71">
        <v>0.47118054266898285</v>
      </c>
    </row>
    <row r="14" spans="1:16" x14ac:dyDescent="0.25">
      <c r="A14" s="17"/>
      <c r="B14" s="55">
        <v>8</v>
      </c>
      <c r="C14" s="19" t="s">
        <v>257</v>
      </c>
      <c r="D14" s="20">
        <v>82.225254999999933</v>
      </c>
      <c r="E14" s="21">
        <v>101.45330999999999</v>
      </c>
      <c r="F14" s="21">
        <f t="shared" si="0"/>
        <v>44.909962936440238</v>
      </c>
      <c r="G14" s="21">
        <v>20.439326356440233</v>
      </c>
      <c r="H14" s="21">
        <v>12.60987493</v>
      </c>
      <c r="I14" s="21">
        <v>11.860761650000001</v>
      </c>
      <c r="J14" s="22">
        <f t="shared" si="1"/>
        <v>0.20146534752232564</v>
      </c>
      <c r="K14" s="22">
        <f t="shared" si="2"/>
        <v>0.32575774300947147</v>
      </c>
      <c r="L14" s="23">
        <f t="shared" si="3"/>
        <v>0.44266631553411362</v>
      </c>
      <c r="M14" s="4"/>
      <c r="N14" t="s">
        <v>257</v>
      </c>
      <c r="O14" s="5">
        <v>44.909962936440238</v>
      </c>
      <c r="P14" s="71">
        <v>0.44266631553411362</v>
      </c>
    </row>
    <row r="15" spans="1:16" x14ac:dyDescent="0.25">
      <c r="A15" s="17"/>
      <c r="B15" s="55">
        <v>9</v>
      </c>
      <c r="C15" s="19" t="s">
        <v>258</v>
      </c>
      <c r="D15" s="20">
        <v>11.65521400000001</v>
      </c>
      <c r="E15" s="21">
        <v>21.907140000000002</v>
      </c>
      <c r="F15" s="21">
        <f t="shared" si="0"/>
        <v>11.080176356058068</v>
      </c>
      <c r="G15" s="21">
        <v>5.3554232060580675</v>
      </c>
      <c r="H15" s="21">
        <v>2.4623208599999997</v>
      </c>
      <c r="I15" s="21">
        <v>3.2624322900000005</v>
      </c>
      <c r="J15" s="22">
        <f t="shared" si="1"/>
        <v>0.24446017170922663</v>
      </c>
      <c r="K15" s="22">
        <f t="shared" si="2"/>
        <v>0.35685826931576037</v>
      </c>
      <c r="L15" s="23">
        <f t="shared" si="3"/>
        <v>0.50577922796211949</v>
      </c>
      <c r="M15" s="4"/>
      <c r="N15" t="s">
        <v>256</v>
      </c>
      <c r="O15" s="5">
        <v>61.610331638391855</v>
      </c>
      <c r="P15" s="71">
        <v>0.44120702505502335</v>
      </c>
    </row>
    <row r="16" spans="1:16" x14ac:dyDescent="0.25">
      <c r="A16" s="17"/>
      <c r="B16" s="55">
        <v>10</v>
      </c>
      <c r="C16" s="19" t="s">
        <v>259</v>
      </c>
      <c r="D16" s="20">
        <v>16.471411</v>
      </c>
      <c r="E16" s="21">
        <v>40.128208000000036</v>
      </c>
      <c r="F16" s="21">
        <f t="shared" si="0"/>
        <v>18.907630821773836</v>
      </c>
      <c r="G16" s="21">
        <v>13.458680031773838</v>
      </c>
      <c r="H16" s="21">
        <v>2.0848126100000002</v>
      </c>
      <c r="I16" s="21">
        <v>3.3641381799999994</v>
      </c>
      <c r="J16" s="22">
        <f t="shared" si="1"/>
        <v>0.33539200234841848</v>
      </c>
      <c r="K16" s="22">
        <f t="shared" si="2"/>
        <v>0.38734579530124608</v>
      </c>
      <c r="L16" s="23">
        <f t="shared" si="3"/>
        <v>0.47118054266898285</v>
      </c>
      <c r="M16" s="4"/>
      <c r="N16" t="s">
        <v>255</v>
      </c>
      <c r="O16" s="5">
        <v>28.460112666403671</v>
      </c>
      <c r="P16" s="71">
        <v>0.41299278077261359</v>
      </c>
    </row>
    <row r="17" spans="1:16" x14ac:dyDescent="0.25">
      <c r="A17" s="17"/>
      <c r="B17" s="55">
        <v>11</v>
      </c>
      <c r="C17" s="19" t="s">
        <v>260</v>
      </c>
      <c r="D17" s="20">
        <v>43.605982999999988</v>
      </c>
      <c r="E17" s="21">
        <v>45.867922000000014</v>
      </c>
      <c r="F17" s="21">
        <f t="shared" si="0"/>
        <v>7.5602184851873897</v>
      </c>
      <c r="G17" s="21">
        <v>3.3584166451873898</v>
      </c>
      <c r="H17" s="21">
        <v>2.2555984199999997</v>
      </c>
      <c r="I17" s="21">
        <v>1.9462034199999996</v>
      </c>
      <c r="J17" s="22">
        <f t="shared" si="1"/>
        <v>7.3219289184005082E-2</v>
      </c>
      <c r="K17" s="22">
        <f t="shared" si="2"/>
        <v>0.12239523441213204</v>
      </c>
      <c r="L17" s="23">
        <f t="shared" si="3"/>
        <v>0.16482583373163029</v>
      </c>
      <c r="M17" s="4"/>
      <c r="N17" t="s">
        <v>271</v>
      </c>
      <c r="O17" s="5">
        <v>20.739526571500637</v>
      </c>
      <c r="P17" s="71">
        <v>0.40145903243533254</v>
      </c>
    </row>
    <row r="18" spans="1:16" x14ac:dyDescent="0.25">
      <c r="A18" s="17"/>
      <c r="B18" s="55">
        <v>12</v>
      </c>
      <c r="C18" s="19" t="s">
        <v>261</v>
      </c>
      <c r="D18" s="20">
        <v>17.620995000000001</v>
      </c>
      <c r="E18" s="21">
        <v>78.178227999999962</v>
      </c>
      <c r="F18" s="21">
        <f t="shared" si="0"/>
        <v>18.650423844845886</v>
      </c>
      <c r="G18" s="21">
        <v>8.3872110148458887</v>
      </c>
      <c r="H18" s="21">
        <v>4.3880957499999997</v>
      </c>
      <c r="I18" s="21">
        <v>5.8751170799999981</v>
      </c>
      <c r="J18" s="22">
        <f t="shared" si="1"/>
        <v>0.10728320696710973</v>
      </c>
      <c r="K18" s="22">
        <f t="shared" si="2"/>
        <v>0.16341259058527005</v>
      </c>
      <c r="L18" s="23">
        <f t="shared" si="3"/>
        <v>0.23856288792892433</v>
      </c>
      <c r="M18" s="4"/>
      <c r="N18" t="s">
        <v>270</v>
      </c>
      <c r="O18" s="5">
        <v>12.077039181133181</v>
      </c>
      <c r="P18" s="71">
        <v>0.39471746338958152</v>
      </c>
    </row>
    <row r="19" spans="1:16" x14ac:dyDescent="0.25">
      <c r="A19" s="17"/>
      <c r="B19" s="55">
        <v>13</v>
      </c>
      <c r="C19" s="19" t="s">
        <v>262</v>
      </c>
      <c r="D19" s="20">
        <v>10.218496999999997</v>
      </c>
      <c r="E19" s="21">
        <v>105.96489000000008</v>
      </c>
      <c r="F19" s="21">
        <f t="shared" si="0"/>
        <v>30.158165137481983</v>
      </c>
      <c r="G19" s="21">
        <v>18.790789877481984</v>
      </c>
      <c r="H19" s="21">
        <v>4.5401445400000009</v>
      </c>
      <c r="I19" s="21">
        <v>6.8272307199999993</v>
      </c>
      <c r="J19" s="22">
        <f t="shared" si="1"/>
        <v>0.17733033911026538</v>
      </c>
      <c r="K19" s="22">
        <f t="shared" si="2"/>
        <v>0.22017608301657243</v>
      </c>
      <c r="L19" s="23">
        <f t="shared" si="3"/>
        <v>0.28460526064323721</v>
      </c>
      <c r="M19" s="4"/>
      <c r="N19" t="s">
        <v>251</v>
      </c>
      <c r="O19" s="5">
        <v>12.284981735788401</v>
      </c>
      <c r="P19" s="71">
        <v>0.34677273465719322</v>
      </c>
    </row>
    <row r="20" spans="1:16" x14ac:dyDescent="0.25">
      <c r="A20" s="17"/>
      <c r="B20" s="55">
        <v>14</v>
      </c>
      <c r="C20" s="19" t="s">
        <v>263</v>
      </c>
      <c r="D20" s="20">
        <v>11.014578999999998</v>
      </c>
      <c r="E20" s="21">
        <v>67.80058099999998</v>
      </c>
      <c r="F20" s="21">
        <f t="shared" si="0"/>
        <v>11.638011349082984</v>
      </c>
      <c r="G20" s="21">
        <v>9.0222494190829821</v>
      </c>
      <c r="H20" s="21">
        <v>0.90595181999999996</v>
      </c>
      <c r="I20" s="21">
        <v>1.7098101100000003</v>
      </c>
      <c r="J20" s="22">
        <f t="shared" si="1"/>
        <v>0.13307038503229027</v>
      </c>
      <c r="K20" s="22">
        <f t="shared" si="2"/>
        <v>0.1464323917678963</v>
      </c>
      <c r="L20" s="23">
        <f t="shared" si="3"/>
        <v>0.17165061386543262</v>
      </c>
      <c r="M20" s="4"/>
      <c r="N20" t="s">
        <v>272</v>
      </c>
      <c r="O20" s="5">
        <v>4.5505130539671814</v>
      </c>
      <c r="P20" s="71">
        <v>0.3185168123244676</v>
      </c>
    </row>
    <row r="21" spans="1:16" x14ac:dyDescent="0.25">
      <c r="A21" s="17"/>
      <c r="B21" s="55">
        <v>15</v>
      </c>
      <c r="C21" s="19" t="s">
        <v>264</v>
      </c>
      <c r="D21" s="20">
        <v>428.05177599999951</v>
      </c>
      <c r="E21" s="21">
        <v>688.47128499999769</v>
      </c>
      <c r="F21" s="21">
        <f t="shared" si="0"/>
        <v>198.61605402105224</v>
      </c>
      <c r="G21" s="21">
        <v>133.5504494510522</v>
      </c>
      <c r="H21" s="21">
        <v>18.642106100000007</v>
      </c>
      <c r="I21" s="21">
        <v>46.423498470000027</v>
      </c>
      <c r="J21" s="22">
        <f t="shared" si="1"/>
        <v>0.19398114686954976</v>
      </c>
      <c r="K21" s="22">
        <f t="shared" si="2"/>
        <v>0.2210586830081849</v>
      </c>
      <c r="L21" s="23">
        <f t="shared" si="3"/>
        <v>0.28848850830583717</v>
      </c>
      <c r="M21" s="4"/>
      <c r="N21" t="s">
        <v>269</v>
      </c>
      <c r="O21" s="5">
        <v>60.945871564640896</v>
      </c>
      <c r="P21" s="71">
        <v>0.31847988448331488</v>
      </c>
    </row>
    <row r="22" spans="1:16" x14ac:dyDescent="0.25">
      <c r="A22" s="17"/>
      <c r="B22" s="55">
        <v>16</v>
      </c>
      <c r="C22" s="19" t="s">
        <v>265</v>
      </c>
      <c r="D22" s="20">
        <v>11.265108999999999</v>
      </c>
      <c r="E22" s="21">
        <v>16.048607999999998</v>
      </c>
      <c r="F22" s="21">
        <f t="shared" si="0"/>
        <v>8.7027324713616778</v>
      </c>
      <c r="G22" s="21">
        <v>4.8683835013616772</v>
      </c>
      <c r="H22" s="21">
        <v>2.4624747800000004</v>
      </c>
      <c r="I22" s="21">
        <v>1.3718741900000002</v>
      </c>
      <c r="J22" s="22">
        <f t="shared" si="1"/>
        <v>0.30335238429162692</v>
      </c>
      <c r="K22" s="22">
        <f t="shared" si="2"/>
        <v>0.45679091179507153</v>
      </c>
      <c r="L22" s="23">
        <f t="shared" si="3"/>
        <v>0.54227335301364943</v>
      </c>
      <c r="M22" s="4"/>
      <c r="N22" t="s">
        <v>273</v>
      </c>
      <c r="O22" s="5">
        <v>24.010169804797791</v>
      </c>
      <c r="P22" s="71">
        <v>0.31361802113467208</v>
      </c>
    </row>
    <row r="23" spans="1:16" x14ac:dyDescent="0.25">
      <c r="A23" s="17"/>
      <c r="B23" s="55">
        <v>17</v>
      </c>
      <c r="C23" s="19" t="s">
        <v>266</v>
      </c>
      <c r="D23" s="20">
        <v>5.5926619999999998</v>
      </c>
      <c r="E23" s="21">
        <v>17.929566999999995</v>
      </c>
      <c r="F23" s="21">
        <f t="shared" si="0"/>
        <v>2.81185575395501</v>
      </c>
      <c r="G23" s="21">
        <v>1.5473713139550105</v>
      </c>
      <c r="H23" s="21">
        <v>0.31225763999999995</v>
      </c>
      <c r="I23" s="21">
        <v>0.95222679999999982</v>
      </c>
      <c r="J23" s="22">
        <f t="shared" si="1"/>
        <v>8.6302770945612395E-2</v>
      </c>
      <c r="K23" s="22">
        <f t="shared" si="2"/>
        <v>0.10371856464548257</v>
      </c>
      <c r="L23" s="23">
        <f t="shared" si="3"/>
        <v>0.15682786728508338</v>
      </c>
      <c r="M23" s="4"/>
      <c r="N23" t="s">
        <v>267</v>
      </c>
      <c r="O23" s="5">
        <v>2.2674440792739192</v>
      </c>
      <c r="P23" s="71">
        <v>0.31018777244172141</v>
      </c>
    </row>
    <row r="24" spans="1:16" x14ac:dyDescent="0.25">
      <c r="A24" s="17"/>
      <c r="B24" s="55">
        <v>18</v>
      </c>
      <c r="C24" s="19" t="s">
        <v>267</v>
      </c>
      <c r="D24" s="20">
        <v>7.3882730000000008</v>
      </c>
      <c r="E24" s="21">
        <v>7.309908000000001</v>
      </c>
      <c r="F24" s="21">
        <f t="shared" si="0"/>
        <v>2.2674440792739192</v>
      </c>
      <c r="G24" s="21">
        <v>1.1279492592739189</v>
      </c>
      <c r="H24" s="21">
        <v>0.32188307999999999</v>
      </c>
      <c r="I24" s="21">
        <v>0.81761174000000025</v>
      </c>
      <c r="J24" s="22">
        <f t="shared" si="1"/>
        <v>0.15430416624585683</v>
      </c>
      <c r="K24" s="22">
        <f t="shared" si="2"/>
        <v>0.19833797351128343</v>
      </c>
      <c r="L24" s="23">
        <f t="shared" si="3"/>
        <v>0.31018777244172141</v>
      </c>
      <c r="M24" s="4"/>
      <c r="N24" t="s">
        <v>253</v>
      </c>
      <c r="O24" s="5">
        <v>8.6335036168121881</v>
      </c>
      <c r="P24" s="71">
        <v>0.3042181498798594</v>
      </c>
    </row>
    <row r="25" spans="1:16" x14ac:dyDescent="0.25">
      <c r="A25" s="17"/>
      <c r="B25" s="55">
        <v>19</v>
      </c>
      <c r="C25" s="19" t="s">
        <v>268</v>
      </c>
      <c r="D25" s="20">
        <v>9.987756000000001</v>
      </c>
      <c r="E25" s="21">
        <v>20.217257000000004</v>
      </c>
      <c r="F25" s="21">
        <f t="shared" si="0"/>
        <v>11.433207341834768</v>
      </c>
      <c r="G25" s="21">
        <v>5.6750619718347686</v>
      </c>
      <c r="H25" s="21">
        <v>3.0773386300000003</v>
      </c>
      <c r="I25" s="21">
        <v>2.6808067399999995</v>
      </c>
      <c r="J25" s="22">
        <f t="shared" si="1"/>
        <v>0.28070385472345571</v>
      </c>
      <c r="K25" s="22">
        <f t="shared" si="2"/>
        <v>0.43291731424469537</v>
      </c>
      <c r="L25" s="23">
        <f t="shared" si="3"/>
        <v>0.56551723816117916</v>
      </c>
      <c r="M25" s="4"/>
      <c r="N25" t="s">
        <v>264</v>
      </c>
      <c r="O25" s="5">
        <v>198.61605402105224</v>
      </c>
      <c r="P25" s="71">
        <v>0.28848850830583717</v>
      </c>
    </row>
    <row r="26" spans="1:16" x14ac:dyDescent="0.25">
      <c r="A26" s="17"/>
      <c r="B26" s="55">
        <v>20</v>
      </c>
      <c r="C26" s="19" t="s">
        <v>269</v>
      </c>
      <c r="D26" s="20">
        <v>125.043603</v>
      </c>
      <c r="E26" s="21">
        <v>191.36490099999972</v>
      </c>
      <c r="F26" s="21">
        <f t="shared" si="0"/>
        <v>60.945871564640896</v>
      </c>
      <c r="G26" s="21">
        <v>36.625894954640899</v>
      </c>
      <c r="H26" s="21">
        <v>15.726393359999996</v>
      </c>
      <c r="I26" s="21">
        <v>8.59358325</v>
      </c>
      <c r="J26" s="22">
        <f t="shared" si="1"/>
        <v>0.19139296058602173</v>
      </c>
      <c r="K26" s="22">
        <f t="shared" si="2"/>
        <v>0.27357309538514052</v>
      </c>
      <c r="L26" s="23">
        <f t="shared" si="3"/>
        <v>0.31847988448331488</v>
      </c>
      <c r="M26" s="4"/>
      <c r="N26" t="s">
        <v>262</v>
      </c>
      <c r="O26" s="5">
        <v>30.158165137481983</v>
      </c>
      <c r="P26" s="71">
        <v>0.28460526064323721</v>
      </c>
    </row>
    <row r="27" spans="1:16" x14ac:dyDescent="0.25">
      <c r="A27" s="17"/>
      <c r="B27" s="55">
        <v>21</v>
      </c>
      <c r="C27" s="19" t="s">
        <v>270</v>
      </c>
      <c r="D27" s="20">
        <v>28.632507999999991</v>
      </c>
      <c r="E27" s="21">
        <v>30.596668000000001</v>
      </c>
      <c r="F27" s="21">
        <f t="shared" si="0"/>
        <v>12.077039181133181</v>
      </c>
      <c r="G27" s="21">
        <v>7.2664545711331812</v>
      </c>
      <c r="H27" s="21">
        <v>1.9748560999999993</v>
      </c>
      <c r="I27" s="21">
        <v>2.8357285099999991</v>
      </c>
      <c r="J27" s="22">
        <f t="shared" si="1"/>
        <v>0.23749169586483015</v>
      </c>
      <c r="K27" s="22">
        <f t="shared" si="2"/>
        <v>0.30203650512314545</v>
      </c>
      <c r="L27" s="23">
        <f t="shared" si="3"/>
        <v>0.39471746338958152</v>
      </c>
      <c r="M27" s="4"/>
      <c r="N27" t="s">
        <v>250</v>
      </c>
      <c r="O27" s="5">
        <v>11.090119263701832</v>
      </c>
      <c r="P27" s="71">
        <v>0.28305758691591315</v>
      </c>
    </row>
    <row r="28" spans="1:16" x14ac:dyDescent="0.25">
      <c r="A28" s="17"/>
      <c r="B28" s="55">
        <v>22</v>
      </c>
      <c r="C28" s="19" t="s">
        <v>271</v>
      </c>
      <c r="D28" s="20">
        <v>12.423652999999996</v>
      </c>
      <c r="E28" s="21">
        <v>51.660381000000001</v>
      </c>
      <c r="F28" s="21">
        <f t="shared" si="0"/>
        <v>20.739526571500637</v>
      </c>
      <c r="G28" s="21">
        <v>12.796971841500635</v>
      </c>
      <c r="H28" s="21">
        <v>2.9829269200000006</v>
      </c>
      <c r="I28" s="21">
        <v>4.9596278099999997</v>
      </c>
      <c r="J28" s="22">
        <f t="shared" si="1"/>
        <v>0.24771346230490704</v>
      </c>
      <c r="K28" s="22">
        <f t="shared" si="2"/>
        <v>0.30545455639401181</v>
      </c>
      <c r="L28" s="23">
        <f t="shared" si="3"/>
        <v>0.40145903243533254</v>
      </c>
      <c r="M28" s="4"/>
      <c r="N28" t="s">
        <v>261</v>
      </c>
      <c r="O28" s="5">
        <v>18.650423844845886</v>
      </c>
      <c r="P28" s="71">
        <v>0.23856288792892433</v>
      </c>
    </row>
    <row r="29" spans="1:16" x14ac:dyDescent="0.25">
      <c r="A29" s="17"/>
      <c r="B29" s="55">
        <v>23</v>
      </c>
      <c r="C29" s="19" t="s">
        <v>272</v>
      </c>
      <c r="D29" s="20">
        <v>15.570164</v>
      </c>
      <c r="E29" s="21">
        <v>14.286571</v>
      </c>
      <c r="F29" s="21">
        <f t="shared" si="0"/>
        <v>4.5505130539671814</v>
      </c>
      <c r="G29" s="21">
        <v>2.7561011739671812</v>
      </c>
      <c r="H29" s="21">
        <v>0.87835432999999985</v>
      </c>
      <c r="I29" s="21">
        <v>0.91605755000000011</v>
      </c>
      <c r="J29" s="22">
        <f t="shared" si="1"/>
        <v>0.192915513034386</v>
      </c>
      <c r="K29" s="22">
        <f t="shared" si="2"/>
        <v>0.25439662911185484</v>
      </c>
      <c r="L29" s="23">
        <f t="shared" si="3"/>
        <v>0.3185168123244676</v>
      </c>
      <c r="M29" s="4"/>
      <c r="N29" t="s">
        <v>263</v>
      </c>
      <c r="O29" s="5">
        <v>11.638011349082984</v>
      </c>
      <c r="P29" s="71">
        <v>0.17165061386543262</v>
      </c>
    </row>
    <row r="30" spans="1:16" x14ac:dyDescent="0.25">
      <c r="A30" s="17"/>
      <c r="B30" s="55">
        <v>24</v>
      </c>
      <c r="C30" s="19" t="s">
        <v>273</v>
      </c>
      <c r="D30" s="20">
        <v>40.072578000000014</v>
      </c>
      <c r="E30" s="21">
        <v>76.558641999999992</v>
      </c>
      <c r="F30" s="21">
        <f t="shared" si="0"/>
        <v>24.010169804797791</v>
      </c>
      <c r="G30" s="21">
        <v>15.755485384797794</v>
      </c>
      <c r="H30" s="21">
        <v>6.7205680599999997</v>
      </c>
      <c r="I30" s="21">
        <v>1.5341163600000003</v>
      </c>
      <c r="J30" s="22">
        <f t="shared" si="1"/>
        <v>0.20579630167418325</v>
      </c>
      <c r="K30" s="22">
        <f t="shared" si="2"/>
        <v>0.2935795732217637</v>
      </c>
      <c r="L30" s="23">
        <f t="shared" si="3"/>
        <v>0.31361802113467208</v>
      </c>
      <c r="M30" s="4"/>
      <c r="N30" t="s">
        <v>260</v>
      </c>
      <c r="O30" s="5">
        <v>7.5602184851873897</v>
      </c>
      <c r="P30" s="71">
        <v>0.16482583373163029</v>
      </c>
    </row>
    <row r="31" spans="1:16" ht="15.75" thickBot="1" x14ac:dyDescent="0.3">
      <c r="A31" s="24"/>
      <c r="B31" s="56">
        <v>25</v>
      </c>
      <c r="C31" s="26" t="s">
        <v>274</v>
      </c>
      <c r="D31" s="27">
        <v>13.334429999999996</v>
      </c>
      <c r="E31" s="28">
        <v>20.425737000000012</v>
      </c>
      <c r="F31" s="28">
        <f t="shared" si="0"/>
        <v>10.799837860467491</v>
      </c>
      <c r="G31" s="28">
        <v>7.882600270467492</v>
      </c>
      <c r="H31" s="28">
        <v>0.74562075999999955</v>
      </c>
      <c r="I31" s="28">
        <v>2.1716168300000001</v>
      </c>
      <c r="J31" s="29">
        <f t="shared" si="1"/>
        <v>0.38591509674620245</v>
      </c>
      <c r="K31" s="29">
        <f t="shared" si="2"/>
        <v>0.42241907993172956</v>
      </c>
      <c r="L31" s="30">
        <f t="shared" si="3"/>
        <v>0.52873675307125934</v>
      </c>
      <c r="M31" s="4"/>
      <c r="N31" t="s">
        <v>266</v>
      </c>
      <c r="O31" s="5">
        <v>2.81185575395501</v>
      </c>
      <c r="P31" s="71">
        <v>0.15682786728508338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8"/>
  <sheetViews>
    <sheetView workbookViewId="0">
      <selection activeCell="A48" sqref="A48:D4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5703125" customWidth="1"/>
    <col min="6" max="6" width="13.5703125" customWidth="1"/>
    <col min="7" max="9" width="0" hidden="1" customWidth="1"/>
  </cols>
  <sheetData>
    <row r="1" spans="1:13" ht="15.75" x14ac:dyDescent="0.25">
      <c r="A1" s="50">
        <v>68</v>
      </c>
      <c r="B1" s="49" t="s">
        <v>43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1110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1028.4349519999994</v>
      </c>
      <c r="E6" s="14">
        <v>2111.9526799999976</v>
      </c>
      <c r="F6" s="14">
        <v>726.20726577401638</v>
      </c>
      <c r="G6" s="14">
        <v>411.63939863401646</v>
      </c>
      <c r="H6" s="14">
        <v>110.56445179999997</v>
      </c>
      <c r="I6" s="14">
        <v>204.00341534000003</v>
      </c>
      <c r="J6" s="15">
        <v>0.19490938529646268</v>
      </c>
      <c r="K6" s="15">
        <v>0.24726115096196996</v>
      </c>
      <c r="L6" s="16">
        <v>0.34385584139793196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596.11011899999994</v>
      </c>
      <c r="E7" s="38">
        <f ca="1">SUM(E8:OFFSET(E6,MATCH("PROYECTOS",$A$8:$A$50,0),0))</f>
        <v>923.53887199999997</v>
      </c>
      <c r="F7" s="38">
        <f ca="1">SUM(F8:OFFSET(F6,MATCH("PROYECTOS",$A$8:$A$50,0),0))</f>
        <v>276.44555521643957</v>
      </c>
      <c r="G7" s="38">
        <f ca="1">SUM(G8:OFFSET(G6,MATCH("PROYECTOS",$A$8:$A$50,0),0))</f>
        <v>175.57592000643962</v>
      </c>
      <c r="H7" s="38">
        <f ca="1">SUM(H8:OFFSET(H6,MATCH("PROYECTOS",$A$8:$A$50,0),0))</f>
        <v>44.401954669999988</v>
      </c>
      <c r="I7" s="38">
        <f ca="1">SUM(I8:OFFSET(I6,MATCH("PROYECTOS",$A$8:$A$50,0),0))</f>
        <v>56.467680539999982</v>
      </c>
      <c r="J7" s="39">
        <f ca="1">IFERROR(G7/E7,0)</f>
        <v>0.19011210608408438</v>
      </c>
      <c r="K7" s="39">
        <f ca="1">IFERROR(SUM(G7,H7)/E7,0)</f>
        <v>0.23819016323596567</v>
      </c>
      <c r="L7" s="40">
        <f ca="1">IFERROR(SUM(G7,H7,I7)/E7,0)</f>
        <v>0.29933288527181734</v>
      </c>
      <c r="M7" s="4"/>
    </row>
    <row r="8" spans="1:13" ht="38.25" x14ac:dyDescent="0.25">
      <c r="A8" s="17"/>
      <c r="B8" s="19">
        <v>3000166</v>
      </c>
      <c r="C8" s="19" t="s">
        <v>1112</v>
      </c>
      <c r="D8" s="20">
        <v>18.343833</v>
      </c>
      <c r="E8" s="21">
        <v>18.498640000000002</v>
      </c>
      <c r="F8" s="21">
        <f t="shared" ref="F8:F25" si="0">SUM(G8,H8,I8)</f>
        <v>6.6223522284747647</v>
      </c>
      <c r="G8" s="21">
        <v>3.263825558474764</v>
      </c>
      <c r="H8" s="21">
        <v>1.2146385999999996</v>
      </c>
      <c r="I8" s="21">
        <v>2.1438880700000009</v>
      </c>
      <c r="J8" s="22">
        <f t="shared" ref="J8:J26" si="1">IFERROR(G8/E8,0)</f>
        <v>0.17643597358912674</v>
      </c>
      <c r="K8" s="22">
        <f t="shared" ref="K8:K26" si="2">IFERROR(SUM(G8,H8)/E8,0)</f>
        <v>0.24209694109808955</v>
      </c>
      <c r="L8" s="23">
        <f t="shared" ref="L8:L26" si="3">IFERROR(SUM(G8,H8,I8)/E8,0)</f>
        <v>0.35799130252141587</v>
      </c>
      <c r="M8" s="4"/>
    </row>
    <row r="9" spans="1:13" ht="38.25" x14ac:dyDescent="0.25">
      <c r="A9" s="17"/>
      <c r="B9" s="19">
        <v>3000169</v>
      </c>
      <c r="C9" s="19" t="s">
        <v>1113</v>
      </c>
      <c r="D9" s="20">
        <v>7.722267000000004</v>
      </c>
      <c r="E9" s="21">
        <v>7.4732630000000047</v>
      </c>
      <c r="F9" s="21">
        <f t="shared" si="0"/>
        <v>2.6207328622989987</v>
      </c>
      <c r="G9" s="21">
        <v>1.7142193722989987</v>
      </c>
      <c r="H9" s="21">
        <v>0.34749128999999995</v>
      </c>
      <c r="I9" s="21">
        <v>0.55902220000000014</v>
      </c>
      <c r="J9" s="22">
        <f t="shared" si="1"/>
        <v>0.22938030848091356</v>
      </c>
      <c r="K9" s="22">
        <f t="shared" si="2"/>
        <v>0.27587824251588594</v>
      </c>
      <c r="L9" s="23">
        <f t="shared" si="3"/>
        <v>0.3506812034179711</v>
      </c>
      <c r="M9" s="4"/>
    </row>
    <row r="10" spans="1:13" ht="25.5" x14ac:dyDescent="0.25">
      <c r="A10" s="17"/>
      <c r="B10" s="19">
        <v>3000181</v>
      </c>
      <c r="C10" s="19" t="s">
        <v>1114</v>
      </c>
      <c r="D10" s="20">
        <v>5.9574440000000006</v>
      </c>
      <c r="E10" s="21">
        <v>5.9574439999999997</v>
      </c>
      <c r="F10" s="21">
        <f t="shared" si="0"/>
        <v>2.4983740897787756</v>
      </c>
      <c r="G10" s="21">
        <v>0.89643601977877552</v>
      </c>
      <c r="H10" s="21">
        <v>1.28151145</v>
      </c>
      <c r="I10" s="21">
        <v>0.32042662</v>
      </c>
      <c r="J10" s="22">
        <f t="shared" si="1"/>
        <v>0.15047325997168845</v>
      </c>
      <c r="K10" s="22">
        <f t="shared" si="2"/>
        <v>0.36558421191685153</v>
      </c>
      <c r="L10" s="23">
        <f t="shared" si="3"/>
        <v>0.41937013420164349</v>
      </c>
      <c r="M10" s="4"/>
    </row>
    <row r="11" spans="1:13" ht="25.5" x14ac:dyDescent="0.25">
      <c r="A11" s="17"/>
      <c r="B11" s="19">
        <v>3000433</v>
      </c>
      <c r="C11" s="19" t="s">
        <v>1115</v>
      </c>
      <c r="D11" s="20">
        <v>35.435667999999978</v>
      </c>
      <c r="E11" s="21">
        <v>37.081170000000007</v>
      </c>
      <c r="F11" s="21">
        <f t="shared" si="0"/>
        <v>13.126687835590364</v>
      </c>
      <c r="G11" s="21">
        <v>8.4374213055903624</v>
      </c>
      <c r="H11" s="21">
        <v>1.9910965999999999</v>
      </c>
      <c r="I11" s="21">
        <v>2.6981699300000006</v>
      </c>
      <c r="J11" s="22">
        <f t="shared" si="1"/>
        <v>0.22753924176584397</v>
      </c>
      <c r="K11" s="22">
        <f t="shared" si="2"/>
        <v>0.28123486679601428</v>
      </c>
      <c r="L11" s="23">
        <f t="shared" si="3"/>
        <v>0.35399875019020061</v>
      </c>
      <c r="M11" s="4"/>
    </row>
    <row r="12" spans="1:13" ht="38.25" x14ac:dyDescent="0.25">
      <c r="A12" s="17"/>
      <c r="B12" s="19">
        <v>3000435</v>
      </c>
      <c r="C12" s="19" t="s">
        <v>1116</v>
      </c>
      <c r="D12" s="20">
        <v>26.049775999999998</v>
      </c>
      <c r="E12" s="21">
        <v>29.988216999999999</v>
      </c>
      <c r="F12" s="21">
        <f t="shared" si="0"/>
        <v>12.535703093701969</v>
      </c>
      <c r="G12" s="21">
        <v>8.1585365237019687</v>
      </c>
      <c r="H12" s="21">
        <v>2.3380299399999993</v>
      </c>
      <c r="I12" s="21">
        <v>2.0391366300000007</v>
      </c>
      <c r="J12" s="22">
        <f t="shared" si="1"/>
        <v>0.27205807279912536</v>
      </c>
      <c r="K12" s="22">
        <f t="shared" si="2"/>
        <v>0.3500230261673099</v>
      </c>
      <c r="L12" s="23">
        <f t="shared" si="3"/>
        <v>0.41802095448695631</v>
      </c>
      <c r="M12" s="4"/>
    </row>
    <row r="13" spans="1:13" ht="51" x14ac:dyDescent="0.25">
      <c r="A13" s="17"/>
      <c r="B13" s="19">
        <v>3000450</v>
      </c>
      <c r="C13" s="19" t="s">
        <v>1117</v>
      </c>
      <c r="D13" s="20">
        <v>53.21700899999994</v>
      </c>
      <c r="E13" s="21">
        <v>63.336552999999952</v>
      </c>
      <c r="F13" s="21">
        <f t="shared" si="0"/>
        <v>25.331779732085888</v>
      </c>
      <c r="G13" s="21">
        <v>16.407835842085888</v>
      </c>
      <c r="H13" s="21">
        <v>4.5744388200000019</v>
      </c>
      <c r="I13" s="21">
        <v>4.3495050699999993</v>
      </c>
      <c r="J13" s="22">
        <f t="shared" si="1"/>
        <v>0.25905792255675647</v>
      </c>
      <c r="K13" s="22">
        <f t="shared" si="2"/>
        <v>0.33128223226934855</v>
      </c>
      <c r="L13" s="23">
        <f t="shared" si="3"/>
        <v>0.39995513699783924</v>
      </c>
      <c r="M13" s="4"/>
    </row>
    <row r="14" spans="1:13" ht="38.25" x14ac:dyDescent="0.25">
      <c r="A14" s="17"/>
      <c r="B14" s="19">
        <v>3000451</v>
      </c>
      <c r="C14" s="19" t="s">
        <v>1118</v>
      </c>
      <c r="D14" s="20">
        <v>5.5723430000000009</v>
      </c>
      <c r="E14" s="21">
        <v>5.5913120000000012</v>
      </c>
      <c r="F14" s="21">
        <f t="shared" si="0"/>
        <v>1.4669811640332147</v>
      </c>
      <c r="G14" s="21">
        <v>1.0263409340332146</v>
      </c>
      <c r="H14" s="21">
        <v>0.18751545999999997</v>
      </c>
      <c r="I14" s="21">
        <v>0.25312477</v>
      </c>
      <c r="J14" s="22">
        <f t="shared" si="1"/>
        <v>0.18355994693789479</v>
      </c>
      <c r="K14" s="22">
        <f t="shared" si="2"/>
        <v>0.21709688066650801</v>
      </c>
      <c r="L14" s="23">
        <f t="shared" si="3"/>
        <v>0.26236796730949985</v>
      </c>
      <c r="M14" s="4"/>
    </row>
    <row r="15" spans="1:13" ht="38.25" x14ac:dyDescent="0.25">
      <c r="A15" s="17"/>
      <c r="B15" s="19">
        <v>3000516</v>
      </c>
      <c r="C15" s="19" t="s">
        <v>1119</v>
      </c>
      <c r="D15" s="20">
        <v>98.049485000000089</v>
      </c>
      <c r="E15" s="21">
        <v>249.58478099999999</v>
      </c>
      <c r="F15" s="21">
        <f t="shared" si="0"/>
        <v>108.99382675383221</v>
      </c>
      <c r="G15" s="21">
        <v>70.846224163832233</v>
      </c>
      <c r="H15" s="21">
        <v>8.1715857199999977</v>
      </c>
      <c r="I15" s="21">
        <v>29.976016869999981</v>
      </c>
      <c r="J15" s="22">
        <f t="shared" si="1"/>
        <v>0.28385634684925853</v>
      </c>
      <c r="K15" s="22">
        <f t="shared" si="2"/>
        <v>0.31659706800725251</v>
      </c>
      <c r="L15" s="23">
        <f t="shared" si="3"/>
        <v>0.43670061258195153</v>
      </c>
      <c r="M15" s="4"/>
    </row>
    <row r="16" spans="1:13" ht="38.25" x14ac:dyDescent="0.25">
      <c r="A16" s="17"/>
      <c r="B16" s="19">
        <v>3000558</v>
      </c>
      <c r="C16" s="19" t="s">
        <v>1120</v>
      </c>
      <c r="D16" s="20">
        <v>10.024203</v>
      </c>
      <c r="E16" s="21">
        <v>10.286144</v>
      </c>
      <c r="F16" s="21">
        <f t="shared" si="0"/>
        <v>4.7332797701413281</v>
      </c>
      <c r="G16" s="21">
        <v>2.2893914201413281</v>
      </c>
      <c r="H16" s="21">
        <v>1.3315480999999998</v>
      </c>
      <c r="I16" s="21">
        <v>1.1123402500000001</v>
      </c>
      <c r="J16" s="22">
        <f t="shared" si="1"/>
        <v>0.2225704229049611</v>
      </c>
      <c r="K16" s="22">
        <f t="shared" si="2"/>
        <v>0.35202108002195265</v>
      </c>
      <c r="L16" s="23">
        <f t="shared" si="3"/>
        <v>0.46016075315894156</v>
      </c>
      <c r="M16" s="4"/>
    </row>
    <row r="17" spans="1:13" ht="38.25" x14ac:dyDescent="0.25">
      <c r="A17" s="17"/>
      <c r="B17" s="19">
        <v>3000559</v>
      </c>
      <c r="C17" s="19" t="s">
        <v>1121</v>
      </c>
      <c r="D17" s="20">
        <v>1.5958399999999999</v>
      </c>
      <c r="E17" s="21">
        <v>1.3340189999999998</v>
      </c>
      <c r="F17" s="21">
        <f t="shared" si="0"/>
        <v>0.51033976929458225</v>
      </c>
      <c r="G17" s="21">
        <v>0.39285393929458223</v>
      </c>
      <c r="H17" s="21">
        <v>5.2004229999999999E-2</v>
      </c>
      <c r="I17" s="21">
        <v>6.5481600000000001E-2</v>
      </c>
      <c r="J17" s="22">
        <f t="shared" si="1"/>
        <v>0.29448901349574652</v>
      </c>
      <c r="K17" s="22">
        <f t="shared" si="2"/>
        <v>0.33347213892349531</v>
      </c>
      <c r="L17" s="23">
        <f t="shared" si="3"/>
        <v>0.38255809646982714</v>
      </c>
      <c r="M17" s="4"/>
    </row>
    <row r="18" spans="1:13" ht="38.25" x14ac:dyDescent="0.25">
      <c r="A18" s="17"/>
      <c r="B18" s="19">
        <v>3000560</v>
      </c>
      <c r="C18" s="19" t="s">
        <v>1122</v>
      </c>
      <c r="D18" s="20">
        <v>2.805831</v>
      </c>
      <c r="E18" s="21">
        <v>3.3975960000000005</v>
      </c>
      <c r="F18" s="21">
        <f t="shared" si="0"/>
        <v>1.0126350432603313</v>
      </c>
      <c r="G18" s="21">
        <v>0.64403513326033135</v>
      </c>
      <c r="H18" s="21">
        <v>0.21003417000000002</v>
      </c>
      <c r="I18" s="21">
        <v>0.15856574000000001</v>
      </c>
      <c r="J18" s="22">
        <f t="shared" si="1"/>
        <v>0.18955612534872635</v>
      </c>
      <c r="K18" s="22">
        <f t="shared" si="2"/>
        <v>0.25137459052233735</v>
      </c>
      <c r="L18" s="23">
        <f t="shared" si="3"/>
        <v>0.29804457129697914</v>
      </c>
      <c r="M18" s="4"/>
    </row>
    <row r="19" spans="1:13" ht="25.5" x14ac:dyDescent="0.25">
      <c r="A19" s="17"/>
      <c r="B19" s="19">
        <v>3000561</v>
      </c>
      <c r="C19" s="19" t="s">
        <v>1123</v>
      </c>
      <c r="D19" s="20">
        <v>11.556157000000001</v>
      </c>
      <c r="E19" s="21">
        <v>12.113020000000002</v>
      </c>
      <c r="F19" s="21">
        <f t="shared" si="0"/>
        <v>3.2033613922669799</v>
      </c>
      <c r="G19" s="21">
        <v>0.16024547226697905</v>
      </c>
      <c r="H19" s="21">
        <v>0.33429065000000002</v>
      </c>
      <c r="I19" s="21">
        <v>2.7088252700000006</v>
      </c>
      <c r="J19" s="22">
        <f t="shared" si="1"/>
        <v>1.3229192411717229E-2</v>
      </c>
      <c r="K19" s="22">
        <f t="shared" si="2"/>
        <v>4.0826822895279544E-2</v>
      </c>
      <c r="L19" s="23">
        <f t="shared" si="3"/>
        <v>0.26445604748171631</v>
      </c>
      <c r="M19" s="4"/>
    </row>
    <row r="20" spans="1:13" ht="38.25" x14ac:dyDescent="0.25">
      <c r="A20" s="17"/>
      <c r="B20" s="19">
        <v>3000562</v>
      </c>
      <c r="C20" s="19" t="s">
        <v>1124</v>
      </c>
      <c r="D20" s="20">
        <v>10.131376000000001</v>
      </c>
      <c r="E20" s="21">
        <v>8.8679079999999981</v>
      </c>
      <c r="F20" s="21">
        <f t="shared" si="0"/>
        <v>2.0772606055051468</v>
      </c>
      <c r="G20" s="21">
        <v>1.3543735355051467</v>
      </c>
      <c r="H20" s="21">
        <v>0.32216381000000005</v>
      </c>
      <c r="I20" s="21">
        <v>0.40072325999999997</v>
      </c>
      <c r="J20" s="22">
        <f t="shared" si="1"/>
        <v>0.15272751312994531</v>
      </c>
      <c r="K20" s="22">
        <f t="shared" si="2"/>
        <v>0.18905669133071151</v>
      </c>
      <c r="L20" s="23">
        <f t="shared" si="3"/>
        <v>0.23424471763860735</v>
      </c>
      <c r="M20" s="4"/>
    </row>
    <row r="21" spans="1:13" ht="25.5" x14ac:dyDescent="0.25">
      <c r="A21" s="17"/>
      <c r="B21" s="19">
        <v>3000563</v>
      </c>
      <c r="C21" s="19" t="s">
        <v>1125</v>
      </c>
      <c r="D21" s="20">
        <v>7.1581779999999986</v>
      </c>
      <c r="E21" s="21">
        <v>7.5619760000000005</v>
      </c>
      <c r="F21" s="21">
        <f t="shared" si="0"/>
        <v>1.9379342170601102</v>
      </c>
      <c r="G21" s="21">
        <v>1.21111708706011</v>
      </c>
      <c r="H21" s="21">
        <v>0.38158875000000009</v>
      </c>
      <c r="I21" s="21">
        <v>0.34522837999999995</v>
      </c>
      <c r="J21" s="22">
        <f t="shared" si="1"/>
        <v>0.16015881127632645</v>
      </c>
      <c r="K21" s="22">
        <f t="shared" si="2"/>
        <v>0.21062032424595239</v>
      </c>
      <c r="L21" s="23">
        <f t="shared" si="3"/>
        <v>0.25627352124102354</v>
      </c>
      <c r="M21" s="4"/>
    </row>
    <row r="22" spans="1:13" ht="38.25" x14ac:dyDescent="0.25">
      <c r="A22" s="17"/>
      <c r="B22" s="19">
        <v>3000564</v>
      </c>
      <c r="C22" s="19" t="s">
        <v>1126</v>
      </c>
      <c r="D22" s="20">
        <v>21.347149999999996</v>
      </c>
      <c r="E22" s="21">
        <v>110.26137599999996</v>
      </c>
      <c r="F22" s="21">
        <f t="shared" si="0"/>
        <v>21.768487411880425</v>
      </c>
      <c r="G22" s="21">
        <v>19.097588381880428</v>
      </c>
      <c r="H22" s="21">
        <v>1.4290503699999997</v>
      </c>
      <c r="I22" s="21">
        <v>1.2418486600000003</v>
      </c>
      <c r="J22" s="22">
        <f t="shared" si="1"/>
        <v>0.17320288458834793</v>
      </c>
      <c r="K22" s="22">
        <f t="shared" si="2"/>
        <v>0.1861634553869565</v>
      </c>
      <c r="L22" s="23">
        <f t="shared" si="3"/>
        <v>0.19742622667687762</v>
      </c>
      <c r="M22" s="4"/>
    </row>
    <row r="23" spans="1:13" ht="25.5" x14ac:dyDescent="0.25">
      <c r="A23" s="17"/>
      <c r="B23" s="19">
        <v>3000565</v>
      </c>
      <c r="C23" s="19" t="s">
        <v>1127</v>
      </c>
      <c r="D23" s="20">
        <v>147.529662</v>
      </c>
      <c r="E23" s="21">
        <v>86.686800000000005</v>
      </c>
      <c r="F23" s="21">
        <f t="shared" si="0"/>
        <v>12.920159191420906</v>
      </c>
      <c r="G23" s="21">
        <v>8.2014643314209081</v>
      </c>
      <c r="H23" s="21">
        <v>2.5985314499999999</v>
      </c>
      <c r="I23" s="21">
        <v>2.1201634099999986</v>
      </c>
      <c r="J23" s="22">
        <f t="shared" si="1"/>
        <v>9.4610302046227432E-2</v>
      </c>
      <c r="K23" s="22">
        <f t="shared" si="2"/>
        <v>0.1245863935618907</v>
      </c>
      <c r="L23" s="23">
        <f t="shared" si="3"/>
        <v>0.14904413580177034</v>
      </c>
      <c r="M23" s="4"/>
    </row>
    <row r="24" spans="1:13" ht="38.25" x14ac:dyDescent="0.25">
      <c r="A24" s="17"/>
      <c r="B24" s="19">
        <v>3000610</v>
      </c>
      <c r="C24" s="19" t="s">
        <v>1128</v>
      </c>
      <c r="D24" s="20">
        <v>117.04696399999997</v>
      </c>
      <c r="E24" s="21">
        <v>247.07743400000004</v>
      </c>
      <c r="F24" s="21">
        <f t="shared" si="0"/>
        <v>47.654649905344044</v>
      </c>
      <c r="G24" s="21">
        <v>26.648313935344049</v>
      </c>
      <c r="H24" s="21">
        <v>16.422173489999995</v>
      </c>
      <c r="I24" s="21">
        <v>4.5841624800000007</v>
      </c>
      <c r="J24" s="22">
        <f t="shared" si="1"/>
        <v>0.1078540986278174</v>
      </c>
      <c r="K24" s="22">
        <f t="shared" si="2"/>
        <v>0.1743197941150062</v>
      </c>
      <c r="L24" s="23">
        <f t="shared" si="3"/>
        <v>0.19287333988317215</v>
      </c>
      <c r="M24" s="4"/>
    </row>
    <row r="25" spans="1:13" ht="38.25" x14ac:dyDescent="0.25">
      <c r="A25" s="17"/>
      <c r="B25" s="19">
        <v>3000628</v>
      </c>
      <c r="C25" s="19" t="s">
        <v>1129</v>
      </c>
      <c r="D25" s="20">
        <v>16.566932999999999</v>
      </c>
      <c r="E25" s="21">
        <v>18.441218999999979</v>
      </c>
      <c r="F25" s="21">
        <f t="shared" si="0"/>
        <v>7.4310101504695583</v>
      </c>
      <c r="G25" s="21">
        <v>4.8256970504695591</v>
      </c>
      <c r="H25" s="21">
        <v>1.2142617700000005</v>
      </c>
      <c r="I25" s="21">
        <v>1.3910513299999991</v>
      </c>
      <c r="J25" s="22">
        <f t="shared" si="1"/>
        <v>0.26167993832021436</v>
      </c>
      <c r="K25" s="22">
        <f t="shared" si="2"/>
        <v>0.32752492232045866</v>
      </c>
      <c r="L25" s="23">
        <f t="shared" si="3"/>
        <v>0.40295655891671622</v>
      </c>
      <c r="M25" s="4"/>
    </row>
    <row r="26" spans="1:13" ht="15.75" thickBot="1" x14ac:dyDescent="0.3">
      <c r="A26" s="41" t="s">
        <v>294</v>
      </c>
      <c r="B26" s="43"/>
      <c r="C26" s="43"/>
      <c r="D26" s="44">
        <f ca="1">OFFSET(D26,-MATCH("PROYECTOS",$A$8:$A$50,0)-1,0)-(OFFSET(D26,-MATCH("PROYECTOS",$A$8:$A$50,0),0))</f>
        <v>432.32483299999944</v>
      </c>
      <c r="E26" s="45">
        <f t="shared" ref="E26:I26" ca="1" si="4">OFFSET(E26,-MATCH("PROYECTOS",$A$8:$A$50,0)-1,0)-(OFFSET(E26,-MATCH("PROYECTOS",$A$8:$A$50,0),0))</f>
        <v>1188.4138079999975</v>
      </c>
      <c r="F26" s="45">
        <f t="shared" ca="1" si="4"/>
        <v>449.76171055757681</v>
      </c>
      <c r="G26" s="45">
        <f t="shared" ca="1" si="4"/>
        <v>236.06347862757684</v>
      </c>
      <c r="H26" s="45">
        <f t="shared" ca="1" si="4"/>
        <v>66.162497129999991</v>
      </c>
      <c r="I26" s="45">
        <f t="shared" ca="1" si="4"/>
        <v>147.53573480000006</v>
      </c>
      <c r="J26" s="46">
        <f t="shared" ca="1" si="1"/>
        <v>0.19863744180560491</v>
      </c>
      <c r="K26" s="46">
        <f t="shared" ca="1" si="2"/>
        <v>0.25431038727680072</v>
      </c>
      <c r="L26" s="47">
        <f t="shared" ca="1" si="3"/>
        <v>0.37845547361527954</v>
      </c>
      <c r="M26" s="4"/>
    </row>
    <row r="27" spans="1:13" ht="15.75" thickBot="1" x14ac:dyDescent="0.3"/>
    <row r="28" spans="1:13" ht="15.75" thickBot="1" x14ac:dyDescent="0.3">
      <c r="A28" s="89" t="s">
        <v>316</v>
      </c>
      <c r="B28" s="90"/>
      <c r="C28" s="90"/>
      <c r="D28" s="91"/>
    </row>
    <row r="29" spans="1:13" ht="15.75" thickBot="1" x14ac:dyDescent="0.3">
      <c r="A29" s="1" t="s">
        <v>1168</v>
      </c>
    </row>
    <row r="30" spans="1:13" ht="45" customHeight="1" x14ac:dyDescent="0.25">
      <c r="A30" s="82" t="s">
        <v>318</v>
      </c>
      <c r="B30" s="83"/>
      <c r="C30" s="83"/>
      <c r="D30" s="94" t="s">
        <v>319</v>
      </c>
    </row>
    <row r="31" spans="1:13" ht="15.75" thickBot="1" x14ac:dyDescent="0.3">
      <c r="A31" s="92"/>
      <c r="B31" s="93"/>
      <c r="C31" s="93"/>
      <c r="D31" s="95"/>
    </row>
    <row r="32" spans="1:13" ht="38.25" x14ac:dyDescent="0.25">
      <c r="A32" s="17"/>
      <c r="B32" s="19">
        <v>3000166</v>
      </c>
      <c r="C32" s="19" t="s">
        <v>1112</v>
      </c>
      <c r="D32" s="23">
        <v>0.35799130252141587</v>
      </c>
    </row>
    <row r="33" spans="1:4" ht="38.25" x14ac:dyDescent="0.25">
      <c r="A33" s="17"/>
      <c r="B33" s="19">
        <v>3000169</v>
      </c>
      <c r="C33" s="19" t="s">
        <v>1113</v>
      </c>
      <c r="D33" s="23">
        <v>0.3506812034179711</v>
      </c>
    </row>
    <row r="34" spans="1:4" ht="25.5" x14ac:dyDescent="0.25">
      <c r="A34" s="17"/>
      <c r="B34" s="19">
        <v>3000181</v>
      </c>
      <c r="C34" s="19" t="s">
        <v>1114</v>
      </c>
      <c r="D34" s="23">
        <v>0.41937013420164349</v>
      </c>
    </row>
    <row r="35" spans="1:4" ht="25.5" x14ac:dyDescent="0.25">
      <c r="A35" s="17"/>
      <c r="B35" s="19">
        <v>3000433</v>
      </c>
      <c r="C35" s="19" t="s">
        <v>1115</v>
      </c>
      <c r="D35" s="23">
        <v>0.35399875019020061</v>
      </c>
    </row>
    <row r="36" spans="1:4" ht="38.25" x14ac:dyDescent="0.25">
      <c r="A36" s="17"/>
      <c r="B36" s="19">
        <v>3000435</v>
      </c>
      <c r="C36" s="19" t="s">
        <v>1116</v>
      </c>
      <c r="D36" s="23">
        <v>0.41802095448695631</v>
      </c>
    </row>
    <row r="37" spans="1:4" ht="51" x14ac:dyDescent="0.25">
      <c r="A37" s="17"/>
      <c r="B37" s="19">
        <v>3000450</v>
      </c>
      <c r="C37" s="19" t="s">
        <v>1117</v>
      </c>
      <c r="D37" s="23">
        <v>0.39995513699783924</v>
      </c>
    </row>
    <row r="38" spans="1:4" ht="38.25" x14ac:dyDescent="0.25">
      <c r="A38" s="17"/>
      <c r="B38" s="19">
        <v>3000451</v>
      </c>
      <c r="C38" s="19" t="s">
        <v>1118</v>
      </c>
      <c r="D38" s="23">
        <v>0.26236796730949985</v>
      </c>
    </row>
    <row r="39" spans="1:4" ht="38.25" x14ac:dyDescent="0.25">
      <c r="A39" s="17"/>
      <c r="B39" s="19">
        <v>3000516</v>
      </c>
      <c r="C39" s="19" t="s">
        <v>1119</v>
      </c>
      <c r="D39" s="23">
        <v>0.43670061258195153</v>
      </c>
    </row>
    <row r="40" spans="1:4" ht="38.25" x14ac:dyDescent="0.25">
      <c r="A40" s="17"/>
      <c r="B40" s="19">
        <v>3000559</v>
      </c>
      <c r="C40" s="19" t="s">
        <v>1121</v>
      </c>
      <c r="D40" s="23">
        <v>0.38255809646982714</v>
      </c>
    </row>
    <row r="41" spans="1:4" ht="38.25" x14ac:dyDescent="0.25">
      <c r="A41" s="17"/>
      <c r="B41" s="19">
        <v>3000560</v>
      </c>
      <c r="C41" s="19" t="s">
        <v>1122</v>
      </c>
      <c r="D41" s="23">
        <v>0.29804457129697914</v>
      </c>
    </row>
    <row r="42" spans="1:4" ht="25.5" x14ac:dyDescent="0.25">
      <c r="A42" s="17"/>
      <c r="B42" s="19">
        <v>3000561</v>
      </c>
      <c r="C42" s="19" t="s">
        <v>1123</v>
      </c>
      <c r="D42" s="23">
        <v>0.26445604748171631</v>
      </c>
    </row>
    <row r="43" spans="1:4" ht="38.25" x14ac:dyDescent="0.25">
      <c r="A43" s="17"/>
      <c r="B43" s="19">
        <v>3000562</v>
      </c>
      <c r="C43" s="19" t="s">
        <v>1124</v>
      </c>
      <c r="D43" s="23">
        <v>0.23424471763860735</v>
      </c>
    </row>
    <row r="44" spans="1:4" ht="25.5" x14ac:dyDescent="0.25">
      <c r="A44" s="17"/>
      <c r="B44" s="19">
        <v>3000563</v>
      </c>
      <c r="C44" s="19" t="s">
        <v>1125</v>
      </c>
      <c r="D44" s="23">
        <v>0.25627352124102354</v>
      </c>
    </row>
    <row r="45" spans="1:4" ht="38.25" x14ac:dyDescent="0.25">
      <c r="A45" s="17"/>
      <c r="B45" s="19">
        <v>3000564</v>
      </c>
      <c r="C45" s="19" t="s">
        <v>1126</v>
      </c>
      <c r="D45" s="23">
        <v>0.19742622667687762</v>
      </c>
    </row>
    <row r="46" spans="1:4" ht="25.5" x14ac:dyDescent="0.25">
      <c r="A46" s="17"/>
      <c r="B46" s="19">
        <v>3000565</v>
      </c>
      <c r="C46" s="19" t="s">
        <v>1127</v>
      </c>
      <c r="D46" s="23">
        <v>0.14904413580177034</v>
      </c>
    </row>
    <row r="47" spans="1:4" ht="38.25" x14ac:dyDescent="0.25">
      <c r="A47" s="17"/>
      <c r="B47" s="19">
        <v>3000610</v>
      </c>
      <c r="C47" s="19" t="s">
        <v>1128</v>
      </c>
      <c r="D47" s="23">
        <v>0.19287333988317215</v>
      </c>
    </row>
    <row r="48" spans="1:4" ht="39" thickBot="1" x14ac:dyDescent="0.3">
      <c r="A48" s="24"/>
      <c r="B48" s="26">
        <v>3000628</v>
      </c>
      <c r="C48" s="26" t="s">
        <v>1129</v>
      </c>
      <c r="D48" s="30">
        <v>0.40295655891671622</v>
      </c>
    </row>
  </sheetData>
  <mergeCells count="10">
    <mergeCell ref="A28:D28"/>
    <mergeCell ref="A30:C31"/>
    <mergeCell ref="D30:D31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7"/>
  <sheetViews>
    <sheetView workbookViewId="0">
      <selection activeCell="C40" sqref="C4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68</v>
      </c>
      <c r="B1" s="49" t="s">
        <v>43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1111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1028.4349519999994</v>
      </c>
      <c r="I6" s="14">
        <v>2111.9526799999976</v>
      </c>
      <c r="J6" s="14">
        <v>726.20726577401638</v>
      </c>
      <c r="K6" s="14">
        <v>411.63939863401646</v>
      </c>
      <c r="L6" s="14">
        <v>110.56445179999997</v>
      </c>
      <c r="M6" s="14">
        <v>204.00341534000003</v>
      </c>
      <c r="N6" s="15">
        <v>0.19490938529646268</v>
      </c>
      <c r="O6" s="15">
        <v>0.24726115096196996</v>
      </c>
      <c r="P6" s="16">
        <v>0.34385584139793196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t="shared" ref="H7:M7" si="0">SUM(H8:H36)</f>
        <v>596.11011900000005</v>
      </c>
      <c r="I7" s="37">
        <f t="shared" si="0"/>
        <v>923.53887199999974</v>
      </c>
      <c r="J7" s="37">
        <f t="shared" si="0"/>
        <v>276.44555521643963</v>
      </c>
      <c r="K7" s="37">
        <f t="shared" si="0"/>
        <v>175.57592000643962</v>
      </c>
      <c r="L7" s="37">
        <f t="shared" si="0"/>
        <v>44.401954670000016</v>
      </c>
      <c r="M7" s="37">
        <f t="shared" si="0"/>
        <v>56.467680540000011</v>
      </c>
      <c r="N7" s="39">
        <f>IFERROR(K7/I7,0)</f>
        <v>0.19011210608408444</v>
      </c>
      <c r="O7" s="39">
        <f>IFERROR(SUM(K7,L7)/I7,0)</f>
        <v>0.23819016323596576</v>
      </c>
      <c r="P7" s="40">
        <f>IFERROR(SUM(K7,L7,M7)/I7,0)</f>
        <v>0.29933288527181745</v>
      </c>
      <c r="Q7" s="64"/>
      <c r="R7" s="38"/>
      <c r="S7" s="40"/>
    </row>
    <row r="8" spans="1:19" ht="25.5" x14ac:dyDescent="0.25">
      <c r="A8" s="17"/>
      <c r="B8" s="19">
        <v>5001576</v>
      </c>
      <c r="C8" s="19" t="s">
        <v>1130</v>
      </c>
      <c r="D8" s="68">
        <v>3000565</v>
      </c>
      <c r="E8" s="19" t="s">
        <v>1127</v>
      </c>
      <c r="F8" s="69">
        <v>44</v>
      </c>
      <c r="G8" s="19" t="s">
        <v>1158</v>
      </c>
      <c r="H8" s="20">
        <v>7.6420129999999959</v>
      </c>
      <c r="I8" s="21">
        <v>7.4807589999999955</v>
      </c>
      <c r="J8" s="21">
        <f t="shared" ref="J8:J36" si="1">SUM(K8,L8,M8)</f>
        <v>3.4431276369644737</v>
      </c>
      <c r="K8" s="21">
        <v>2.2285784969644737</v>
      </c>
      <c r="L8" s="21">
        <v>0.80932688999999991</v>
      </c>
      <c r="M8" s="21">
        <v>0.40522224999999995</v>
      </c>
      <c r="N8" s="22">
        <f t="shared" ref="N8:N37" si="2">IFERROR(K8/I8,0)</f>
        <v>0.29790807282582893</v>
      </c>
      <c r="O8" s="22">
        <f t="shared" ref="O8:O37" si="3">IFERROR(SUM(K8,L8)/I8,0)</f>
        <v>0.40609587703125788</v>
      </c>
      <c r="P8" s="23">
        <f t="shared" ref="P8:P37" si="4">IFERROR(SUM(K8,L8,M8)/I8,0)</f>
        <v>0.46026447810502596</v>
      </c>
      <c r="Q8" s="70">
        <v>199.85</v>
      </c>
      <c r="R8" s="21">
        <v>80.75</v>
      </c>
      <c r="S8" s="23">
        <f>IFERROR(R8/Q8,0)</f>
        <v>0.40405303977983487</v>
      </c>
    </row>
    <row r="9" spans="1:19" ht="51" x14ac:dyDescent="0.25">
      <c r="A9" s="17"/>
      <c r="B9" s="19">
        <v>5001596</v>
      </c>
      <c r="C9" s="19" t="s">
        <v>1131</v>
      </c>
      <c r="D9" s="68">
        <v>3000565</v>
      </c>
      <c r="E9" s="19" t="s">
        <v>1127</v>
      </c>
      <c r="F9" s="69">
        <v>46</v>
      </c>
      <c r="G9" s="19" t="s">
        <v>737</v>
      </c>
      <c r="H9" s="20">
        <v>0.75</v>
      </c>
      <c r="I9" s="21">
        <v>0.75</v>
      </c>
      <c r="J9" s="21">
        <f t="shared" si="1"/>
        <v>0</v>
      </c>
      <c r="K9" s="21">
        <v>0</v>
      </c>
      <c r="L9" s="21">
        <v>0</v>
      </c>
      <c r="M9" s="21">
        <v>0</v>
      </c>
      <c r="N9" s="22">
        <f t="shared" si="2"/>
        <v>0</v>
      </c>
      <c r="O9" s="22">
        <f t="shared" si="3"/>
        <v>0</v>
      </c>
      <c r="P9" s="23">
        <f t="shared" si="4"/>
        <v>0</v>
      </c>
      <c r="Q9" s="70">
        <v>0</v>
      </c>
      <c r="R9" s="21">
        <v>0</v>
      </c>
      <c r="S9" s="23">
        <f t="shared" ref="S9:S36" si="5">IFERROR(R9/Q9,0)</f>
        <v>0</v>
      </c>
    </row>
    <row r="10" spans="1:19" ht="38.25" x14ac:dyDescent="0.25">
      <c r="A10" s="17"/>
      <c r="B10" s="19">
        <v>5001604</v>
      </c>
      <c r="C10" s="19" t="s">
        <v>1132</v>
      </c>
      <c r="D10" s="68">
        <v>3000435</v>
      </c>
      <c r="E10" s="19" t="s">
        <v>1116</v>
      </c>
      <c r="F10" s="69">
        <v>589</v>
      </c>
      <c r="G10" s="19" t="s">
        <v>1159</v>
      </c>
      <c r="H10" s="20">
        <v>24.268817999999996</v>
      </c>
      <c r="I10" s="21">
        <v>27.299263</v>
      </c>
      <c r="J10" s="21">
        <f t="shared" si="1"/>
        <v>11.692850189174241</v>
      </c>
      <c r="K10" s="21">
        <v>7.6359105491742412</v>
      </c>
      <c r="L10" s="21">
        <v>2.1502408699999997</v>
      </c>
      <c r="M10" s="21">
        <v>1.9066987700000002</v>
      </c>
      <c r="N10" s="22">
        <f t="shared" si="2"/>
        <v>0.27971123429867839</v>
      </c>
      <c r="O10" s="22">
        <f t="shared" si="3"/>
        <v>0.35847676251092347</v>
      </c>
      <c r="P10" s="23">
        <f t="shared" si="4"/>
        <v>0.42832109383957512</v>
      </c>
      <c r="Q10" s="70">
        <v>68243.321999999986</v>
      </c>
      <c r="R10" s="21">
        <v>12.92</v>
      </c>
      <c r="S10" s="23">
        <f t="shared" si="5"/>
        <v>1.8932255378775381E-4</v>
      </c>
    </row>
    <row r="11" spans="1:19" ht="51" x14ac:dyDescent="0.25">
      <c r="A11" s="17"/>
      <c r="B11" s="19">
        <v>5001609</v>
      </c>
      <c r="C11" s="19" t="s">
        <v>1133</v>
      </c>
      <c r="D11" s="68">
        <v>3000516</v>
      </c>
      <c r="E11" s="19" t="s">
        <v>1119</v>
      </c>
      <c r="F11" s="69">
        <v>505</v>
      </c>
      <c r="G11" s="19" t="s">
        <v>1160</v>
      </c>
      <c r="H11" s="20">
        <v>65.286340000000024</v>
      </c>
      <c r="I11" s="21">
        <v>73.901812999999933</v>
      </c>
      <c r="J11" s="21">
        <f t="shared" si="1"/>
        <v>24.198169719401324</v>
      </c>
      <c r="K11" s="21">
        <v>13.410071929401322</v>
      </c>
      <c r="L11" s="21">
        <v>5.1949755200000007</v>
      </c>
      <c r="M11" s="21">
        <v>5.5931222700000029</v>
      </c>
      <c r="N11" s="22">
        <f t="shared" si="2"/>
        <v>0.18145795596924441</v>
      </c>
      <c r="O11" s="22">
        <f t="shared" si="3"/>
        <v>0.25175359973105582</v>
      </c>
      <c r="P11" s="23">
        <f t="shared" si="4"/>
        <v>0.32743675340416001</v>
      </c>
      <c r="Q11" s="70">
        <v>132757.97</v>
      </c>
      <c r="R11" s="21">
        <v>7777.7</v>
      </c>
      <c r="S11" s="23">
        <f t="shared" si="5"/>
        <v>5.8585559872601244E-2</v>
      </c>
    </row>
    <row r="12" spans="1:19" ht="25.5" x14ac:dyDescent="0.25">
      <c r="A12" s="17"/>
      <c r="B12" s="19">
        <v>5003299</v>
      </c>
      <c r="C12" s="19" t="s">
        <v>1134</v>
      </c>
      <c r="D12" s="68">
        <v>3000565</v>
      </c>
      <c r="E12" s="19" t="s">
        <v>1127</v>
      </c>
      <c r="F12" s="69">
        <v>46</v>
      </c>
      <c r="G12" s="19" t="s">
        <v>737</v>
      </c>
      <c r="H12" s="20">
        <v>4.2234019999999965</v>
      </c>
      <c r="I12" s="21">
        <v>5.1648119999999933</v>
      </c>
      <c r="J12" s="21">
        <f t="shared" si="1"/>
        <v>1.2972946374373922</v>
      </c>
      <c r="K12" s="21">
        <v>0.68004667743739211</v>
      </c>
      <c r="L12" s="21">
        <v>0.28611766000000005</v>
      </c>
      <c r="M12" s="21">
        <v>0.33113030000000004</v>
      </c>
      <c r="N12" s="22">
        <f t="shared" si="2"/>
        <v>0.13166920256485481</v>
      </c>
      <c r="O12" s="22">
        <f t="shared" si="3"/>
        <v>0.18706670009235446</v>
      </c>
      <c r="P12" s="23">
        <f t="shared" si="4"/>
        <v>0.25117944998528385</v>
      </c>
      <c r="Q12" s="70">
        <v>174.5</v>
      </c>
      <c r="R12" s="21">
        <v>58.5</v>
      </c>
      <c r="S12" s="23">
        <f t="shared" si="5"/>
        <v>0.33524355300859598</v>
      </c>
    </row>
    <row r="13" spans="1:19" ht="38.25" x14ac:dyDescent="0.25">
      <c r="A13" s="17"/>
      <c r="B13" s="19">
        <v>5003315</v>
      </c>
      <c r="C13" s="19" t="s">
        <v>1135</v>
      </c>
      <c r="D13" s="68">
        <v>3000610</v>
      </c>
      <c r="E13" s="19" t="s">
        <v>1128</v>
      </c>
      <c r="F13" s="69">
        <v>407</v>
      </c>
      <c r="G13" s="19" t="s">
        <v>1161</v>
      </c>
      <c r="H13" s="20">
        <v>1.8718330000000001</v>
      </c>
      <c r="I13" s="21">
        <v>1.8768519999999997</v>
      </c>
      <c r="J13" s="21">
        <f t="shared" si="1"/>
        <v>1.4526929868916898</v>
      </c>
      <c r="K13" s="21">
        <v>1.0589857068916899</v>
      </c>
      <c r="L13" s="21">
        <v>0.26658209999999999</v>
      </c>
      <c r="M13" s="21">
        <v>0.12712517999999998</v>
      </c>
      <c r="N13" s="22">
        <f t="shared" si="2"/>
        <v>0.56423506322911454</v>
      </c>
      <c r="O13" s="22">
        <f t="shared" si="3"/>
        <v>0.7062718887220143</v>
      </c>
      <c r="P13" s="23">
        <f t="shared" si="4"/>
        <v>0.77400508238885646</v>
      </c>
      <c r="Q13" s="70">
        <v>4304.0620000000108</v>
      </c>
      <c r="R13" s="21">
        <v>4304.0620000000108</v>
      </c>
      <c r="S13" s="23">
        <f t="shared" si="5"/>
        <v>1</v>
      </c>
    </row>
    <row r="14" spans="1:19" ht="38.25" x14ac:dyDescent="0.25">
      <c r="A14" s="17"/>
      <c r="B14" s="19">
        <v>5003317</v>
      </c>
      <c r="C14" s="19" t="s">
        <v>1136</v>
      </c>
      <c r="D14" s="68">
        <v>3000610</v>
      </c>
      <c r="E14" s="19" t="s">
        <v>1128</v>
      </c>
      <c r="F14" s="69">
        <v>67</v>
      </c>
      <c r="G14" s="19" t="s">
        <v>1012</v>
      </c>
      <c r="H14" s="20">
        <v>0</v>
      </c>
      <c r="I14" s="21">
        <v>0.24519999999999997</v>
      </c>
      <c r="J14" s="21">
        <f t="shared" si="1"/>
        <v>0.1680209716905732</v>
      </c>
      <c r="K14" s="21">
        <v>0.12972491169057321</v>
      </c>
      <c r="L14" s="21">
        <v>1.9796060000000001E-2</v>
      </c>
      <c r="M14" s="21">
        <v>1.8499999999999999E-2</v>
      </c>
      <c r="N14" s="22">
        <f t="shared" si="2"/>
        <v>0.52905755175600822</v>
      </c>
      <c r="O14" s="22">
        <f t="shared" si="3"/>
        <v>0.6097918910708533</v>
      </c>
      <c r="P14" s="23">
        <f t="shared" si="4"/>
        <v>0.68524050444768847</v>
      </c>
      <c r="Q14" s="70">
        <v>24</v>
      </c>
      <c r="R14" s="21">
        <v>24</v>
      </c>
      <c r="S14" s="23">
        <f t="shared" si="5"/>
        <v>1</v>
      </c>
    </row>
    <row r="15" spans="1:19" ht="51" x14ac:dyDescent="0.25">
      <c r="A15" s="17"/>
      <c r="B15" s="19">
        <v>5003383</v>
      </c>
      <c r="C15" s="19" t="s">
        <v>1137</v>
      </c>
      <c r="D15" s="68">
        <v>3000516</v>
      </c>
      <c r="E15" s="19" t="s">
        <v>1119</v>
      </c>
      <c r="F15" s="69">
        <v>505</v>
      </c>
      <c r="G15" s="19" t="s">
        <v>1160</v>
      </c>
      <c r="H15" s="20">
        <v>15.528779</v>
      </c>
      <c r="I15" s="21">
        <v>134.82438900000002</v>
      </c>
      <c r="J15" s="21">
        <f t="shared" si="1"/>
        <v>65.391864889235919</v>
      </c>
      <c r="K15" s="21">
        <v>43.543885099235922</v>
      </c>
      <c r="L15" s="21">
        <v>0.30578300000000003</v>
      </c>
      <c r="M15" s="21">
        <v>21.542196789999998</v>
      </c>
      <c r="N15" s="22">
        <f t="shared" si="2"/>
        <v>0.32296742022866437</v>
      </c>
      <c r="O15" s="22">
        <f t="shared" si="3"/>
        <v>0.32523542976512887</v>
      </c>
      <c r="P15" s="23">
        <f t="shared" si="4"/>
        <v>0.48501510278853116</v>
      </c>
      <c r="Q15" s="70">
        <v>1278</v>
      </c>
      <c r="R15" s="21">
        <v>0</v>
      </c>
      <c r="S15" s="23">
        <f t="shared" si="5"/>
        <v>0</v>
      </c>
    </row>
    <row r="16" spans="1:19" ht="38.25" x14ac:dyDescent="0.25">
      <c r="A16" s="17"/>
      <c r="B16" s="19">
        <v>5003384</v>
      </c>
      <c r="C16" s="19" t="s">
        <v>1138</v>
      </c>
      <c r="D16" s="68">
        <v>3000516</v>
      </c>
      <c r="E16" s="19" t="s">
        <v>1119</v>
      </c>
      <c r="F16" s="69">
        <v>505</v>
      </c>
      <c r="G16" s="19" t="s">
        <v>1160</v>
      </c>
      <c r="H16" s="20">
        <v>2.8122180000000001</v>
      </c>
      <c r="I16" s="21">
        <v>13.140891</v>
      </c>
      <c r="J16" s="21">
        <f t="shared" si="1"/>
        <v>5.3104329403309078</v>
      </c>
      <c r="K16" s="21">
        <v>3.8052194303309079</v>
      </c>
      <c r="L16" s="21">
        <v>0.42334143000000002</v>
      </c>
      <c r="M16" s="21">
        <v>1.0818720800000001</v>
      </c>
      <c r="N16" s="22">
        <f t="shared" si="2"/>
        <v>0.28957088452608792</v>
      </c>
      <c r="O16" s="22">
        <f t="shared" si="3"/>
        <v>0.32178646488513662</v>
      </c>
      <c r="P16" s="23">
        <f t="shared" si="4"/>
        <v>0.40411513498825213</v>
      </c>
      <c r="Q16" s="70">
        <v>0</v>
      </c>
      <c r="R16" s="21">
        <v>0</v>
      </c>
      <c r="S16" s="23">
        <f t="shared" si="5"/>
        <v>0</v>
      </c>
    </row>
    <row r="17" spans="1:19" ht="38.25" x14ac:dyDescent="0.25">
      <c r="A17" s="17"/>
      <c r="B17" s="19">
        <v>5004259</v>
      </c>
      <c r="C17" s="19" t="s">
        <v>1139</v>
      </c>
      <c r="D17" s="68">
        <v>3000610</v>
      </c>
      <c r="E17" s="19" t="s">
        <v>1128</v>
      </c>
      <c r="F17" s="69">
        <v>59</v>
      </c>
      <c r="G17" s="19" t="s">
        <v>578</v>
      </c>
      <c r="H17" s="20">
        <v>4.4170699999999998</v>
      </c>
      <c r="I17" s="21">
        <v>4.4421939999999989</v>
      </c>
      <c r="J17" s="21">
        <f t="shared" si="1"/>
        <v>3.0532572992463143</v>
      </c>
      <c r="K17" s="21">
        <v>2.3562700792463147</v>
      </c>
      <c r="L17" s="21">
        <v>1.9637599999999998E-2</v>
      </c>
      <c r="M17" s="21">
        <v>0.67734961999999999</v>
      </c>
      <c r="N17" s="22">
        <f t="shared" si="2"/>
        <v>0.53042935073216413</v>
      </c>
      <c r="O17" s="22">
        <f t="shared" si="3"/>
        <v>0.53485004915280943</v>
      </c>
      <c r="P17" s="23">
        <f t="shared" si="4"/>
        <v>0.68733092234294924</v>
      </c>
      <c r="Q17" s="70">
        <v>250.59700000000009</v>
      </c>
      <c r="R17" s="21">
        <v>250.59700000000009</v>
      </c>
      <c r="S17" s="23">
        <f t="shared" si="5"/>
        <v>1</v>
      </c>
    </row>
    <row r="18" spans="1:19" ht="51" x14ac:dyDescent="0.25">
      <c r="A18" s="17"/>
      <c r="B18" s="19">
        <v>5004260</v>
      </c>
      <c r="C18" s="19" t="s">
        <v>1140</v>
      </c>
      <c r="D18" s="68">
        <v>3000610</v>
      </c>
      <c r="E18" s="19" t="s">
        <v>1128</v>
      </c>
      <c r="F18" s="69">
        <v>88</v>
      </c>
      <c r="G18" s="19" t="s">
        <v>756</v>
      </c>
      <c r="H18" s="20">
        <v>0.5</v>
      </c>
      <c r="I18" s="21">
        <v>0.57000000000000006</v>
      </c>
      <c r="J18" s="21">
        <f t="shared" si="1"/>
        <v>4.103620005690381E-2</v>
      </c>
      <c r="K18" s="21">
        <v>6.1000000569038093E-3</v>
      </c>
      <c r="L18" s="21">
        <v>1.80162E-2</v>
      </c>
      <c r="M18" s="21">
        <v>1.6919999999999998E-2</v>
      </c>
      <c r="N18" s="22">
        <f t="shared" si="2"/>
        <v>1.0701754485796156E-2</v>
      </c>
      <c r="O18" s="22">
        <f t="shared" si="3"/>
        <v>4.2309122906848781E-2</v>
      </c>
      <c r="P18" s="23">
        <f t="shared" si="4"/>
        <v>7.1993333433164566E-2</v>
      </c>
      <c r="Q18" s="70">
        <v>430</v>
      </c>
      <c r="R18" s="21">
        <v>0</v>
      </c>
      <c r="S18" s="23">
        <f t="shared" si="5"/>
        <v>0</v>
      </c>
    </row>
    <row r="19" spans="1:19" ht="38.25" x14ac:dyDescent="0.25">
      <c r="A19" s="17"/>
      <c r="B19" s="19">
        <v>5004261</v>
      </c>
      <c r="C19" s="19" t="s">
        <v>1141</v>
      </c>
      <c r="D19" s="68">
        <v>3000610</v>
      </c>
      <c r="E19" s="19" t="s">
        <v>1128</v>
      </c>
      <c r="F19" s="69">
        <v>248</v>
      </c>
      <c r="G19" s="19" t="s">
        <v>1162</v>
      </c>
      <c r="H19" s="20">
        <v>0.61665000000000003</v>
      </c>
      <c r="I19" s="21">
        <v>1.2822039999999999</v>
      </c>
      <c r="J19" s="21">
        <f t="shared" si="1"/>
        <v>0.68923244233747216</v>
      </c>
      <c r="K19" s="21">
        <v>0.56344910233747214</v>
      </c>
      <c r="L19" s="21">
        <v>7.1787539999999997E-2</v>
      </c>
      <c r="M19" s="21">
        <v>5.3995799999999997E-2</v>
      </c>
      <c r="N19" s="22">
        <f t="shared" si="2"/>
        <v>0.43943795397415092</v>
      </c>
      <c r="O19" s="22">
        <f t="shared" si="3"/>
        <v>0.49542556592981474</v>
      </c>
      <c r="P19" s="23">
        <f t="shared" si="4"/>
        <v>0.53753727358319914</v>
      </c>
      <c r="Q19" s="70">
        <v>6</v>
      </c>
      <c r="R19" s="21">
        <v>0</v>
      </c>
      <c r="S19" s="23">
        <f t="shared" si="5"/>
        <v>0</v>
      </c>
    </row>
    <row r="20" spans="1:19" ht="51" x14ac:dyDescent="0.25">
      <c r="A20" s="17"/>
      <c r="B20" s="19">
        <v>5004262</v>
      </c>
      <c r="C20" s="19" t="s">
        <v>1142</v>
      </c>
      <c r="D20" s="68">
        <v>3000610</v>
      </c>
      <c r="E20" s="19" t="s">
        <v>1128</v>
      </c>
      <c r="F20" s="69">
        <v>67</v>
      </c>
      <c r="G20" s="19" t="s">
        <v>1012</v>
      </c>
      <c r="H20" s="20">
        <v>109.64141100000002</v>
      </c>
      <c r="I20" s="21">
        <v>238.66098399999993</v>
      </c>
      <c r="J20" s="21">
        <f t="shared" si="1"/>
        <v>42.250410005121097</v>
      </c>
      <c r="K20" s="21">
        <v>22.533784135121095</v>
      </c>
      <c r="L20" s="21">
        <v>16.026353990000008</v>
      </c>
      <c r="M20" s="21">
        <v>3.6902718800000005</v>
      </c>
      <c r="N20" s="22">
        <f t="shared" si="2"/>
        <v>9.4417544742550388E-2</v>
      </c>
      <c r="O20" s="22">
        <f t="shared" si="3"/>
        <v>0.16156867150569157</v>
      </c>
      <c r="P20" s="23">
        <f t="shared" si="4"/>
        <v>0.17703107268308718</v>
      </c>
      <c r="Q20" s="70">
        <v>410.18299999999977</v>
      </c>
      <c r="R20" s="21">
        <v>237.63800000000006</v>
      </c>
      <c r="S20" s="23">
        <f t="shared" si="5"/>
        <v>0.5793462917770853</v>
      </c>
    </row>
    <row r="21" spans="1:19" ht="38.25" x14ac:dyDescent="0.25">
      <c r="A21" s="17"/>
      <c r="B21" s="19">
        <v>5004263</v>
      </c>
      <c r="C21" s="19" t="s">
        <v>1143</v>
      </c>
      <c r="D21" s="68">
        <v>3000516</v>
      </c>
      <c r="E21" s="19" t="s">
        <v>1119</v>
      </c>
      <c r="F21" s="69">
        <v>505</v>
      </c>
      <c r="G21" s="19" t="s">
        <v>1160</v>
      </c>
      <c r="H21" s="20">
        <v>6.6477199999999996</v>
      </c>
      <c r="I21" s="21">
        <v>9.6288049999999963</v>
      </c>
      <c r="J21" s="21">
        <f t="shared" si="1"/>
        <v>8.0024917065214769</v>
      </c>
      <c r="K21" s="21">
        <v>5.1944140165214776</v>
      </c>
      <c r="L21" s="21">
        <v>1.65630334</v>
      </c>
      <c r="M21" s="21">
        <v>1.1517743499999999</v>
      </c>
      <c r="N21" s="22">
        <f t="shared" si="2"/>
        <v>0.5394661140734992</v>
      </c>
      <c r="O21" s="22">
        <f t="shared" si="3"/>
        <v>0.71148157601296114</v>
      </c>
      <c r="P21" s="23">
        <f t="shared" si="4"/>
        <v>0.83109915576455018</v>
      </c>
      <c r="Q21" s="70">
        <v>12349.051000000003</v>
      </c>
      <c r="R21" s="21">
        <v>12274.051000000003</v>
      </c>
      <c r="S21" s="23">
        <f t="shared" si="5"/>
        <v>0.99392665881775044</v>
      </c>
    </row>
    <row r="22" spans="1:19" ht="38.25" x14ac:dyDescent="0.25">
      <c r="A22" s="17"/>
      <c r="B22" s="19">
        <v>5004264</v>
      </c>
      <c r="C22" s="19" t="s">
        <v>1144</v>
      </c>
      <c r="D22" s="68">
        <v>3000516</v>
      </c>
      <c r="E22" s="19" t="s">
        <v>1119</v>
      </c>
      <c r="F22" s="69">
        <v>505</v>
      </c>
      <c r="G22" s="19" t="s">
        <v>1160</v>
      </c>
      <c r="H22" s="20">
        <v>7.5764279999999999</v>
      </c>
      <c r="I22" s="21">
        <v>9.760527999999999</v>
      </c>
      <c r="J22" s="21">
        <f t="shared" si="1"/>
        <v>3.167919044251005</v>
      </c>
      <c r="K22" s="21">
        <v>2.1268875742510049</v>
      </c>
      <c r="L22" s="21">
        <v>0.54425852999999991</v>
      </c>
      <c r="M22" s="21">
        <v>0.49677294</v>
      </c>
      <c r="N22" s="22">
        <f t="shared" si="2"/>
        <v>0.2179070204246128</v>
      </c>
      <c r="O22" s="22">
        <f t="shared" si="3"/>
        <v>0.27366819748388665</v>
      </c>
      <c r="P22" s="23">
        <f t="shared" si="4"/>
        <v>0.32456431089086629</v>
      </c>
      <c r="Q22" s="70">
        <v>11866.030000000002</v>
      </c>
      <c r="R22" s="21">
        <v>3746.0300000000025</v>
      </c>
      <c r="S22" s="23">
        <f t="shared" si="5"/>
        <v>0.31569362288819441</v>
      </c>
    </row>
    <row r="23" spans="1:19" ht="25.5" x14ac:dyDescent="0.25">
      <c r="A23" s="17"/>
      <c r="B23" s="19">
        <v>5004266</v>
      </c>
      <c r="C23" s="19" t="s">
        <v>1145</v>
      </c>
      <c r="D23" s="68">
        <v>3000565</v>
      </c>
      <c r="E23" s="19" t="s">
        <v>1127</v>
      </c>
      <c r="F23" s="69">
        <v>46</v>
      </c>
      <c r="G23" s="19" t="s">
        <v>737</v>
      </c>
      <c r="H23" s="20">
        <v>70.557518000000002</v>
      </c>
      <c r="I23" s="21">
        <v>2.251099</v>
      </c>
      <c r="J23" s="21">
        <f t="shared" si="1"/>
        <v>0.47737476620831493</v>
      </c>
      <c r="K23" s="21">
        <v>0.3705468662083149</v>
      </c>
      <c r="L23" s="21">
        <v>6.0042899999999996E-2</v>
      </c>
      <c r="M23" s="21">
        <v>4.6785000000000007E-2</v>
      </c>
      <c r="N23" s="22">
        <f t="shared" si="2"/>
        <v>0.16460709467167589</v>
      </c>
      <c r="O23" s="22">
        <f t="shared" si="3"/>
        <v>0.19127979987033664</v>
      </c>
      <c r="P23" s="23">
        <f t="shared" si="4"/>
        <v>0.21206298177393129</v>
      </c>
      <c r="Q23" s="70">
        <v>48</v>
      </c>
      <c r="R23" s="21">
        <v>0</v>
      </c>
      <c r="S23" s="23">
        <f t="shared" si="5"/>
        <v>0</v>
      </c>
    </row>
    <row r="24" spans="1:19" ht="51" x14ac:dyDescent="0.25">
      <c r="A24" s="17"/>
      <c r="B24" s="19">
        <v>5004269</v>
      </c>
      <c r="C24" s="19" t="s">
        <v>1146</v>
      </c>
      <c r="D24" s="68">
        <v>3000565</v>
      </c>
      <c r="E24" s="19" t="s">
        <v>1127</v>
      </c>
      <c r="F24" s="69">
        <v>120</v>
      </c>
      <c r="G24" s="19" t="s">
        <v>690</v>
      </c>
      <c r="H24" s="20">
        <v>0.34</v>
      </c>
      <c r="I24" s="21">
        <v>0.34</v>
      </c>
      <c r="J24" s="21">
        <f t="shared" si="1"/>
        <v>0</v>
      </c>
      <c r="K24" s="21">
        <v>0</v>
      </c>
      <c r="L24" s="21">
        <v>0</v>
      </c>
      <c r="M24" s="21">
        <v>0</v>
      </c>
      <c r="N24" s="22">
        <f t="shared" si="2"/>
        <v>0</v>
      </c>
      <c r="O24" s="22">
        <f t="shared" si="3"/>
        <v>0</v>
      </c>
      <c r="P24" s="23">
        <f t="shared" si="4"/>
        <v>0</v>
      </c>
      <c r="Q24" s="70">
        <v>0</v>
      </c>
      <c r="R24" s="21">
        <v>0</v>
      </c>
      <c r="S24" s="23">
        <f t="shared" si="5"/>
        <v>0</v>
      </c>
    </row>
    <row r="25" spans="1:19" ht="38.25" x14ac:dyDescent="0.25">
      <c r="A25" s="17"/>
      <c r="B25" s="19">
        <v>5004272</v>
      </c>
      <c r="C25" s="19" t="s">
        <v>1147</v>
      </c>
      <c r="D25" s="68">
        <v>3000433</v>
      </c>
      <c r="E25" s="19" t="s">
        <v>1115</v>
      </c>
      <c r="F25" s="69">
        <v>86</v>
      </c>
      <c r="G25" s="19" t="s">
        <v>501</v>
      </c>
      <c r="H25" s="20">
        <v>19.452261000000011</v>
      </c>
      <c r="I25" s="21">
        <v>22.150841999999997</v>
      </c>
      <c r="J25" s="21">
        <f t="shared" si="1"/>
        <v>11.819234891588557</v>
      </c>
      <c r="K25" s="21">
        <v>7.6664012915885564</v>
      </c>
      <c r="L25" s="21">
        <v>1.8343014099999999</v>
      </c>
      <c r="M25" s="21">
        <v>2.3185321900000009</v>
      </c>
      <c r="N25" s="22">
        <f t="shared" si="2"/>
        <v>0.34609976864936137</v>
      </c>
      <c r="O25" s="22">
        <f t="shared" si="3"/>
        <v>0.42890932550503308</v>
      </c>
      <c r="P25" s="23">
        <f t="shared" si="4"/>
        <v>0.533579486124661</v>
      </c>
      <c r="Q25" s="70">
        <v>36165</v>
      </c>
      <c r="R25" s="21">
        <v>8126</v>
      </c>
      <c r="S25" s="23">
        <f t="shared" si="5"/>
        <v>0.22469238213742568</v>
      </c>
    </row>
    <row r="26" spans="1:19" ht="38.25" x14ac:dyDescent="0.25">
      <c r="A26" s="17"/>
      <c r="B26" s="19">
        <v>5004273</v>
      </c>
      <c r="C26" s="19" t="s">
        <v>1148</v>
      </c>
      <c r="D26" s="68">
        <v>3000433</v>
      </c>
      <c r="E26" s="19" t="s">
        <v>1115</v>
      </c>
      <c r="F26" s="69">
        <v>583</v>
      </c>
      <c r="G26" s="19" t="s">
        <v>1163</v>
      </c>
      <c r="H26" s="20">
        <v>15.983407000000001</v>
      </c>
      <c r="I26" s="21">
        <v>14.930327999999999</v>
      </c>
      <c r="J26" s="21">
        <f t="shared" si="1"/>
        <v>1.3074529440018059</v>
      </c>
      <c r="K26" s="21">
        <v>0.77102001400180598</v>
      </c>
      <c r="L26" s="21">
        <v>0.15679518999999997</v>
      </c>
      <c r="M26" s="21">
        <v>0.37963773999999995</v>
      </c>
      <c r="N26" s="22">
        <f t="shared" si="2"/>
        <v>5.1641197300006138E-2</v>
      </c>
      <c r="O26" s="22">
        <f t="shared" si="3"/>
        <v>6.2142988687308547E-2</v>
      </c>
      <c r="P26" s="23">
        <f t="shared" si="4"/>
        <v>8.7570276018169593E-2</v>
      </c>
      <c r="Q26" s="70">
        <v>404.71</v>
      </c>
      <c r="R26" s="21">
        <v>9.0399999999999991</v>
      </c>
      <c r="S26" s="23">
        <f t="shared" si="5"/>
        <v>2.2336982036519976E-2</v>
      </c>
    </row>
    <row r="27" spans="1:19" ht="38.25" x14ac:dyDescent="0.25">
      <c r="A27" s="17"/>
      <c r="B27" s="19">
        <v>5004274</v>
      </c>
      <c r="C27" s="19" t="s">
        <v>1149</v>
      </c>
      <c r="D27" s="68">
        <v>3000435</v>
      </c>
      <c r="E27" s="19" t="s">
        <v>1116</v>
      </c>
      <c r="F27" s="69">
        <v>77</v>
      </c>
      <c r="G27" s="19" t="s">
        <v>1164</v>
      </c>
      <c r="H27" s="20">
        <v>9.056500000000002E-2</v>
      </c>
      <c r="I27" s="21">
        <v>9.7065000000000026E-2</v>
      </c>
      <c r="J27" s="21">
        <f t="shared" si="1"/>
        <v>0</v>
      </c>
      <c r="K27" s="21">
        <v>0</v>
      </c>
      <c r="L27" s="21">
        <v>0</v>
      </c>
      <c r="M27" s="21">
        <v>0</v>
      </c>
      <c r="N27" s="22">
        <f t="shared" si="2"/>
        <v>0</v>
      </c>
      <c r="O27" s="22">
        <f t="shared" si="3"/>
        <v>0</v>
      </c>
      <c r="P27" s="23">
        <f t="shared" si="4"/>
        <v>0</v>
      </c>
      <c r="Q27" s="70">
        <v>0.10000000000000003</v>
      </c>
      <c r="R27" s="21">
        <v>0.10000000000000003</v>
      </c>
      <c r="S27" s="23">
        <f t="shared" si="5"/>
        <v>1</v>
      </c>
    </row>
    <row r="28" spans="1:19" ht="38.25" x14ac:dyDescent="0.25">
      <c r="A28" s="17"/>
      <c r="B28" s="19">
        <v>5004275</v>
      </c>
      <c r="C28" s="19" t="s">
        <v>1150</v>
      </c>
      <c r="D28" s="68">
        <v>3000435</v>
      </c>
      <c r="E28" s="19" t="s">
        <v>1116</v>
      </c>
      <c r="F28" s="69">
        <v>117</v>
      </c>
      <c r="G28" s="19" t="s">
        <v>688</v>
      </c>
      <c r="H28" s="20">
        <v>1.6903929999999998</v>
      </c>
      <c r="I28" s="21">
        <v>2.5918889999999988</v>
      </c>
      <c r="J28" s="21">
        <f t="shared" si="1"/>
        <v>0.84285290452772754</v>
      </c>
      <c r="K28" s="21">
        <v>0.52262597452772752</v>
      </c>
      <c r="L28" s="21">
        <v>0.18778906999999997</v>
      </c>
      <c r="M28" s="21">
        <v>0.13243786000000002</v>
      </c>
      <c r="N28" s="22">
        <f t="shared" si="2"/>
        <v>0.20163902641190568</v>
      </c>
      <c r="O28" s="22">
        <f t="shared" si="3"/>
        <v>0.27409161600968557</v>
      </c>
      <c r="P28" s="23">
        <f t="shared" si="4"/>
        <v>0.32518865758824084</v>
      </c>
      <c r="Q28" s="70">
        <v>36</v>
      </c>
      <c r="R28" s="21">
        <v>7.12</v>
      </c>
      <c r="S28" s="23">
        <f t="shared" si="5"/>
        <v>0.19777777777777777</v>
      </c>
    </row>
    <row r="29" spans="1:19" ht="38.25" x14ac:dyDescent="0.25">
      <c r="A29" s="17"/>
      <c r="B29" s="19">
        <v>5004276</v>
      </c>
      <c r="C29" s="19" t="s">
        <v>1151</v>
      </c>
      <c r="D29" s="68">
        <v>3000516</v>
      </c>
      <c r="E29" s="19" t="s">
        <v>1119</v>
      </c>
      <c r="F29" s="69">
        <v>448</v>
      </c>
      <c r="G29" s="19" t="s">
        <v>576</v>
      </c>
      <c r="H29" s="20">
        <v>0.19800000000000001</v>
      </c>
      <c r="I29" s="21">
        <v>0.19800000000000001</v>
      </c>
      <c r="J29" s="21">
        <f t="shared" si="1"/>
        <v>0</v>
      </c>
      <c r="K29" s="21">
        <v>0</v>
      </c>
      <c r="L29" s="21">
        <v>0</v>
      </c>
      <c r="M29" s="21">
        <v>0</v>
      </c>
      <c r="N29" s="22">
        <f t="shared" si="2"/>
        <v>0</v>
      </c>
      <c r="O29" s="22">
        <f t="shared" si="3"/>
        <v>0</v>
      </c>
      <c r="P29" s="23">
        <f t="shared" si="4"/>
        <v>0</v>
      </c>
      <c r="Q29" s="70">
        <v>0</v>
      </c>
      <c r="R29" s="21">
        <v>0</v>
      </c>
      <c r="S29" s="23">
        <f t="shared" si="5"/>
        <v>0</v>
      </c>
    </row>
    <row r="30" spans="1:19" ht="51" x14ac:dyDescent="0.25">
      <c r="A30" s="17"/>
      <c r="B30" s="19">
        <v>5004278</v>
      </c>
      <c r="C30" s="19" t="s">
        <v>1152</v>
      </c>
      <c r="D30" s="68">
        <v>3000450</v>
      </c>
      <c r="E30" s="19" t="s">
        <v>1117</v>
      </c>
      <c r="F30" s="69">
        <v>86</v>
      </c>
      <c r="G30" s="19" t="s">
        <v>501</v>
      </c>
      <c r="H30" s="20">
        <v>36.245595000000002</v>
      </c>
      <c r="I30" s="21">
        <v>45.858767999999998</v>
      </c>
      <c r="J30" s="21">
        <f t="shared" si="1"/>
        <v>19.386760266937827</v>
      </c>
      <c r="K30" s="21">
        <v>12.754897656937828</v>
      </c>
      <c r="L30" s="21">
        <v>3.3427827400000001</v>
      </c>
      <c r="M30" s="21">
        <v>3.2890798699999997</v>
      </c>
      <c r="N30" s="22">
        <f t="shared" si="2"/>
        <v>0.27813432879264938</v>
      </c>
      <c r="O30" s="22">
        <f t="shared" si="3"/>
        <v>0.35102731928903608</v>
      </c>
      <c r="P30" s="23">
        <f t="shared" si="4"/>
        <v>0.42274926066347507</v>
      </c>
      <c r="Q30" s="70">
        <v>28851</v>
      </c>
      <c r="R30" s="21">
        <v>17683</v>
      </c>
      <c r="S30" s="23">
        <f t="shared" si="5"/>
        <v>0.61290769817337354</v>
      </c>
    </row>
    <row r="31" spans="1:19" ht="51" x14ac:dyDescent="0.25">
      <c r="A31" s="17"/>
      <c r="B31" s="19">
        <v>5004279</v>
      </c>
      <c r="C31" s="19" t="s">
        <v>1153</v>
      </c>
      <c r="D31" s="68">
        <v>3000450</v>
      </c>
      <c r="E31" s="19" t="s">
        <v>1117</v>
      </c>
      <c r="F31" s="69">
        <v>201</v>
      </c>
      <c r="G31" s="19" t="s">
        <v>626</v>
      </c>
      <c r="H31" s="20">
        <v>4.8812929999999977</v>
      </c>
      <c r="I31" s="21">
        <v>4.5985909999999981</v>
      </c>
      <c r="J31" s="21">
        <f t="shared" si="1"/>
        <v>1.9015471953069465</v>
      </c>
      <c r="K31" s="21">
        <v>1.1260855053069463</v>
      </c>
      <c r="L31" s="21">
        <v>0.33681316000000011</v>
      </c>
      <c r="M31" s="21">
        <v>0.43864853000000009</v>
      </c>
      <c r="N31" s="22">
        <f t="shared" si="2"/>
        <v>0.24487620345165437</v>
      </c>
      <c r="O31" s="22">
        <f t="shared" si="3"/>
        <v>0.3181188901789585</v>
      </c>
      <c r="P31" s="23">
        <f t="shared" si="4"/>
        <v>0.41350648390060069</v>
      </c>
      <c r="Q31" s="70">
        <v>322.5</v>
      </c>
      <c r="R31" s="21">
        <v>171.5</v>
      </c>
      <c r="S31" s="23">
        <f t="shared" si="5"/>
        <v>0.53178294573643414</v>
      </c>
    </row>
    <row r="32" spans="1:19" ht="51" x14ac:dyDescent="0.25">
      <c r="A32" s="17"/>
      <c r="B32" s="19">
        <v>5004280</v>
      </c>
      <c r="C32" s="19" t="s">
        <v>1154</v>
      </c>
      <c r="D32" s="68">
        <v>3000450</v>
      </c>
      <c r="E32" s="19" t="s">
        <v>1117</v>
      </c>
      <c r="F32" s="69">
        <v>36</v>
      </c>
      <c r="G32" s="19" t="s">
        <v>534</v>
      </c>
      <c r="H32" s="20">
        <v>12.090120999999998</v>
      </c>
      <c r="I32" s="21">
        <v>12.879194</v>
      </c>
      <c r="J32" s="21">
        <f t="shared" si="1"/>
        <v>4.0434722698411125</v>
      </c>
      <c r="K32" s="21">
        <v>2.5268526798411131</v>
      </c>
      <c r="L32" s="21">
        <v>0.89484291999999976</v>
      </c>
      <c r="M32" s="21">
        <v>0.62177666999999981</v>
      </c>
      <c r="N32" s="22">
        <f t="shared" si="2"/>
        <v>0.19619649178676191</v>
      </c>
      <c r="O32" s="22">
        <f t="shared" si="3"/>
        <v>0.26567622165184507</v>
      </c>
      <c r="P32" s="23">
        <f t="shared" si="4"/>
        <v>0.31395382893068563</v>
      </c>
      <c r="Q32" s="70">
        <v>473.5</v>
      </c>
      <c r="R32" s="21">
        <v>351</v>
      </c>
      <c r="S32" s="23">
        <f t="shared" si="5"/>
        <v>0.74128827877507919</v>
      </c>
    </row>
    <row r="33" spans="1:19" ht="38.25" x14ac:dyDescent="0.25">
      <c r="A33" s="17"/>
      <c r="B33" s="19">
        <v>5004474</v>
      </c>
      <c r="C33" s="19" t="s">
        <v>1155</v>
      </c>
      <c r="D33" s="68">
        <v>3000565</v>
      </c>
      <c r="E33" s="19" t="s">
        <v>1127</v>
      </c>
      <c r="F33" s="69">
        <v>536</v>
      </c>
      <c r="G33" s="19" t="s">
        <v>1165</v>
      </c>
      <c r="H33" s="20">
        <v>3.3822419999999993</v>
      </c>
      <c r="I33" s="21">
        <v>4.4613970000000016</v>
      </c>
      <c r="J33" s="21">
        <f t="shared" si="1"/>
        <v>0.20385044765043259</v>
      </c>
      <c r="K33" s="21">
        <v>0.16420494765043259</v>
      </c>
      <c r="L33" s="21">
        <v>3.8461989999999995E-2</v>
      </c>
      <c r="M33" s="21">
        <v>1.18351E-3</v>
      </c>
      <c r="N33" s="22">
        <f t="shared" si="2"/>
        <v>3.6805724227284085E-2</v>
      </c>
      <c r="O33" s="22">
        <f t="shared" si="3"/>
        <v>4.5426788436544095E-2</v>
      </c>
      <c r="P33" s="23">
        <f t="shared" si="4"/>
        <v>4.5692066330441455E-2</v>
      </c>
      <c r="Q33" s="70">
        <v>212</v>
      </c>
      <c r="R33" s="21">
        <v>59</v>
      </c>
      <c r="S33" s="23">
        <f t="shared" si="5"/>
        <v>0.27830188679245282</v>
      </c>
    </row>
    <row r="34" spans="1:19" ht="25.5" x14ac:dyDescent="0.25">
      <c r="A34" s="17"/>
      <c r="B34" s="19">
        <v>5004475</v>
      </c>
      <c r="C34" s="19" t="s">
        <v>1156</v>
      </c>
      <c r="D34" s="68">
        <v>3000565</v>
      </c>
      <c r="E34" s="19" t="s">
        <v>1127</v>
      </c>
      <c r="F34" s="69">
        <v>44</v>
      </c>
      <c r="G34" s="19" t="s">
        <v>1158</v>
      </c>
      <c r="H34" s="20">
        <v>60.634487000000014</v>
      </c>
      <c r="I34" s="21">
        <v>66.238733000000025</v>
      </c>
      <c r="J34" s="21">
        <f t="shared" si="1"/>
        <v>7.498511703160295</v>
      </c>
      <c r="K34" s="21">
        <v>4.7580873431602964</v>
      </c>
      <c r="L34" s="21">
        <v>1.4045820099999995</v>
      </c>
      <c r="M34" s="21">
        <v>1.3358423499999996</v>
      </c>
      <c r="N34" s="22">
        <f t="shared" si="2"/>
        <v>7.1832402699494494E-2</v>
      </c>
      <c r="O34" s="22">
        <f t="shared" si="3"/>
        <v>9.3037246850121574E-2</v>
      </c>
      <c r="P34" s="23">
        <f t="shared" si="4"/>
        <v>0.11320433473810998</v>
      </c>
      <c r="Q34" s="70">
        <v>158.35</v>
      </c>
      <c r="R34" s="21">
        <v>47.5</v>
      </c>
      <c r="S34" s="23">
        <f t="shared" si="5"/>
        <v>0.29996842437638144</v>
      </c>
    </row>
    <row r="35" spans="1:19" ht="38.25" x14ac:dyDescent="0.25">
      <c r="A35" s="17"/>
      <c r="B35" s="19">
        <v>5004938</v>
      </c>
      <c r="C35" s="19" t="s">
        <v>1157</v>
      </c>
      <c r="D35" s="68">
        <v>3000516</v>
      </c>
      <c r="E35" s="19" t="s">
        <v>1119</v>
      </c>
      <c r="F35" s="69">
        <v>597</v>
      </c>
      <c r="G35" s="19" t="s">
        <v>1166</v>
      </c>
      <c r="H35" s="20">
        <v>0</v>
      </c>
      <c r="I35" s="21">
        <v>8.1303549999999998</v>
      </c>
      <c r="J35" s="21">
        <f t="shared" si="1"/>
        <v>2.9229484540915984</v>
      </c>
      <c r="K35" s="21">
        <v>2.7657461140915984</v>
      </c>
      <c r="L35" s="21">
        <v>4.6923899999999998E-2</v>
      </c>
      <c r="M35" s="21">
        <v>0.11027844000000001</v>
      </c>
      <c r="N35" s="22">
        <f t="shared" si="2"/>
        <v>0.34017532003111778</v>
      </c>
      <c r="O35" s="22">
        <f t="shared" si="3"/>
        <v>0.3459467654354082</v>
      </c>
      <c r="P35" s="23">
        <f t="shared" si="4"/>
        <v>0.35951055693036754</v>
      </c>
      <c r="Q35" s="70">
        <v>250</v>
      </c>
      <c r="R35" s="21">
        <v>250</v>
      </c>
      <c r="S35" s="23">
        <f t="shared" si="5"/>
        <v>1</v>
      </c>
    </row>
    <row r="36" spans="1:19" x14ac:dyDescent="0.25">
      <c r="A36" s="17"/>
      <c r="B36" s="19">
        <v>9000000</v>
      </c>
      <c r="C36" s="19" t="s">
        <v>304</v>
      </c>
      <c r="D36" s="68">
        <v>9000000</v>
      </c>
      <c r="E36" s="19" t="s">
        <v>305</v>
      </c>
      <c r="F36" s="69"/>
      <c r="G36" s="19" t="s">
        <v>312</v>
      </c>
      <c r="H36" s="20">
        <v>118.78155500000011</v>
      </c>
      <c r="I36" s="21">
        <v>209.78391699999983</v>
      </c>
      <c r="J36" s="21">
        <f t="shared" si="1"/>
        <v>55.882748704464227</v>
      </c>
      <c r="K36" s="21">
        <v>36.876123904464215</v>
      </c>
      <c r="L36" s="21">
        <v>8.3060986500000009</v>
      </c>
      <c r="M36" s="21">
        <v>10.700526150000009</v>
      </c>
      <c r="N36" s="22">
        <f t="shared" si="2"/>
        <v>0.17578146328759914</v>
      </c>
      <c r="O36" s="22">
        <f t="shared" si="3"/>
        <v>0.21537505448744315</v>
      </c>
      <c r="P36" s="23">
        <f t="shared" si="4"/>
        <v>0.26638242580085048</v>
      </c>
      <c r="Q36" s="70"/>
      <c r="R36" s="21"/>
      <c r="S36" s="23">
        <f t="shared" si="5"/>
        <v>0</v>
      </c>
    </row>
    <row r="37" spans="1:19" ht="15.75" thickBot="1" x14ac:dyDescent="0.3">
      <c r="A37" s="41" t="s">
        <v>294</v>
      </c>
      <c r="B37" s="43"/>
      <c r="C37" s="43"/>
      <c r="D37" s="65"/>
      <c r="E37" s="43"/>
      <c r="F37" s="66"/>
      <c r="G37" s="43"/>
      <c r="H37" s="44">
        <f>H6-H7</f>
        <v>432.32483299999933</v>
      </c>
      <c r="I37" s="44">
        <f t="shared" ref="I37:M37" si="6">I6-I7</f>
        <v>1188.413807999998</v>
      </c>
      <c r="J37" s="44">
        <f t="shared" si="6"/>
        <v>449.76171055757675</v>
      </c>
      <c r="K37" s="44">
        <f t="shared" si="6"/>
        <v>236.06347862757684</v>
      </c>
      <c r="L37" s="44">
        <f t="shared" si="6"/>
        <v>66.162497129999963</v>
      </c>
      <c r="M37" s="44">
        <f t="shared" si="6"/>
        <v>147.53573480000003</v>
      </c>
      <c r="N37" s="46">
        <f t="shared" si="2"/>
        <v>0.19863744180560483</v>
      </c>
      <c r="O37" s="46">
        <f t="shared" si="3"/>
        <v>0.25431038727680055</v>
      </c>
      <c r="P37" s="47">
        <f t="shared" si="4"/>
        <v>0.37845547361527931</v>
      </c>
      <c r="Q37" s="67"/>
      <c r="R37" s="45"/>
      <c r="S37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workbookViewId="0">
      <selection activeCell="A16" sqref="A16:L1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72</v>
      </c>
      <c r="B1" s="50" t="s">
        <v>44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1169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131.39445799999999</v>
      </c>
      <c r="E6" s="14">
        <v>216.29103600000005</v>
      </c>
      <c r="F6" s="14">
        <v>123.89232513039065</v>
      </c>
      <c r="G6" s="14">
        <v>90.108640310390626</v>
      </c>
      <c r="H6" s="14">
        <v>6.4602361900000007</v>
      </c>
      <c r="I6" s="14">
        <v>27.323448630000001</v>
      </c>
      <c r="J6" s="15">
        <v>0.41660829767531654</v>
      </c>
      <c r="K6" s="15">
        <v>0.44647655439770795</v>
      </c>
      <c r="L6" s="16">
        <v>0.5728037898454128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105.444727</v>
      </c>
      <c r="E7" s="38">
        <f ca="1">SUM(E8:OFFSET(E6,MATCH("GOBIERNOS REGIONALES",$A$8:$A$50,0),0))</f>
        <v>114.38605400000002</v>
      </c>
      <c r="F7" s="38">
        <f ca="1">SUM(F8:OFFSET(F6,MATCH("GOBIERNOS REGIONALES",$A$8:$A$50,0),0))</f>
        <v>70.824898214741026</v>
      </c>
      <c r="G7" s="38">
        <f ca="1">SUM(G8:OFFSET(G6,MATCH("GOBIERNOS REGIONALES",$A$8:$A$50,0),0))</f>
        <v>69.617700774741024</v>
      </c>
      <c r="H7" s="38">
        <f ca="1">SUM(H8:OFFSET(H6,MATCH("GOBIERNOS REGIONALES",$A$8:$A$50,0),0))</f>
        <v>-4.4232771400000006</v>
      </c>
      <c r="I7" s="38">
        <f ca="1">SUM(I8:OFFSET(I6,MATCH("GOBIERNOS REGIONALES",$A$8:$A$50,0),0))</f>
        <v>5.6304745799999987</v>
      </c>
      <c r="J7" s="39">
        <f ca="1">IFERROR(G7/E7,0)</f>
        <v>0.60862052969097979</v>
      </c>
      <c r="K7" s="39">
        <f ca="1">IFERROR(SUM(G7,H7)/E7,0)</f>
        <v>0.56995080567025258</v>
      </c>
      <c r="L7" s="40">
        <f ca="1">IFERROR(SUM(G7,H7,I7)/E7,0)</f>
        <v>0.6191742414223067</v>
      </c>
      <c r="M7" s="4"/>
    </row>
    <row r="8" spans="1:13" ht="25.5" x14ac:dyDescent="0.25">
      <c r="A8" s="17"/>
      <c r="B8" s="18">
        <v>12</v>
      </c>
      <c r="C8" s="19" t="s">
        <v>114</v>
      </c>
      <c r="D8" s="20">
        <v>105.444727</v>
      </c>
      <c r="E8" s="21">
        <v>114.38605400000002</v>
      </c>
      <c r="F8" s="21">
        <f t="shared" ref="F8:F17" si="0">SUM(G8,H8,I8)</f>
        <v>70.824898214741026</v>
      </c>
      <c r="G8" s="21">
        <v>69.617700774741024</v>
      </c>
      <c r="H8" s="21">
        <v>-4.4232771400000006</v>
      </c>
      <c r="I8" s="21">
        <v>5.6304745799999987</v>
      </c>
      <c r="J8" s="22">
        <f t="shared" ref="J8:J17" si="1">IFERROR(G8/E8,0)</f>
        <v>0.60862052969097979</v>
      </c>
      <c r="K8" s="22">
        <f t="shared" ref="K8:K17" si="2">IFERROR(SUM(G8,H8)/E8,0)</f>
        <v>0.56995080567025258</v>
      </c>
      <c r="L8" s="23">
        <f t="shared" ref="L8:L17" si="3">IFERROR(SUM(G8,H8,I8)/E8,0)</f>
        <v>0.6191742414223067</v>
      </c>
      <c r="M8" s="4"/>
    </row>
    <row r="9" spans="1:13" x14ac:dyDescent="0.25">
      <c r="A9" s="34" t="s">
        <v>206</v>
      </c>
      <c r="B9" s="57"/>
      <c r="C9" s="36"/>
      <c r="D9" s="37">
        <f ca="1">SUM(D10:OFFSET(D8,(MATCH("GOBIERNOS LOCALES",$A$8:$A$50,0)-MATCH("GOBIERNOS REGIONALES",$A$8:$A$50,0)),0))</f>
        <v>22.782482999999999</v>
      </c>
      <c r="E9" s="38">
        <f ca="1">SUM(E10:OFFSET(E8,(MATCH("GOBIERNOS LOCALES",$A$8:$A$50,0)-MATCH("GOBIERNOS REGIONALES",$A$8:$A$50,0)),0))</f>
        <v>29.021512000000001</v>
      </c>
      <c r="F9" s="38">
        <f ca="1">SUM(F10:OFFSET(F8,(MATCH("GOBIERNOS LOCALES",$A$8:$A$50,0)-MATCH("GOBIERNOS REGIONALES",$A$8:$A$50,0)),0))</f>
        <v>15.102665370083283</v>
      </c>
      <c r="G9" s="38">
        <f ca="1">SUM(G10:OFFSET(G8,(MATCH("GOBIERNOS LOCALES",$A$8:$A$50,0)-MATCH("GOBIERNOS REGIONALES",$A$8:$A$50,0)),0))</f>
        <v>7.826259160083282</v>
      </c>
      <c r="H9" s="38">
        <f ca="1">SUM(H10:OFFSET(H8,(MATCH("GOBIERNOS LOCALES",$A$8:$A$50,0)-MATCH("GOBIERNOS REGIONALES",$A$8:$A$50,0)),0))</f>
        <v>4.0365508999999999</v>
      </c>
      <c r="I9" s="38">
        <f ca="1">SUM(I10:OFFSET(I8,(MATCH("GOBIERNOS LOCALES",$A$8:$A$50,0)-MATCH("GOBIERNOS REGIONALES",$A$8:$A$50,0)),0))</f>
        <v>3.2398553100000003</v>
      </c>
      <c r="J9" s="39">
        <f t="shared" ca="1" si="1"/>
        <v>0.26967096545773639</v>
      </c>
      <c r="K9" s="39">
        <f t="shared" ca="1" si="2"/>
        <v>0.40875920110858738</v>
      </c>
      <c r="L9" s="40">
        <f t="shared" ca="1" si="3"/>
        <v>0.52039553866398425</v>
      </c>
      <c r="M9" s="4"/>
    </row>
    <row r="10" spans="1:13" x14ac:dyDescent="0.25">
      <c r="A10" s="17"/>
      <c r="B10" s="18">
        <v>444</v>
      </c>
      <c r="C10" s="19" t="s">
        <v>211</v>
      </c>
      <c r="D10" s="20">
        <v>0.89999999999999991</v>
      </c>
      <c r="E10" s="21">
        <v>3.4734329999999995</v>
      </c>
      <c r="F10" s="21">
        <f t="shared" si="0"/>
        <v>1.8145611357591811</v>
      </c>
      <c r="G10" s="21">
        <v>0.739048015759181</v>
      </c>
      <c r="H10" s="21">
        <v>0.75015421000000004</v>
      </c>
      <c r="I10" s="21">
        <v>0.32535891000000006</v>
      </c>
      <c r="J10" s="22">
        <f t="shared" si="1"/>
        <v>0.21277163421870557</v>
      </c>
      <c r="K10" s="22">
        <f t="shared" si="2"/>
        <v>0.4287407374085469</v>
      </c>
      <c r="L10" s="23">
        <f t="shared" si="3"/>
        <v>0.52241144013982166</v>
      </c>
      <c r="M10" s="4"/>
    </row>
    <row r="11" spans="1:13" x14ac:dyDescent="0.25">
      <c r="A11" s="17"/>
      <c r="B11" s="18">
        <v>448</v>
      </c>
      <c r="C11" s="19" t="s">
        <v>215</v>
      </c>
      <c r="D11" s="20">
        <v>5.9</v>
      </c>
      <c r="E11" s="21">
        <v>5.9425270000000001</v>
      </c>
      <c r="F11" s="21">
        <f t="shared" si="0"/>
        <v>3.3086657295726969</v>
      </c>
      <c r="G11" s="21">
        <v>1.5116362595726969</v>
      </c>
      <c r="H11" s="21">
        <v>1.3213074499999999</v>
      </c>
      <c r="I11" s="21">
        <v>0.47572201999999997</v>
      </c>
      <c r="J11" s="22">
        <f t="shared" si="1"/>
        <v>0.25437600192185866</v>
      </c>
      <c r="K11" s="22">
        <f t="shared" si="2"/>
        <v>0.4767237422013727</v>
      </c>
      <c r="L11" s="23">
        <f t="shared" si="3"/>
        <v>0.55677756778769316</v>
      </c>
      <c r="M11" s="4"/>
    </row>
    <row r="12" spans="1:13" x14ac:dyDescent="0.25">
      <c r="A12" s="17"/>
      <c r="B12" s="18">
        <v>450</v>
      </c>
      <c r="C12" s="19" t="s">
        <v>217</v>
      </c>
      <c r="D12" s="20">
        <v>0.9</v>
      </c>
      <c r="E12" s="21">
        <v>1.0620170000000002</v>
      </c>
      <c r="F12" s="21">
        <f t="shared" si="0"/>
        <v>0.29424494432510051</v>
      </c>
      <c r="G12" s="21">
        <v>0.17834309432510054</v>
      </c>
      <c r="H12" s="21">
        <v>6.1513649999999989E-2</v>
      </c>
      <c r="I12" s="21">
        <v>5.4388200000000005E-2</v>
      </c>
      <c r="J12" s="22">
        <f t="shared" si="1"/>
        <v>0.16792866246500809</v>
      </c>
      <c r="K12" s="22">
        <f t="shared" si="2"/>
        <v>0.22585019291131919</v>
      </c>
      <c r="L12" s="23">
        <f t="shared" si="3"/>
        <v>0.27706236748102947</v>
      </c>
      <c r="M12" s="4"/>
    </row>
    <row r="13" spans="1:13" x14ac:dyDescent="0.25">
      <c r="A13" s="17"/>
      <c r="B13" s="18">
        <v>456</v>
      </c>
      <c r="C13" s="19" t="s">
        <v>223</v>
      </c>
      <c r="D13" s="20">
        <v>2.0000000000000004</v>
      </c>
      <c r="E13" s="21">
        <v>2.8000000000000003</v>
      </c>
      <c r="F13" s="21">
        <f t="shared" si="0"/>
        <v>0.3299663789862457</v>
      </c>
      <c r="G13" s="21">
        <v>8.9259598986245692E-2</v>
      </c>
      <c r="H13" s="21">
        <v>4.3929629999999997E-2</v>
      </c>
      <c r="I13" s="21">
        <v>0.19677715000000001</v>
      </c>
      <c r="J13" s="22">
        <f t="shared" si="1"/>
        <v>3.1878428209373456E-2</v>
      </c>
      <c r="K13" s="22">
        <f t="shared" si="2"/>
        <v>4.7567581780802025E-2</v>
      </c>
      <c r="L13" s="23">
        <f t="shared" si="3"/>
        <v>0.1178451353522306</v>
      </c>
      <c r="M13" s="4"/>
    </row>
    <row r="14" spans="1:13" x14ac:dyDescent="0.25">
      <c r="A14" s="17"/>
      <c r="B14" s="18">
        <v>458</v>
      </c>
      <c r="C14" s="19" t="s">
        <v>225</v>
      </c>
      <c r="D14" s="20">
        <v>0.89999999999999991</v>
      </c>
      <c r="E14" s="21">
        <v>0.89999999999999991</v>
      </c>
      <c r="F14" s="21">
        <f t="shared" si="0"/>
        <v>0.45506883330018999</v>
      </c>
      <c r="G14" s="21">
        <v>0.31563950330018997</v>
      </c>
      <c r="H14" s="21">
        <v>7.2386229999999996E-2</v>
      </c>
      <c r="I14" s="21">
        <v>6.7043099999999994E-2</v>
      </c>
      <c r="J14" s="22">
        <f t="shared" si="1"/>
        <v>0.35071055922243333</v>
      </c>
      <c r="K14" s="22">
        <f t="shared" si="2"/>
        <v>0.43113970366687776</v>
      </c>
      <c r="L14" s="23">
        <f t="shared" si="3"/>
        <v>0.5056320370002112</v>
      </c>
      <c r="M14" s="4"/>
    </row>
    <row r="15" spans="1:13" x14ac:dyDescent="0.25">
      <c r="A15" s="17"/>
      <c r="B15" s="18">
        <v>459</v>
      </c>
      <c r="C15" s="19" t="s">
        <v>226</v>
      </c>
      <c r="D15" s="20">
        <v>7.5435329999999992</v>
      </c>
      <c r="E15" s="21">
        <v>10.096227999999998</v>
      </c>
      <c r="F15" s="21">
        <f t="shared" si="0"/>
        <v>6.1695449530438395</v>
      </c>
      <c r="G15" s="21">
        <v>3.2932679730438394</v>
      </c>
      <c r="H15" s="21">
        <v>1.43418694</v>
      </c>
      <c r="I15" s="21">
        <v>1.4420900400000001</v>
      </c>
      <c r="J15" s="22">
        <f t="shared" si="1"/>
        <v>0.32618795584289895</v>
      </c>
      <c r="K15" s="22">
        <f t="shared" si="2"/>
        <v>0.46823971418274629</v>
      </c>
      <c r="L15" s="23">
        <f t="shared" si="3"/>
        <v>0.61107425001137461</v>
      </c>
      <c r="M15" s="4"/>
    </row>
    <row r="16" spans="1:13" x14ac:dyDescent="0.25">
      <c r="A16" s="17"/>
      <c r="B16" s="18">
        <v>462</v>
      </c>
      <c r="C16" s="19" t="s">
        <v>229</v>
      </c>
      <c r="D16" s="20">
        <v>4.6389499999999995</v>
      </c>
      <c r="E16" s="21">
        <v>4.7473070000000002</v>
      </c>
      <c r="F16" s="21">
        <f t="shared" si="0"/>
        <v>2.7306133950960287</v>
      </c>
      <c r="G16" s="21">
        <v>1.6990647150960285</v>
      </c>
      <c r="H16" s="21">
        <v>0.35307279000000003</v>
      </c>
      <c r="I16" s="21">
        <v>0.67847588999999986</v>
      </c>
      <c r="J16" s="22">
        <f t="shared" si="1"/>
        <v>0.35790074564295682</v>
      </c>
      <c r="K16" s="22">
        <f t="shared" si="2"/>
        <v>0.43227402506221496</v>
      </c>
      <c r="L16" s="23">
        <f t="shared" si="3"/>
        <v>0.57519208155192592</v>
      </c>
      <c r="M16" s="4"/>
    </row>
    <row r="17" spans="1:13" ht="15.75" thickBot="1" x14ac:dyDescent="0.3">
      <c r="A17" s="41" t="s">
        <v>233</v>
      </c>
      <c r="B17" s="58"/>
      <c r="C17" s="43"/>
      <c r="D17" s="44">
        <v>3.1672480000000003</v>
      </c>
      <c r="E17" s="45">
        <v>72.883469999999974</v>
      </c>
      <c r="F17" s="45">
        <f t="shared" si="0"/>
        <v>37.964761545566304</v>
      </c>
      <c r="G17" s="45">
        <v>12.66468037556632</v>
      </c>
      <c r="H17" s="45">
        <v>6.8469624299999987</v>
      </c>
      <c r="I17" s="45">
        <v>18.453118739999983</v>
      </c>
      <c r="J17" s="46">
        <f t="shared" si="1"/>
        <v>0.17376615541996457</v>
      </c>
      <c r="K17" s="46">
        <f t="shared" si="2"/>
        <v>0.26771012419642376</v>
      </c>
      <c r="L17" s="47">
        <f t="shared" si="3"/>
        <v>0.5208967348229484</v>
      </c>
      <c r="M17" s="4"/>
    </row>
    <row r="18" spans="1:13" x14ac:dyDescent="0.25">
      <c r="D18" s="5"/>
      <c r="E18" s="5"/>
      <c r="F18" s="5"/>
      <c r="G18" s="5"/>
      <c r="H18" s="5"/>
      <c r="I18" s="5"/>
      <c r="J18" s="4"/>
      <c r="K18" s="4"/>
      <c r="L18" s="4"/>
      <c r="M18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72</v>
      </c>
      <c r="B1" s="51" t="s">
        <v>44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1170</v>
      </c>
      <c r="N2" s="72" t="s">
        <v>1181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131.39445799999999</v>
      </c>
      <c r="E6" s="14">
        <f ca="1">SUM(E7:OFFSET(E7,50,0))</f>
        <v>216.29103600000005</v>
      </c>
      <c r="F6" s="14">
        <f ca="1">SUM(F7:OFFSET(F7,50,0))</f>
        <v>123.89232513039065</v>
      </c>
      <c r="G6" s="14">
        <f ca="1">SUM(G7:OFFSET(G7,50,0))</f>
        <v>90.108640310390626</v>
      </c>
      <c r="H6" s="14">
        <f ca="1">SUM(H7:OFFSET(H7,50,0))</f>
        <v>6.4602361900000007</v>
      </c>
      <c r="I6" s="14">
        <f ca="1">SUM(I7:OFFSET(I7,50,0))</f>
        <v>27.323448630000001</v>
      </c>
      <c r="J6" s="15">
        <f ca="1">IFERROR(G6/E6,0)</f>
        <v>0.41660829767531654</v>
      </c>
      <c r="K6" s="15">
        <f ca="1">IFERROR(SUM(G6,H6)/E6,0)</f>
        <v>0.44647655439770795</v>
      </c>
      <c r="L6" s="16">
        <f ca="1">IFERROR(SUM(G6,H6,I6)/E6,0)</f>
        <v>0.5728037898454128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2</v>
      </c>
      <c r="C7" s="19" t="s">
        <v>251</v>
      </c>
      <c r="D7" s="20">
        <v>0</v>
      </c>
      <c r="E7" s="21">
        <v>0.506772</v>
      </c>
      <c r="F7" s="21">
        <f t="shared" ref="F7:F21" si="0">SUM(G7,H7,I7)</f>
        <v>0.24743515904856264</v>
      </c>
      <c r="G7" s="21">
        <v>4.1724669048562646E-2</v>
      </c>
      <c r="H7" s="21">
        <v>0</v>
      </c>
      <c r="I7" s="21">
        <v>0.20571049</v>
      </c>
      <c r="J7" s="22">
        <f t="shared" ref="J7:J21" si="1">IFERROR(G7/E7,0)</f>
        <v>8.2334203642984702E-2</v>
      </c>
      <c r="K7" s="22">
        <f t="shared" ref="K7:K21" si="2">IFERROR(SUM(G7,H7)/E7,0)</f>
        <v>8.2334203642984702E-2</v>
      </c>
      <c r="L7" s="23">
        <f t="shared" ref="L7:L21" si="3">IFERROR(SUM(G7,H7,I7)/E7,0)</f>
        <v>0.48825736040776258</v>
      </c>
      <c r="M7" s="4"/>
      <c r="N7" t="s">
        <v>255</v>
      </c>
      <c r="O7" s="5">
        <v>0.149146</v>
      </c>
      <c r="P7" s="71">
        <v>0.82629362880886426</v>
      </c>
    </row>
    <row r="8" spans="1:16" x14ac:dyDescent="0.25">
      <c r="A8" s="17"/>
      <c r="B8" s="55">
        <v>3</v>
      </c>
      <c r="C8" s="19" t="s">
        <v>252</v>
      </c>
      <c r="D8" s="20">
        <v>0</v>
      </c>
      <c r="E8" s="21">
        <v>1.6167000000000001E-2</v>
      </c>
      <c r="F8" s="21">
        <f t="shared" si="0"/>
        <v>0</v>
      </c>
      <c r="G8" s="21">
        <v>0</v>
      </c>
      <c r="H8" s="21">
        <v>0</v>
      </c>
      <c r="I8" s="21">
        <v>0</v>
      </c>
      <c r="J8" s="22">
        <f t="shared" si="1"/>
        <v>0</v>
      </c>
      <c r="K8" s="22">
        <f t="shared" si="2"/>
        <v>0</v>
      </c>
      <c r="L8" s="23">
        <f t="shared" si="3"/>
        <v>0</v>
      </c>
      <c r="M8" s="4"/>
      <c r="N8" t="s">
        <v>274</v>
      </c>
      <c r="O8" s="5">
        <v>25.249032969383471</v>
      </c>
      <c r="P8" s="71">
        <v>0.74756819983578537</v>
      </c>
    </row>
    <row r="9" spans="1:16" x14ac:dyDescent="0.25">
      <c r="A9" s="17"/>
      <c r="B9" s="55">
        <v>5</v>
      </c>
      <c r="C9" s="19" t="s">
        <v>254</v>
      </c>
      <c r="D9" s="20">
        <v>11.413265000000001</v>
      </c>
      <c r="E9" s="21">
        <v>22.171415000000003</v>
      </c>
      <c r="F9" s="21">
        <f t="shared" si="0"/>
        <v>13.559377616632039</v>
      </c>
      <c r="G9" s="21">
        <v>9.1466938366320392</v>
      </c>
      <c r="H9" s="21">
        <v>1.3877019399999997</v>
      </c>
      <c r="I9" s="21">
        <v>3.0249818400000001</v>
      </c>
      <c r="J9" s="22">
        <f t="shared" si="1"/>
        <v>0.41254443329990609</v>
      </c>
      <c r="K9" s="22">
        <f t="shared" si="2"/>
        <v>0.47513412096756286</v>
      </c>
      <c r="L9" s="23">
        <f t="shared" si="3"/>
        <v>0.61157024107987867</v>
      </c>
      <c r="M9" s="4"/>
      <c r="N9" t="s">
        <v>271</v>
      </c>
      <c r="O9" s="5">
        <v>18.967443431835452</v>
      </c>
      <c r="P9" s="71">
        <v>0.65633442839235778</v>
      </c>
    </row>
    <row r="10" spans="1:16" x14ac:dyDescent="0.25">
      <c r="A10" s="17"/>
      <c r="B10" s="55">
        <v>6</v>
      </c>
      <c r="C10" s="19" t="s">
        <v>255</v>
      </c>
      <c r="D10" s="20">
        <v>0</v>
      </c>
      <c r="E10" s="21">
        <v>0.18049999999999999</v>
      </c>
      <c r="F10" s="21">
        <f t="shared" si="0"/>
        <v>0.149146</v>
      </c>
      <c r="G10" s="21">
        <v>0</v>
      </c>
      <c r="H10" s="21">
        <v>0</v>
      </c>
      <c r="I10" s="21">
        <v>0.149146</v>
      </c>
      <c r="J10" s="22">
        <f t="shared" si="1"/>
        <v>0</v>
      </c>
      <c r="K10" s="22">
        <f t="shared" si="2"/>
        <v>0</v>
      </c>
      <c r="L10" s="23">
        <f t="shared" si="3"/>
        <v>0.82629362880886426</v>
      </c>
      <c r="M10" s="4"/>
      <c r="N10" t="s">
        <v>254</v>
      </c>
      <c r="O10" s="5">
        <v>13.559377616632039</v>
      </c>
      <c r="P10" s="71">
        <v>0.61157024107987867</v>
      </c>
    </row>
    <row r="11" spans="1:16" x14ac:dyDescent="0.25">
      <c r="A11" s="17"/>
      <c r="B11" s="55">
        <v>8</v>
      </c>
      <c r="C11" s="19" t="s">
        <v>257</v>
      </c>
      <c r="D11" s="20">
        <v>2.7608980000000001</v>
      </c>
      <c r="E11" s="21">
        <v>0.52500000000000002</v>
      </c>
      <c r="F11" s="21">
        <f t="shared" si="0"/>
        <v>0.28156463166500922</v>
      </c>
      <c r="G11" s="21">
        <v>0.17080483166500926</v>
      </c>
      <c r="H11" s="21">
        <v>1.0076060000000001E-2</v>
      </c>
      <c r="I11" s="21">
        <v>0.10068373999999999</v>
      </c>
      <c r="J11" s="22">
        <f t="shared" si="1"/>
        <v>0.32534253650477951</v>
      </c>
      <c r="K11" s="22">
        <f t="shared" si="2"/>
        <v>0.34453503174287475</v>
      </c>
      <c r="L11" s="23">
        <f t="shared" si="3"/>
        <v>0.53631358412382713</v>
      </c>
      <c r="M11" s="4"/>
      <c r="N11" t="s">
        <v>270</v>
      </c>
      <c r="O11" s="5">
        <v>10.067522774127662</v>
      </c>
      <c r="P11" s="71">
        <v>0.6007785292848159</v>
      </c>
    </row>
    <row r="12" spans="1:16" x14ac:dyDescent="0.25">
      <c r="A12" s="17"/>
      <c r="B12" s="55">
        <v>9</v>
      </c>
      <c r="C12" s="19" t="s">
        <v>258</v>
      </c>
      <c r="D12" s="20">
        <v>0</v>
      </c>
      <c r="E12" s="21">
        <v>4.1200000000000004E-3</v>
      </c>
      <c r="F12" s="21">
        <f t="shared" si="0"/>
        <v>1.6199999954551458E-3</v>
      </c>
      <c r="G12" s="21">
        <v>1.6199999954551458E-3</v>
      </c>
      <c r="H12" s="21">
        <v>0</v>
      </c>
      <c r="I12" s="21">
        <v>0</v>
      </c>
      <c r="J12" s="22">
        <f t="shared" si="1"/>
        <v>0.39320388239202564</v>
      </c>
      <c r="K12" s="22">
        <f t="shared" si="2"/>
        <v>0.39320388239202564</v>
      </c>
      <c r="L12" s="23">
        <f t="shared" si="3"/>
        <v>0.39320388239202564</v>
      </c>
      <c r="M12" s="4"/>
      <c r="N12" t="s">
        <v>259</v>
      </c>
      <c r="O12" s="5">
        <v>35.399881880676332</v>
      </c>
      <c r="P12" s="71">
        <v>0.56709384804410645</v>
      </c>
    </row>
    <row r="13" spans="1:16" x14ac:dyDescent="0.25">
      <c r="A13" s="17"/>
      <c r="B13" s="55">
        <v>10</v>
      </c>
      <c r="C13" s="19" t="s">
        <v>259</v>
      </c>
      <c r="D13" s="20">
        <v>30.968236000000001</v>
      </c>
      <c r="E13" s="21">
        <v>62.423322000000013</v>
      </c>
      <c r="F13" s="21">
        <f t="shared" si="0"/>
        <v>35.399881880676332</v>
      </c>
      <c r="G13" s="21">
        <v>30.644442910676332</v>
      </c>
      <c r="H13" s="21">
        <v>-1.1799979900000004</v>
      </c>
      <c r="I13" s="21">
        <v>5.9354369599999997</v>
      </c>
      <c r="J13" s="22">
        <f t="shared" si="1"/>
        <v>0.49091336264795915</v>
      </c>
      <c r="K13" s="22">
        <f t="shared" si="2"/>
        <v>0.47201020350497086</v>
      </c>
      <c r="L13" s="23">
        <f t="shared" si="3"/>
        <v>0.56709384804410645</v>
      </c>
      <c r="M13" s="4"/>
      <c r="N13" t="s">
        <v>257</v>
      </c>
      <c r="O13" s="5">
        <v>0.28156463166500922</v>
      </c>
      <c r="P13" s="71">
        <v>0.53631358412382713</v>
      </c>
    </row>
    <row r="14" spans="1:16" x14ac:dyDescent="0.25">
      <c r="A14" s="17"/>
      <c r="B14" s="55">
        <v>12</v>
      </c>
      <c r="C14" s="19" t="s">
        <v>261</v>
      </c>
      <c r="D14" s="20">
        <v>3.2998099999999995</v>
      </c>
      <c r="E14" s="21">
        <v>20.006739999999997</v>
      </c>
      <c r="F14" s="21">
        <f t="shared" si="0"/>
        <v>7.1159163130809659</v>
      </c>
      <c r="G14" s="21">
        <v>5.4643125630809664</v>
      </c>
      <c r="H14" s="21">
        <v>0.58712391999999991</v>
      </c>
      <c r="I14" s="21">
        <v>1.06447983</v>
      </c>
      <c r="J14" s="22">
        <f t="shared" si="1"/>
        <v>0.2731235855057329</v>
      </c>
      <c r="K14" s="22">
        <f t="shared" si="2"/>
        <v>0.30246989180051159</v>
      </c>
      <c r="L14" s="23">
        <f t="shared" si="3"/>
        <v>0.35567595285793524</v>
      </c>
      <c r="M14" s="4"/>
      <c r="N14" t="s">
        <v>264</v>
      </c>
      <c r="O14" s="5">
        <v>5.3700539261936218</v>
      </c>
      <c r="P14" s="71">
        <v>0.52817047383532911</v>
      </c>
    </row>
    <row r="15" spans="1:16" x14ac:dyDescent="0.25">
      <c r="A15" s="17"/>
      <c r="B15" s="55">
        <v>13</v>
      </c>
      <c r="C15" s="19" t="s">
        <v>262</v>
      </c>
      <c r="D15" s="20">
        <v>0</v>
      </c>
      <c r="E15" s="21">
        <v>0.54289900000000002</v>
      </c>
      <c r="F15" s="21">
        <f t="shared" si="0"/>
        <v>0.14487338985843895</v>
      </c>
      <c r="G15" s="21">
        <v>1.0499999858438969E-2</v>
      </c>
      <c r="H15" s="21">
        <v>6.6847089999999998E-2</v>
      </c>
      <c r="I15" s="21">
        <v>6.7526299999999997E-2</v>
      </c>
      <c r="J15" s="22">
        <f t="shared" si="1"/>
        <v>1.9340613739275571E-2</v>
      </c>
      <c r="K15" s="22">
        <f t="shared" si="2"/>
        <v>0.14247049609308354</v>
      </c>
      <c r="L15" s="23">
        <f t="shared" si="3"/>
        <v>0.26685145829783985</v>
      </c>
      <c r="M15" s="4"/>
      <c r="N15" t="s">
        <v>251</v>
      </c>
      <c r="O15" s="5">
        <v>0.24743515904856264</v>
      </c>
      <c r="P15" s="71">
        <v>0.48825736040776258</v>
      </c>
    </row>
    <row r="16" spans="1:16" x14ac:dyDescent="0.25">
      <c r="A16" s="17"/>
      <c r="B16" s="55">
        <v>15</v>
      </c>
      <c r="C16" s="19" t="s">
        <v>264</v>
      </c>
      <c r="D16" s="20">
        <v>67.149766</v>
      </c>
      <c r="E16" s="21">
        <v>10.167273999999999</v>
      </c>
      <c r="F16" s="21">
        <f t="shared" si="0"/>
        <v>5.3700539261936218</v>
      </c>
      <c r="G16" s="21">
        <v>3.6388930361936218</v>
      </c>
      <c r="H16" s="21">
        <v>0.32776307999999998</v>
      </c>
      <c r="I16" s="21">
        <v>1.40339781</v>
      </c>
      <c r="J16" s="22">
        <f t="shared" si="1"/>
        <v>0.35790252492394936</v>
      </c>
      <c r="K16" s="22">
        <f t="shared" si="2"/>
        <v>0.39013959063104053</v>
      </c>
      <c r="L16" s="23">
        <f t="shared" si="3"/>
        <v>0.52817047383532911</v>
      </c>
      <c r="M16" s="4"/>
      <c r="N16" t="s">
        <v>258</v>
      </c>
      <c r="O16" s="5">
        <v>1.6199999954551458E-3</v>
      </c>
      <c r="P16" s="71">
        <v>0.39320388239202564</v>
      </c>
    </row>
    <row r="17" spans="1:16" x14ac:dyDescent="0.25">
      <c r="A17" s="17"/>
      <c r="B17" s="55">
        <v>16</v>
      </c>
      <c r="C17" s="19" t="s">
        <v>265</v>
      </c>
      <c r="D17" s="20">
        <v>0</v>
      </c>
      <c r="E17" s="21">
        <v>0.8460249999999998</v>
      </c>
      <c r="F17" s="21">
        <f t="shared" si="0"/>
        <v>7.3669759623894687E-2</v>
      </c>
      <c r="G17" s="21">
        <v>1.3159999623894691E-2</v>
      </c>
      <c r="H17" s="21">
        <v>3.0219759999999998E-2</v>
      </c>
      <c r="I17" s="21">
        <v>3.0290000000000001E-2</v>
      </c>
      <c r="J17" s="22">
        <f t="shared" si="1"/>
        <v>1.5555095445045589E-2</v>
      </c>
      <c r="K17" s="22">
        <f t="shared" si="2"/>
        <v>5.1274796399509118E-2</v>
      </c>
      <c r="L17" s="23">
        <f t="shared" si="3"/>
        <v>8.7077520905286143E-2</v>
      </c>
      <c r="M17" s="4"/>
      <c r="N17" t="s">
        <v>268</v>
      </c>
      <c r="O17" s="5">
        <v>7.2647872782697238</v>
      </c>
      <c r="P17" s="71">
        <v>0.37313875370625071</v>
      </c>
    </row>
    <row r="18" spans="1:16" x14ac:dyDescent="0.25">
      <c r="A18" s="17"/>
      <c r="B18" s="55">
        <v>19</v>
      </c>
      <c r="C18" s="19" t="s">
        <v>268</v>
      </c>
      <c r="D18" s="20">
        <v>2.6000000000000005</v>
      </c>
      <c r="E18" s="21">
        <v>19.469398999999999</v>
      </c>
      <c r="F18" s="21">
        <f t="shared" si="0"/>
        <v>7.2647872782697238</v>
      </c>
      <c r="G18" s="21">
        <v>6.1417385782697238</v>
      </c>
      <c r="H18" s="21">
        <v>0.16065204</v>
      </c>
      <c r="I18" s="21">
        <v>0.96239666000000001</v>
      </c>
      <c r="J18" s="22">
        <f t="shared" si="1"/>
        <v>0.31545599215824405</v>
      </c>
      <c r="K18" s="22">
        <f t="shared" si="2"/>
        <v>0.32370750726664571</v>
      </c>
      <c r="L18" s="23">
        <f t="shared" si="3"/>
        <v>0.37313875370625071</v>
      </c>
      <c r="M18" s="4"/>
      <c r="N18" t="s">
        <v>261</v>
      </c>
      <c r="O18" s="5">
        <v>7.1159163130809659</v>
      </c>
      <c r="P18" s="71">
        <v>0.35567595285793524</v>
      </c>
    </row>
    <row r="19" spans="1:16" x14ac:dyDescent="0.25">
      <c r="A19" s="17"/>
      <c r="B19" s="55">
        <v>21</v>
      </c>
      <c r="C19" s="19" t="s">
        <v>270</v>
      </c>
      <c r="D19" s="20">
        <v>0.89999999999999991</v>
      </c>
      <c r="E19" s="21">
        <v>16.757461000000003</v>
      </c>
      <c r="F19" s="21">
        <f t="shared" si="0"/>
        <v>10.067522774127662</v>
      </c>
      <c r="G19" s="21">
        <v>7.437798994127661</v>
      </c>
      <c r="H19" s="21">
        <v>0.98753321000000005</v>
      </c>
      <c r="I19" s="21">
        <v>1.6421905699999999</v>
      </c>
      <c r="J19" s="22">
        <f t="shared" si="1"/>
        <v>0.44384999577965062</v>
      </c>
      <c r="K19" s="22">
        <f t="shared" si="2"/>
        <v>0.50278095256361688</v>
      </c>
      <c r="L19" s="23">
        <f t="shared" si="3"/>
        <v>0.6007785292848159</v>
      </c>
      <c r="M19" s="4"/>
      <c r="N19" t="s">
        <v>262</v>
      </c>
      <c r="O19" s="5">
        <v>0.14487338985843895</v>
      </c>
      <c r="P19" s="71">
        <v>0.26685145829783985</v>
      </c>
    </row>
    <row r="20" spans="1:16" x14ac:dyDescent="0.25">
      <c r="A20" s="17"/>
      <c r="B20" s="55">
        <v>22</v>
      </c>
      <c r="C20" s="19" t="s">
        <v>271</v>
      </c>
      <c r="D20" s="20">
        <v>7.6635329999999993</v>
      </c>
      <c r="E20" s="21">
        <v>28.899052999999999</v>
      </c>
      <c r="F20" s="21">
        <f t="shared" si="0"/>
        <v>18.967443431835452</v>
      </c>
      <c r="G20" s="21">
        <v>13.425859181835449</v>
      </c>
      <c r="H20" s="21">
        <v>2.8182738600000006</v>
      </c>
      <c r="I20" s="21">
        <v>2.7233103900000004</v>
      </c>
      <c r="J20" s="22">
        <f t="shared" si="1"/>
        <v>0.46457782481091853</v>
      </c>
      <c r="K20" s="22">
        <f t="shared" si="2"/>
        <v>0.56209914704940167</v>
      </c>
      <c r="L20" s="23">
        <f t="shared" si="3"/>
        <v>0.65633442839235778</v>
      </c>
      <c r="M20" s="4"/>
      <c r="N20" t="s">
        <v>265</v>
      </c>
      <c r="O20" s="5">
        <v>7.3669759623894687E-2</v>
      </c>
      <c r="P20" s="71">
        <v>8.7077520905286143E-2</v>
      </c>
    </row>
    <row r="21" spans="1:16" ht="15.75" thickBot="1" x14ac:dyDescent="0.3">
      <c r="A21" s="24"/>
      <c r="B21" s="56">
        <v>25</v>
      </c>
      <c r="C21" s="26" t="s">
        <v>274</v>
      </c>
      <c r="D21" s="27">
        <v>4.6389499999999995</v>
      </c>
      <c r="E21" s="28">
        <v>33.774889000000002</v>
      </c>
      <c r="F21" s="28">
        <f t="shared" si="0"/>
        <v>25.249032969383471</v>
      </c>
      <c r="G21" s="28">
        <v>13.971091709383472</v>
      </c>
      <c r="H21" s="28">
        <v>1.2640432200000002</v>
      </c>
      <c r="I21" s="28">
        <v>10.013898040000001</v>
      </c>
      <c r="J21" s="29">
        <f t="shared" si="1"/>
        <v>0.41365322353490108</v>
      </c>
      <c r="K21" s="29">
        <f t="shared" si="2"/>
        <v>0.45107875645079015</v>
      </c>
      <c r="L21" s="30">
        <f t="shared" si="3"/>
        <v>0.74756819983578537</v>
      </c>
      <c r="M21" s="4"/>
      <c r="N21" t="s">
        <v>252</v>
      </c>
      <c r="O21" s="5">
        <v>0</v>
      </c>
      <c r="P21" s="71">
        <v>0</v>
      </c>
    </row>
    <row r="22" spans="1:16" x14ac:dyDescent="0.25">
      <c r="O22" s="5"/>
      <c r="P22" s="71"/>
    </row>
    <row r="23" spans="1:16" x14ac:dyDescent="0.25">
      <c r="O23" s="5"/>
      <c r="P23" s="71"/>
    </row>
    <row r="24" spans="1:16" x14ac:dyDescent="0.25">
      <c r="O24" s="5"/>
      <c r="P24" s="71"/>
    </row>
    <row r="25" spans="1:16" x14ac:dyDescent="0.25">
      <c r="O25" s="5"/>
      <c r="P25" s="71"/>
    </row>
    <row r="26" spans="1:16" x14ac:dyDescent="0.25">
      <c r="O26" s="5"/>
      <c r="P26" s="71"/>
    </row>
    <row r="27" spans="1:16" x14ac:dyDescent="0.25">
      <c r="O27" s="5"/>
      <c r="P27" s="71"/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topLeftCell="A4" workbookViewId="0">
      <selection activeCell="A14" sqref="A14:D1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42578125" customWidth="1"/>
    <col min="6" max="6" width="13.5703125" customWidth="1"/>
    <col min="7" max="9" width="0" hidden="1" customWidth="1"/>
  </cols>
  <sheetData>
    <row r="1" spans="1:13" ht="15.75" x14ac:dyDescent="0.25">
      <c r="A1" s="50">
        <v>72</v>
      </c>
      <c r="B1" s="49" t="s">
        <v>44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1171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131.39445799999999</v>
      </c>
      <c r="E6" s="14">
        <v>216.29103600000005</v>
      </c>
      <c r="F6" s="14">
        <v>123.89232513039065</v>
      </c>
      <c r="G6" s="14">
        <v>90.108640310390626</v>
      </c>
      <c r="H6" s="14">
        <v>6.4602361900000007</v>
      </c>
      <c r="I6" s="14">
        <v>27.323448630000001</v>
      </c>
      <c r="J6" s="15">
        <v>0.41660829767531654</v>
      </c>
      <c r="K6" s="15">
        <v>0.44647655439770795</v>
      </c>
      <c r="L6" s="16">
        <v>0.5728037898454128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127.170027</v>
      </c>
      <c r="E7" s="38">
        <f ca="1">SUM(E8:OFFSET(E6,MATCH("PROYECTOS",$A$8:$A$50,0),0))</f>
        <v>159.15682100000004</v>
      </c>
      <c r="F7" s="38">
        <f ca="1">SUM(F8:OFFSET(F6,MATCH("PROYECTOS",$A$8:$A$50,0),0))</f>
        <v>90.120067238372485</v>
      </c>
      <c r="G7" s="38">
        <f ca="1">SUM(G8:OFFSET(G6,MATCH("PROYECTOS",$A$8:$A$50,0),0))</f>
        <v>78.37071270837248</v>
      </c>
      <c r="H7" s="38">
        <f ca="1">SUM(H8:OFFSET(H6,MATCH("PROYECTOS",$A$8:$A$50,0),0))</f>
        <v>0.76242178999999766</v>
      </c>
      <c r="I7" s="38">
        <f ca="1">SUM(I8:OFFSET(I6,MATCH("PROYECTOS",$A$8:$A$50,0),0))</f>
        <v>10.98693274</v>
      </c>
      <c r="J7" s="39">
        <f ca="1">IFERROR(G7/E7,0)</f>
        <v>0.4924119005139746</v>
      </c>
      <c r="K7" s="39">
        <f ca="1">IFERROR(SUM(G7,H7)/E7,0)</f>
        <v>0.49720228137990047</v>
      </c>
      <c r="L7" s="40">
        <f ca="1">IFERROR(SUM(G7,H7,I7)/E7,0)</f>
        <v>0.5662344012159708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79.216491000000005</v>
      </c>
      <c r="E8" s="21">
        <v>77.379080000000016</v>
      </c>
      <c r="F8" s="21">
        <f t="shared" ref="F8:F9" si="0">SUM(G8,H8,I8)</f>
        <v>58.736049349629013</v>
      </c>
      <c r="G8" s="21">
        <v>61.021294949629009</v>
      </c>
      <c r="H8" s="21">
        <v>-5.5725632900000006</v>
      </c>
      <c r="I8" s="21">
        <v>3.2873176900000001</v>
      </c>
      <c r="J8" s="22">
        <f t="shared" ref="J8:J10" si="1">IFERROR(G8/E8,0)</f>
        <v>0.78860197032103507</v>
      </c>
      <c r="K8" s="22">
        <f t="shared" ref="K8:K10" si="2">IFERROR(SUM(G8,H8)/E8,0)</f>
        <v>0.71658556369019899</v>
      </c>
      <c r="L8" s="23">
        <f t="shared" ref="L8:L10" si="3">IFERROR(SUM(G8,H8,I8)/E8,0)</f>
        <v>0.75906885103349642</v>
      </c>
      <c r="M8" s="4"/>
    </row>
    <row r="9" spans="1:13" ht="25.5" x14ac:dyDescent="0.25">
      <c r="A9" s="17"/>
      <c r="B9" s="19">
        <v>3000568</v>
      </c>
      <c r="C9" s="19" t="s">
        <v>1173</v>
      </c>
      <c r="D9" s="20">
        <v>47.953536</v>
      </c>
      <c r="E9" s="21">
        <v>81.77774100000002</v>
      </c>
      <c r="F9" s="21">
        <f t="shared" si="0"/>
        <v>31.384017888743472</v>
      </c>
      <c r="G9" s="21">
        <v>17.349417758743471</v>
      </c>
      <c r="H9" s="21">
        <v>6.3349850799999983</v>
      </c>
      <c r="I9" s="21">
        <v>7.6996150500000002</v>
      </c>
      <c r="J9" s="22">
        <f t="shared" si="1"/>
        <v>0.21215330170031801</v>
      </c>
      <c r="K9" s="22">
        <f t="shared" si="2"/>
        <v>0.28961918670195919</v>
      </c>
      <c r="L9" s="23">
        <f t="shared" si="3"/>
        <v>0.38377213047182929</v>
      </c>
      <c r="M9" s="4"/>
    </row>
    <row r="10" spans="1:13" ht="15.75" thickBot="1" x14ac:dyDescent="0.3">
      <c r="A10" s="41" t="s">
        <v>294</v>
      </c>
      <c r="B10" s="43"/>
      <c r="C10" s="43"/>
      <c r="D10" s="44">
        <f ca="1">OFFSET(D10,-MATCH("PROYECTOS",$A$8:$A$50,0)-1,0)-(OFFSET(D10,-MATCH("PROYECTOS",$A$8:$A$50,0),0))</f>
        <v>4.2244309999999814</v>
      </c>
      <c r="E10" s="45">
        <f t="shared" ref="E10:I10" ca="1" si="4">OFFSET(E10,-MATCH("PROYECTOS",$A$8:$A$50,0)-1,0)-(OFFSET(E10,-MATCH("PROYECTOS",$A$8:$A$50,0),0))</f>
        <v>57.134215000000012</v>
      </c>
      <c r="F10" s="45">
        <f t="shared" ca="1" si="4"/>
        <v>33.77225789201816</v>
      </c>
      <c r="G10" s="45">
        <f t="shared" ca="1" si="4"/>
        <v>11.737927602018146</v>
      </c>
      <c r="H10" s="45">
        <f t="shared" ca="1" si="4"/>
        <v>5.6978144000000031</v>
      </c>
      <c r="I10" s="45">
        <f t="shared" ca="1" si="4"/>
        <v>16.336515890000001</v>
      </c>
      <c r="J10" s="46">
        <f t="shared" ca="1" si="1"/>
        <v>0.20544480399386153</v>
      </c>
      <c r="K10" s="46">
        <f t="shared" ca="1" si="2"/>
        <v>0.30517163843098477</v>
      </c>
      <c r="L10" s="47">
        <f t="shared" ca="1" si="3"/>
        <v>0.59110391018793451</v>
      </c>
      <c r="M10" s="4"/>
    </row>
    <row r="11" spans="1:13" ht="15.75" thickBot="1" x14ac:dyDescent="0.3"/>
    <row r="12" spans="1:13" ht="15.75" thickBot="1" x14ac:dyDescent="0.3">
      <c r="A12" s="89" t="s">
        <v>316</v>
      </c>
      <c r="B12" s="90"/>
      <c r="C12" s="90"/>
      <c r="D12" s="91"/>
    </row>
    <row r="13" spans="1:13" ht="15.75" thickBot="1" x14ac:dyDescent="0.3">
      <c r="A13" s="1" t="s">
        <v>1182</v>
      </c>
    </row>
    <row r="14" spans="1:13" ht="45" customHeight="1" x14ac:dyDescent="0.25">
      <c r="A14" s="82" t="s">
        <v>318</v>
      </c>
      <c r="B14" s="83"/>
      <c r="C14" s="83"/>
      <c r="D14" s="94" t="s">
        <v>319</v>
      </c>
    </row>
    <row r="15" spans="1:13" ht="15.75" thickBot="1" x14ac:dyDescent="0.3">
      <c r="A15" s="85"/>
      <c r="B15" s="86"/>
      <c r="C15" s="86"/>
      <c r="D15" s="105"/>
    </row>
    <row r="16" spans="1:13" ht="26.25" thickBot="1" x14ac:dyDescent="0.3">
      <c r="A16" s="73"/>
      <c r="B16" s="74">
        <v>3000568</v>
      </c>
      <c r="C16" s="74" t="s">
        <v>1173</v>
      </c>
      <c r="D16" s="75">
        <v>0.38377213047182929</v>
      </c>
    </row>
  </sheetData>
  <mergeCells count="10">
    <mergeCell ref="A12:D12"/>
    <mergeCell ref="A14:C15"/>
    <mergeCell ref="D14:D1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"/>
  <sheetViews>
    <sheetView workbookViewId="0">
      <selection activeCell="A43" sqref="A43:D4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3.85546875" customWidth="1"/>
    <col min="6" max="6" width="13.5703125" customWidth="1"/>
    <col min="7" max="9" width="0" hidden="1" customWidth="1"/>
  </cols>
  <sheetData>
    <row r="1" spans="1:13" ht="15.75" x14ac:dyDescent="0.25">
      <c r="A1" s="50">
        <v>16</v>
      </c>
      <c r="B1" s="49" t="s">
        <v>358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361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508.64130799999975</v>
      </c>
      <c r="E6" s="14">
        <v>595.61911099999975</v>
      </c>
      <c r="F6" s="14">
        <v>310.81538453458131</v>
      </c>
      <c r="G6" s="14">
        <v>219.23439930458136</v>
      </c>
      <c r="H6" s="14">
        <v>46.375919100000004</v>
      </c>
      <c r="I6" s="14">
        <v>45.205066129999999</v>
      </c>
      <c r="J6" s="15">
        <v>0.36807818160250644</v>
      </c>
      <c r="K6" s="15">
        <v>0.44593988590903599</v>
      </c>
      <c r="L6" s="16">
        <v>0.52183581553107927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504.48946600000011</v>
      </c>
      <c r="E7" s="38">
        <f ca="1">SUM(E8:OFFSET(E6,MATCH("PROYECTOS",$A$8:$A$50,0),0))</f>
        <v>593.03806599999996</v>
      </c>
      <c r="F7" s="38">
        <f ca="1">SUM(F8:OFFSET(F6,MATCH("PROYECTOS",$A$8:$A$50,0),0))</f>
        <v>310.46459984207377</v>
      </c>
      <c r="G7" s="38">
        <f ca="1">SUM(G8:OFFSET(G6,MATCH("PROYECTOS",$A$8:$A$50,0),0))</f>
        <v>218.89636511207374</v>
      </c>
      <c r="H7" s="38">
        <f ca="1">SUM(H8:OFFSET(H6,MATCH("PROYECTOS",$A$8:$A$50,0),0))</f>
        <v>46.372919100000004</v>
      </c>
      <c r="I7" s="38">
        <f ca="1">SUM(I8:OFFSET(I6,MATCH("PROYECTOS",$A$8:$A$50,0),0))</f>
        <v>45.19531563000001</v>
      </c>
      <c r="J7" s="39">
        <f ca="1">IFERROR(G7/E7,0)</f>
        <v>0.36911014260604608</v>
      </c>
      <c r="K7" s="39">
        <f ca="1">IFERROR(SUM(G7,H7)/E7,0)</f>
        <v>0.44730566117162829</v>
      </c>
      <c r="L7" s="40">
        <f ca="1">IFERROR(SUM(G7,H7,I7)/E7,0)</f>
        <v>0.52351546661437043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19.846155000000007</v>
      </c>
      <c r="E8" s="21">
        <v>25.128545999999996</v>
      </c>
      <c r="F8" s="21">
        <f t="shared" ref="F8:F32" si="0">SUM(G8,H8,I8)</f>
        <v>12.938146383391128</v>
      </c>
      <c r="G8" s="21">
        <v>8.6182045133911291</v>
      </c>
      <c r="H8" s="21">
        <v>1.9861418299999996</v>
      </c>
      <c r="I8" s="21">
        <v>2.3338000400000007</v>
      </c>
      <c r="J8" s="22">
        <f t="shared" ref="J8:J33" si="1">IFERROR(G8/E8,0)</f>
        <v>0.34296471086672226</v>
      </c>
      <c r="K8" s="22">
        <f t="shared" ref="K8:K33" si="2">IFERROR(SUM(G8,H8)/E8,0)</f>
        <v>0.42200397680753715</v>
      </c>
      <c r="L8" s="23">
        <f t="shared" ref="L8:L33" si="3">IFERROR(SUM(G8,H8,I8)/E8,0)</f>
        <v>0.5148784328146615</v>
      </c>
      <c r="M8" s="4"/>
    </row>
    <row r="9" spans="1:13" ht="25.5" x14ac:dyDescent="0.25">
      <c r="A9" s="17"/>
      <c r="B9" s="19">
        <v>3000612</v>
      </c>
      <c r="C9" s="19" t="s">
        <v>363</v>
      </c>
      <c r="D9" s="20">
        <v>60.636023999999978</v>
      </c>
      <c r="E9" s="21">
        <v>73.951652999999993</v>
      </c>
      <c r="F9" s="21">
        <f t="shared" si="0"/>
        <v>38.767688813446661</v>
      </c>
      <c r="G9" s="21">
        <v>26.132855963446666</v>
      </c>
      <c r="H9" s="21">
        <v>6.0444954099999988</v>
      </c>
      <c r="I9" s="21">
        <v>6.5903374399999981</v>
      </c>
      <c r="J9" s="22">
        <f t="shared" si="1"/>
        <v>0.35337757715093493</v>
      </c>
      <c r="K9" s="22">
        <f t="shared" si="2"/>
        <v>0.4351133486285515</v>
      </c>
      <c r="L9" s="23">
        <f t="shared" si="3"/>
        <v>0.52423018608450389</v>
      </c>
      <c r="M9" s="4"/>
    </row>
    <row r="10" spans="1:13" ht="51" x14ac:dyDescent="0.25">
      <c r="A10" s="17"/>
      <c r="B10" s="19">
        <v>3000613</v>
      </c>
      <c r="C10" s="19" t="s">
        <v>364</v>
      </c>
      <c r="D10" s="20">
        <v>19.672127000000007</v>
      </c>
      <c r="E10" s="21">
        <v>21.933709999999994</v>
      </c>
      <c r="F10" s="21">
        <f t="shared" si="0"/>
        <v>13.727838549089068</v>
      </c>
      <c r="G10" s="21">
        <v>9.405175639089066</v>
      </c>
      <c r="H10" s="21">
        <v>2.4337028899999988</v>
      </c>
      <c r="I10" s="21">
        <v>1.8889600200000016</v>
      </c>
      <c r="J10" s="22">
        <f t="shared" si="1"/>
        <v>0.42880003606727124</v>
      </c>
      <c r="K10" s="22">
        <f t="shared" si="2"/>
        <v>0.53975722889967404</v>
      </c>
      <c r="L10" s="23">
        <f t="shared" si="3"/>
        <v>0.62587854718098634</v>
      </c>
      <c r="M10" s="4"/>
    </row>
    <row r="11" spans="1:13" ht="25.5" x14ac:dyDescent="0.25">
      <c r="A11" s="17"/>
      <c r="B11" s="19">
        <v>3000614</v>
      </c>
      <c r="C11" s="19" t="s">
        <v>365</v>
      </c>
      <c r="D11" s="20">
        <v>74.926121999999992</v>
      </c>
      <c r="E11" s="21">
        <v>75.538932000000017</v>
      </c>
      <c r="F11" s="21">
        <f t="shared" si="0"/>
        <v>26.082907713571974</v>
      </c>
      <c r="G11" s="21">
        <v>18.59062824357197</v>
      </c>
      <c r="H11" s="21">
        <v>3.8355140700000003</v>
      </c>
      <c r="I11" s="21">
        <v>3.6567654000000007</v>
      </c>
      <c r="J11" s="22">
        <f t="shared" si="1"/>
        <v>0.24610658042626241</v>
      </c>
      <c r="K11" s="22">
        <f t="shared" si="2"/>
        <v>0.29688190870334208</v>
      </c>
      <c r="L11" s="23">
        <f t="shared" si="3"/>
        <v>0.34529092512946791</v>
      </c>
      <c r="M11" s="4"/>
    </row>
    <row r="12" spans="1:13" ht="25.5" x14ac:dyDescent="0.25">
      <c r="A12" s="17"/>
      <c r="B12" s="19">
        <v>3000615</v>
      </c>
      <c r="C12" s="19" t="s">
        <v>366</v>
      </c>
      <c r="D12" s="20">
        <v>0.42584000000000005</v>
      </c>
      <c r="E12" s="21">
        <v>0.43084000000000006</v>
      </c>
      <c r="F12" s="21">
        <f t="shared" si="0"/>
        <v>0.24424080185772287</v>
      </c>
      <c r="G12" s="21">
        <v>0.17387774185772287</v>
      </c>
      <c r="H12" s="21">
        <v>3.4098329999999996E-2</v>
      </c>
      <c r="I12" s="21">
        <v>3.6264730000000002E-2</v>
      </c>
      <c r="J12" s="22">
        <f t="shared" si="1"/>
        <v>0.40357845570913298</v>
      </c>
      <c r="K12" s="22">
        <f t="shared" si="2"/>
        <v>0.48272229100761965</v>
      </c>
      <c r="L12" s="23">
        <f t="shared" si="3"/>
        <v>0.56689444308263592</v>
      </c>
      <c r="M12" s="4"/>
    </row>
    <row r="13" spans="1:13" ht="38.25" x14ac:dyDescent="0.25">
      <c r="A13" s="17"/>
      <c r="B13" s="19">
        <v>3000616</v>
      </c>
      <c r="C13" s="19" t="s">
        <v>367</v>
      </c>
      <c r="D13" s="20">
        <v>11.781979999999995</v>
      </c>
      <c r="E13" s="21">
        <v>13.457832999999999</v>
      </c>
      <c r="F13" s="21">
        <f t="shared" si="0"/>
        <v>7.5446687444206688</v>
      </c>
      <c r="G13" s="21">
        <v>5.0349880944206689</v>
      </c>
      <c r="H13" s="21">
        <v>1.5258650700000005</v>
      </c>
      <c r="I13" s="21">
        <v>0.98381557999999958</v>
      </c>
      <c r="J13" s="22">
        <f t="shared" si="1"/>
        <v>0.37413067129163136</v>
      </c>
      <c r="K13" s="22">
        <f t="shared" si="2"/>
        <v>0.4875118575494784</v>
      </c>
      <c r="L13" s="23">
        <f t="shared" si="3"/>
        <v>0.56061542333157721</v>
      </c>
      <c r="M13" s="4"/>
    </row>
    <row r="14" spans="1:13" ht="25.5" x14ac:dyDescent="0.25">
      <c r="A14" s="17"/>
      <c r="B14" s="19">
        <v>3000669</v>
      </c>
      <c r="C14" s="19" t="s">
        <v>368</v>
      </c>
      <c r="D14" s="20">
        <v>0.08</v>
      </c>
      <c r="E14" s="21">
        <v>7.3588000000000015E-2</v>
      </c>
      <c r="F14" s="21">
        <f t="shared" si="0"/>
        <v>1.3000000030733644E-2</v>
      </c>
      <c r="G14" s="21">
        <v>8.000000030733645E-3</v>
      </c>
      <c r="H14" s="21">
        <v>3.0000000000000001E-3</v>
      </c>
      <c r="I14" s="21">
        <v>2E-3</v>
      </c>
      <c r="J14" s="22">
        <f t="shared" si="1"/>
        <v>0.1087133775987069</v>
      </c>
      <c r="K14" s="22">
        <f t="shared" si="2"/>
        <v>0.14948089404160517</v>
      </c>
      <c r="L14" s="23">
        <f t="shared" si="3"/>
        <v>0.17665923833687069</v>
      </c>
      <c r="M14" s="4"/>
    </row>
    <row r="15" spans="1:13" ht="51" x14ac:dyDescent="0.25">
      <c r="A15" s="17"/>
      <c r="B15" s="19">
        <v>3000672</v>
      </c>
      <c r="C15" s="19" t="s">
        <v>369</v>
      </c>
      <c r="D15" s="20">
        <v>23.306002000000007</v>
      </c>
      <c r="E15" s="21">
        <v>29.162956000000012</v>
      </c>
      <c r="F15" s="21">
        <f t="shared" si="0"/>
        <v>12.384715651593774</v>
      </c>
      <c r="G15" s="21">
        <v>7.5951136115937743</v>
      </c>
      <c r="H15" s="21">
        <v>3.9700949699999994</v>
      </c>
      <c r="I15" s="21">
        <v>0.81950706999999956</v>
      </c>
      <c r="J15" s="22">
        <f t="shared" si="1"/>
        <v>0.26043702879755298</v>
      </c>
      <c r="K15" s="22">
        <f t="shared" si="2"/>
        <v>0.396571890092135</v>
      </c>
      <c r="L15" s="23">
        <f t="shared" si="3"/>
        <v>0.42467285043374098</v>
      </c>
      <c r="M15" s="4"/>
    </row>
    <row r="16" spans="1:13" ht="51" x14ac:dyDescent="0.25">
      <c r="A16" s="17"/>
      <c r="B16" s="19">
        <v>3000673</v>
      </c>
      <c r="C16" s="19" t="s">
        <v>370</v>
      </c>
      <c r="D16" s="20">
        <v>2.0237519999999996</v>
      </c>
      <c r="E16" s="21">
        <v>3.2246049999999995</v>
      </c>
      <c r="F16" s="21">
        <f t="shared" si="0"/>
        <v>0.96220633137523048</v>
      </c>
      <c r="G16" s="21">
        <v>0.71440359137523046</v>
      </c>
      <c r="H16" s="21">
        <v>0.10658424999999999</v>
      </c>
      <c r="I16" s="21">
        <v>0.14121849000000003</v>
      </c>
      <c r="J16" s="22">
        <f t="shared" si="1"/>
        <v>0.22154762874064593</v>
      </c>
      <c r="K16" s="22">
        <f t="shared" si="2"/>
        <v>0.25460105698999741</v>
      </c>
      <c r="L16" s="23">
        <f t="shared" si="3"/>
        <v>0.29839509998130953</v>
      </c>
      <c r="M16" s="4"/>
    </row>
    <row r="17" spans="1:13" ht="51" x14ac:dyDescent="0.25">
      <c r="A17" s="17"/>
      <c r="B17" s="19">
        <v>3000691</v>
      </c>
      <c r="C17" s="19" t="s">
        <v>371</v>
      </c>
      <c r="D17" s="20">
        <v>10.806579999999999</v>
      </c>
      <c r="E17" s="21">
        <v>16.169602999999995</v>
      </c>
      <c r="F17" s="21">
        <f t="shared" si="0"/>
        <v>9.3559561051504421</v>
      </c>
      <c r="G17" s="21">
        <v>6.3025178751504427</v>
      </c>
      <c r="H17" s="21">
        <v>2.18607321</v>
      </c>
      <c r="I17" s="21">
        <v>0.86736502000000004</v>
      </c>
      <c r="J17" s="22">
        <f t="shared" si="1"/>
        <v>0.38977567199086116</v>
      </c>
      <c r="K17" s="22">
        <f t="shared" si="2"/>
        <v>0.52497213970871426</v>
      </c>
      <c r="L17" s="23">
        <f t="shared" si="3"/>
        <v>0.57861384136335603</v>
      </c>
      <c r="M17" s="4"/>
    </row>
    <row r="18" spans="1:13" ht="38.25" x14ac:dyDescent="0.25">
      <c r="A18" s="17"/>
      <c r="B18" s="19">
        <v>3043952</v>
      </c>
      <c r="C18" s="19" t="s">
        <v>372</v>
      </c>
      <c r="D18" s="20">
        <v>14.265979999999997</v>
      </c>
      <c r="E18" s="21">
        <v>15.491628999999998</v>
      </c>
      <c r="F18" s="21">
        <f t="shared" si="0"/>
        <v>9.5704171278235162</v>
      </c>
      <c r="G18" s="21">
        <v>7.3110749678235152</v>
      </c>
      <c r="H18" s="21">
        <v>1.0409131200000001</v>
      </c>
      <c r="I18" s="21">
        <v>1.2184290399999997</v>
      </c>
      <c r="J18" s="22">
        <f t="shared" si="1"/>
        <v>0.47193713248771424</v>
      </c>
      <c r="K18" s="22">
        <f t="shared" si="2"/>
        <v>0.53912910564947802</v>
      </c>
      <c r="L18" s="23">
        <f t="shared" si="3"/>
        <v>0.61777990731791455</v>
      </c>
      <c r="M18" s="4"/>
    </row>
    <row r="19" spans="1:13" ht="51" x14ac:dyDescent="0.25">
      <c r="A19" s="17"/>
      <c r="B19" s="19">
        <v>3043953</v>
      </c>
      <c r="C19" s="19" t="s">
        <v>373</v>
      </c>
      <c r="D19" s="20">
        <v>5.6712700000000007</v>
      </c>
      <c r="E19" s="21">
        <v>6.1795119999999999</v>
      </c>
      <c r="F19" s="21">
        <f t="shared" si="0"/>
        <v>3.2763238590417663</v>
      </c>
      <c r="G19" s="21">
        <v>2.2024179490417666</v>
      </c>
      <c r="H19" s="21">
        <v>0.52158749999999987</v>
      </c>
      <c r="I19" s="21">
        <v>0.55231841000000004</v>
      </c>
      <c r="J19" s="22">
        <f t="shared" si="1"/>
        <v>0.35640645232856033</v>
      </c>
      <c r="K19" s="22">
        <f t="shared" si="2"/>
        <v>0.44081238923749422</v>
      </c>
      <c r="L19" s="23">
        <f t="shared" si="3"/>
        <v>0.53019135799748696</v>
      </c>
      <c r="M19" s="4"/>
    </row>
    <row r="20" spans="1:13" ht="38.25" x14ac:dyDescent="0.25">
      <c r="A20" s="17"/>
      <c r="B20" s="19">
        <v>3043954</v>
      </c>
      <c r="C20" s="19" t="s">
        <v>374</v>
      </c>
      <c r="D20" s="20">
        <v>7.3422770000000037</v>
      </c>
      <c r="E20" s="21">
        <v>8.0687909999999992</v>
      </c>
      <c r="F20" s="21">
        <f t="shared" si="0"/>
        <v>4.6215038313813492</v>
      </c>
      <c r="G20" s="21">
        <v>3.2046890313813492</v>
      </c>
      <c r="H20" s="21">
        <v>0.69308024999999962</v>
      </c>
      <c r="I20" s="21">
        <v>0.72373455000000031</v>
      </c>
      <c r="J20" s="22">
        <f t="shared" si="1"/>
        <v>0.39717090594877841</v>
      </c>
      <c r="K20" s="22">
        <f t="shared" si="2"/>
        <v>0.48306732463157731</v>
      </c>
      <c r="L20" s="23">
        <f t="shared" si="3"/>
        <v>0.57276286266199605</v>
      </c>
      <c r="M20" s="4"/>
    </row>
    <row r="21" spans="1:13" ht="38.25" x14ac:dyDescent="0.25">
      <c r="A21" s="17"/>
      <c r="B21" s="19">
        <v>3043955</v>
      </c>
      <c r="C21" s="19" t="s">
        <v>375</v>
      </c>
      <c r="D21" s="20">
        <v>0.64223100000000011</v>
      </c>
      <c r="E21" s="21">
        <v>0.895513</v>
      </c>
      <c r="F21" s="21">
        <f t="shared" si="0"/>
        <v>0.52382094396981438</v>
      </c>
      <c r="G21" s="21">
        <v>0.35348945396981435</v>
      </c>
      <c r="H21" s="21">
        <v>0.10335227</v>
      </c>
      <c r="I21" s="21">
        <v>6.6979219999999992E-2</v>
      </c>
      <c r="J21" s="22">
        <f t="shared" si="1"/>
        <v>0.39473402839469035</v>
      </c>
      <c r="K21" s="22">
        <f t="shared" si="2"/>
        <v>0.51014527312257263</v>
      </c>
      <c r="L21" s="23">
        <f t="shared" si="3"/>
        <v>0.58493951954892265</v>
      </c>
      <c r="M21" s="4"/>
    </row>
    <row r="22" spans="1:13" ht="25.5" x14ac:dyDescent="0.25">
      <c r="A22" s="17"/>
      <c r="B22" s="19">
        <v>3043956</v>
      </c>
      <c r="C22" s="19" t="s">
        <v>376</v>
      </c>
      <c r="D22" s="20">
        <v>0.76469300000000007</v>
      </c>
      <c r="E22" s="21">
        <v>0.90265600000000001</v>
      </c>
      <c r="F22" s="21">
        <f t="shared" si="0"/>
        <v>0.43503015069328788</v>
      </c>
      <c r="G22" s="21">
        <v>0.28124215069328784</v>
      </c>
      <c r="H22" s="21">
        <v>7.6118129999999992E-2</v>
      </c>
      <c r="I22" s="21">
        <v>7.7669870000000002E-2</v>
      </c>
      <c r="J22" s="22">
        <f t="shared" si="1"/>
        <v>0.31157179556031073</v>
      </c>
      <c r="K22" s="22">
        <f t="shared" si="2"/>
        <v>0.39589863767956768</v>
      </c>
      <c r="L22" s="23">
        <f t="shared" si="3"/>
        <v>0.48194456215134879</v>
      </c>
      <c r="M22" s="4"/>
    </row>
    <row r="23" spans="1:13" ht="51" x14ac:dyDescent="0.25">
      <c r="A23" s="17"/>
      <c r="B23" s="19">
        <v>3043958</v>
      </c>
      <c r="C23" s="19" t="s">
        <v>377</v>
      </c>
      <c r="D23" s="20">
        <v>12.939044000000001</v>
      </c>
      <c r="E23" s="21">
        <v>13.381465</v>
      </c>
      <c r="F23" s="21">
        <f t="shared" si="0"/>
        <v>5.3460909676704826</v>
      </c>
      <c r="G23" s="21">
        <v>3.6162567376704828</v>
      </c>
      <c r="H23" s="21">
        <v>0.91139722999999984</v>
      </c>
      <c r="I23" s="21">
        <v>0.81843700000000008</v>
      </c>
      <c r="J23" s="22">
        <f t="shared" si="1"/>
        <v>0.27024370931512226</v>
      </c>
      <c r="K23" s="22">
        <f t="shared" si="2"/>
        <v>0.33835263685033606</v>
      </c>
      <c r="L23" s="23">
        <f t="shared" si="3"/>
        <v>0.39951462471937732</v>
      </c>
      <c r="M23" s="4"/>
    </row>
    <row r="24" spans="1:13" ht="38.25" x14ac:dyDescent="0.25">
      <c r="A24" s="17"/>
      <c r="B24" s="19">
        <v>3043959</v>
      </c>
      <c r="C24" s="19" t="s">
        <v>378</v>
      </c>
      <c r="D24" s="20">
        <v>37.323976999999999</v>
      </c>
      <c r="E24" s="21">
        <v>41.435045999999986</v>
      </c>
      <c r="F24" s="21">
        <f t="shared" si="0"/>
        <v>20.025784380321028</v>
      </c>
      <c r="G24" s="21">
        <v>13.552597750321025</v>
      </c>
      <c r="H24" s="21">
        <v>2.8353029600000017</v>
      </c>
      <c r="I24" s="21">
        <v>3.6378836700000008</v>
      </c>
      <c r="J24" s="22">
        <f t="shared" si="1"/>
        <v>0.32708055278425491</v>
      </c>
      <c r="K24" s="22">
        <f t="shared" si="2"/>
        <v>0.39550820603218428</v>
      </c>
      <c r="L24" s="23">
        <f t="shared" si="3"/>
        <v>0.48330546997150758</v>
      </c>
      <c r="M24" s="4"/>
    </row>
    <row r="25" spans="1:13" ht="38.25" x14ac:dyDescent="0.25">
      <c r="A25" s="17"/>
      <c r="B25" s="19">
        <v>3043960</v>
      </c>
      <c r="C25" s="19" t="s">
        <v>379</v>
      </c>
      <c r="D25" s="20">
        <v>7.9943360000000041</v>
      </c>
      <c r="E25" s="21">
        <v>8.8781079999999974</v>
      </c>
      <c r="F25" s="21">
        <f t="shared" si="0"/>
        <v>3.9696134561247316</v>
      </c>
      <c r="G25" s="21">
        <v>2.8024227261247319</v>
      </c>
      <c r="H25" s="21">
        <v>0.55258600999999996</v>
      </c>
      <c r="I25" s="21">
        <v>0.61460471999999999</v>
      </c>
      <c r="J25" s="22">
        <f t="shared" si="1"/>
        <v>0.3156553993401221</v>
      </c>
      <c r="K25" s="22">
        <f t="shared" si="2"/>
        <v>0.37789681496606403</v>
      </c>
      <c r="L25" s="23">
        <f t="shared" si="3"/>
        <v>0.44712380792447365</v>
      </c>
      <c r="M25" s="4"/>
    </row>
    <row r="26" spans="1:13" ht="25.5" x14ac:dyDescent="0.25">
      <c r="A26" s="17"/>
      <c r="B26" s="19">
        <v>3043961</v>
      </c>
      <c r="C26" s="19" t="s">
        <v>380</v>
      </c>
      <c r="D26" s="20">
        <v>29.001205000000006</v>
      </c>
      <c r="E26" s="21">
        <v>31.157113000000017</v>
      </c>
      <c r="F26" s="21">
        <f t="shared" si="0"/>
        <v>19.47050067617548</v>
      </c>
      <c r="G26" s="21">
        <v>14.101673726175477</v>
      </c>
      <c r="H26" s="21">
        <v>2.57857819</v>
      </c>
      <c r="I26" s="21">
        <v>2.7902487600000003</v>
      </c>
      <c r="J26" s="22">
        <f t="shared" si="1"/>
        <v>0.45259885683809886</v>
      </c>
      <c r="K26" s="22">
        <f t="shared" si="2"/>
        <v>0.53535935489836528</v>
      </c>
      <c r="L26" s="23">
        <f t="shared" si="3"/>
        <v>0.62491350453989336</v>
      </c>
      <c r="M26" s="4"/>
    </row>
    <row r="27" spans="1:13" ht="38.25" x14ac:dyDescent="0.25">
      <c r="A27" s="17"/>
      <c r="B27" s="19">
        <v>3043968</v>
      </c>
      <c r="C27" s="19" t="s">
        <v>381</v>
      </c>
      <c r="D27" s="20">
        <v>19.861280000000008</v>
      </c>
      <c r="E27" s="21">
        <v>29.935290000000009</v>
      </c>
      <c r="F27" s="21">
        <f t="shared" si="0"/>
        <v>13.719052952867477</v>
      </c>
      <c r="G27" s="21">
        <v>9.1179965828674767</v>
      </c>
      <c r="H27" s="21">
        <v>2.3567947</v>
      </c>
      <c r="I27" s="21">
        <v>2.2442616699999998</v>
      </c>
      <c r="J27" s="22">
        <f t="shared" si="1"/>
        <v>0.30459022053460894</v>
      </c>
      <c r="K27" s="22">
        <f t="shared" si="2"/>
        <v>0.38331986370826782</v>
      </c>
      <c r="L27" s="23">
        <f t="shared" si="3"/>
        <v>0.45829029726678688</v>
      </c>
      <c r="M27" s="4"/>
    </row>
    <row r="28" spans="1:13" ht="38.25" x14ac:dyDescent="0.25">
      <c r="A28" s="17"/>
      <c r="B28" s="19">
        <v>3043969</v>
      </c>
      <c r="C28" s="19" t="s">
        <v>382</v>
      </c>
      <c r="D28" s="20">
        <v>87.953305000000015</v>
      </c>
      <c r="E28" s="21">
        <v>114.87744599999995</v>
      </c>
      <c r="F28" s="21">
        <f t="shared" si="0"/>
        <v>65.616408721093222</v>
      </c>
      <c r="G28" s="21">
        <v>44.20868823109322</v>
      </c>
      <c r="H28" s="21">
        <v>9.2205022799999981</v>
      </c>
      <c r="I28" s="21">
        <v>12.187218210000001</v>
      </c>
      <c r="J28" s="22">
        <f t="shared" si="1"/>
        <v>0.38483348795109212</v>
      </c>
      <c r="K28" s="22">
        <f t="shared" si="2"/>
        <v>0.46509730474938693</v>
      </c>
      <c r="L28" s="23">
        <f t="shared" si="3"/>
        <v>0.5711861727940335</v>
      </c>
      <c r="M28" s="4"/>
    </row>
    <row r="29" spans="1:13" ht="38.25" x14ac:dyDescent="0.25">
      <c r="A29" s="17"/>
      <c r="B29" s="19">
        <v>3043970</v>
      </c>
      <c r="C29" s="19" t="s">
        <v>383</v>
      </c>
      <c r="D29" s="20">
        <v>10.474660000000005</v>
      </c>
      <c r="E29" s="21">
        <v>11.664041000000001</v>
      </c>
      <c r="F29" s="21">
        <f t="shared" si="0"/>
        <v>6.1912066079595212</v>
      </c>
      <c r="G29" s="21">
        <v>4.3952125179595214</v>
      </c>
      <c r="H29" s="21">
        <v>1.0220502899999999</v>
      </c>
      <c r="I29" s="21">
        <v>0.77394379999999985</v>
      </c>
      <c r="J29" s="22">
        <f t="shared" si="1"/>
        <v>0.3768173069658724</v>
      </c>
      <c r="K29" s="22">
        <f t="shared" si="2"/>
        <v>0.46444133795136017</v>
      </c>
      <c r="L29" s="23">
        <f t="shared" si="3"/>
        <v>0.53079431116193099</v>
      </c>
      <c r="M29" s="4"/>
    </row>
    <row r="30" spans="1:13" ht="51" x14ac:dyDescent="0.25">
      <c r="A30" s="17"/>
      <c r="B30" s="19">
        <v>3043971</v>
      </c>
      <c r="C30" s="19" t="s">
        <v>384</v>
      </c>
      <c r="D30" s="20">
        <v>7.6804439999999969</v>
      </c>
      <c r="E30" s="21">
        <v>8.9818569999999998</v>
      </c>
      <c r="F30" s="21">
        <f t="shared" si="0"/>
        <v>4.7224461960143245</v>
      </c>
      <c r="G30" s="21">
        <v>3.1035172160143247</v>
      </c>
      <c r="H30" s="21">
        <v>0.7286953399999998</v>
      </c>
      <c r="I30" s="21">
        <v>0.89023364000000016</v>
      </c>
      <c r="J30" s="22">
        <f t="shared" si="1"/>
        <v>0.34553179994007083</v>
      </c>
      <c r="K30" s="22">
        <f t="shared" si="2"/>
        <v>0.42666149728439506</v>
      </c>
      <c r="L30" s="23">
        <f t="shared" si="3"/>
        <v>0.5257761503010262</v>
      </c>
      <c r="M30" s="4"/>
    </row>
    <row r="31" spans="1:13" ht="51" x14ac:dyDescent="0.25">
      <c r="A31" s="17"/>
      <c r="B31" s="19">
        <v>3043972</v>
      </c>
      <c r="C31" s="19" t="s">
        <v>385</v>
      </c>
      <c r="D31" s="20">
        <v>12.518919</v>
      </c>
      <c r="E31" s="21">
        <v>14.559814000000001</v>
      </c>
      <c r="F31" s="21">
        <f t="shared" si="0"/>
        <v>9.3465839310692083</v>
      </c>
      <c r="G31" s="21">
        <v>7.553603971069208</v>
      </c>
      <c r="H31" s="21">
        <v>1.0499167399999998</v>
      </c>
      <c r="I31" s="21">
        <v>0.7430632199999998</v>
      </c>
      <c r="J31" s="22">
        <f t="shared" si="1"/>
        <v>0.51879810903279444</v>
      </c>
      <c r="K31" s="22">
        <f t="shared" si="2"/>
        <v>0.59090869643452915</v>
      </c>
      <c r="L31" s="23">
        <f t="shared" si="3"/>
        <v>0.64194391020855124</v>
      </c>
      <c r="M31" s="4"/>
    </row>
    <row r="32" spans="1:13" ht="25.5" x14ac:dyDescent="0.25">
      <c r="A32" s="17"/>
      <c r="B32" s="19">
        <v>3043974</v>
      </c>
      <c r="C32" s="19" t="s">
        <v>386</v>
      </c>
      <c r="D32" s="20">
        <v>26.551263000000009</v>
      </c>
      <c r="E32" s="21">
        <v>27.557519000000017</v>
      </c>
      <c r="F32" s="21">
        <f t="shared" si="0"/>
        <v>21.608446945941125</v>
      </c>
      <c r="G32" s="21">
        <v>20.515716825941126</v>
      </c>
      <c r="H32" s="21">
        <v>0.55647405999999999</v>
      </c>
      <c r="I32" s="21">
        <v>0.53625606000000003</v>
      </c>
      <c r="J32" s="22">
        <f t="shared" si="1"/>
        <v>0.74446893517305068</v>
      </c>
      <c r="K32" s="22">
        <f t="shared" si="2"/>
        <v>0.76466211947240648</v>
      </c>
      <c r="L32" s="23">
        <f t="shared" si="3"/>
        <v>0.78412163830644954</v>
      </c>
      <c r="M32" s="4"/>
    </row>
    <row r="33" spans="1:13" ht="15.75" thickBot="1" x14ac:dyDescent="0.3">
      <c r="A33" s="41" t="s">
        <v>294</v>
      </c>
      <c r="B33" s="43"/>
      <c r="C33" s="43"/>
      <c r="D33" s="44">
        <f ca="1">OFFSET(D33,-MATCH("PROYECTOS",$A$8:$A$50,0)-1,0)-(OFFSET(D33,-MATCH("PROYECTOS",$A$8:$A$50,0),0))</f>
        <v>4.1518419999996468</v>
      </c>
      <c r="E33" s="45">
        <f t="shared" ref="E33:I33" ca="1" si="4">OFFSET(E33,-MATCH("PROYECTOS",$A$8:$A$50,0)-1,0)-(OFFSET(E33,-MATCH("PROYECTOS",$A$8:$A$50,0),0))</f>
        <v>2.58104499999979</v>
      </c>
      <c r="F33" s="45">
        <f t="shared" ca="1" si="4"/>
        <v>0.35078469250754551</v>
      </c>
      <c r="G33" s="45">
        <f t="shared" ca="1" si="4"/>
        <v>0.3380341925076209</v>
      </c>
      <c r="H33" s="45">
        <f t="shared" ca="1" si="4"/>
        <v>3.0000000000001137E-3</v>
      </c>
      <c r="I33" s="45">
        <f t="shared" ca="1" si="4"/>
        <v>9.750499999988449E-3</v>
      </c>
      <c r="J33" s="46">
        <f t="shared" ca="1" si="1"/>
        <v>0.13096795774876005</v>
      </c>
      <c r="K33" s="46">
        <f t="shared" ca="1" si="2"/>
        <v>0.13213027766181867</v>
      </c>
      <c r="L33" s="47">
        <f t="shared" ca="1" si="3"/>
        <v>0.13590801109924003</v>
      </c>
      <c r="M33" s="4"/>
    </row>
    <row r="34" spans="1:13" ht="15.75" thickBot="1" x14ac:dyDescent="0.3"/>
    <row r="35" spans="1:13" ht="15.75" thickBot="1" x14ac:dyDescent="0.3">
      <c r="A35" s="89" t="s">
        <v>316</v>
      </c>
      <c r="B35" s="90"/>
      <c r="C35" s="90"/>
      <c r="D35" s="91"/>
    </row>
    <row r="36" spans="1:13" ht="15.75" thickBot="1" x14ac:dyDescent="0.3">
      <c r="A36" s="1" t="s">
        <v>399</v>
      </c>
    </row>
    <row r="37" spans="1:13" ht="45" customHeight="1" x14ac:dyDescent="0.25">
      <c r="A37" s="82" t="s">
        <v>318</v>
      </c>
      <c r="B37" s="83"/>
      <c r="C37" s="83"/>
      <c r="D37" s="94" t="s">
        <v>319</v>
      </c>
    </row>
    <row r="38" spans="1:13" ht="15.75" thickBot="1" x14ac:dyDescent="0.3">
      <c r="A38" s="92"/>
      <c r="B38" s="93"/>
      <c r="C38" s="93"/>
      <c r="D38" s="95"/>
    </row>
    <row r="39" spans="1:13" ht="25.5" x14ac:dyDescent="0.25">
      <c r="A39" s="17"/>
      <c r="B39" s="19">
        <v>3000614</v>
      </c>
      <c r="C39" s="19" t="s">
        <v>365</v>
      </c>
      <c r="D39" s="23">
        <v>0.34529092512946791</v>
      </c>
    </row>
    <row r="40" spans="1:13" ht="25.5" x14ac:dyDescent="0.25">
      <c r="A40" s="17"/>
      <c r="B40" s="19">
        <v>3000669</v>
      </c>
      <c r="C40" s="19" t="s">
        <v>368</v>
      </c>
      <c r="D40" s="23">
        <v>0.17665923833687069</v>
      </c>
    </row>
    <row r="41" spans="1:13" ht="51" x14ac:dyDescent="0.25">
      <c r="A41" s="17"/>
      <c r="B41" s="19">
        <v>3000672</v>
      </c>
      <c r="C41" s="19" t="s">
        <v>369</v>
      </c>
      <c r="D41" s="23">
        <v>0.42467285043374098</v>
      </c>
    </row>
    <row r="42" spans="1:13" ht="51" x14ac:dyDescent="0.25">
      <c r="A42" s="17"/>
      <c r="B42" s="19">
        <v>3000673</v>
      </c>
      <c r="C42" s="19" t="s">
        <v>370</v>
      </c>
      <c r="D42" s="23">
        <v>0.29839509998130953</v>
      </c>
    </row>
    <row r="43" spans="1:13" ht="51.75" thickBot="1" x14ac:dyDescent="0.3">
      <c r="A43" s="24"/>
      <c r="B43" s="26">
        <v>3043958</v>
      </c>
      <c r="C43" s="26" t="s">
        <v>377</v>
      </c>
      <c r="D43" s="30">
        <v>0.39951462471937732</v>
      </c>
    </row>
  </sheetData>
  <mergeCells count="10">
    <mergeCell ref="A35:D35"/>
    <mergeCell ref="A37:C38"/>
    <mergeCell ref="D37:D3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workbookViewId="0">
      <selection activeCell="A17" sqref="A17:XFD5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72</v>
      </c>
      <c r="B1" s="49" t="s">
        <v>44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1172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131.39445799999999</v>
      </c>
      <c r="I6" s="14">
        <v>216.29103600000005</v>
      </c>
      <c r="J6" s="14">
        <v>123.89232513039065</v>
      </c>
      <c r="K6" s="14">
        <v>90.108640310390626</v>
      </c>
      <c r="L6" s="14">
        <v>6.4602361900000007</v>
      </c>
      <c r="M6" s="14">
        <v>27.323448630000001</v>
      </c>
      <c r="N6" s="15">
        <v>0.41660829767531654</v>
      </c>
      <c r="O6" s="15">
        <v>0.44647655439770795</v>
      </c>
      <c r="P6" s="16">
        <v>0.5728037898454128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t="shared" ref="H7:M7" si="0">SUM(H8:H16)</f>
        <v>127.17002700000002</v>
      </c>
      <c r="I7" s="37">
        <f t="shared" si="0"/>
        <v>159.15682100000004</v>
      </c>
      <c r="J7" s="37">
        <f t="shared" si="0"/>
        <v>90.120067238372499</v>
      </c>
      <c r="K7" s="37">
        <f t="shared" si="0"/>
        <v>78.37071270837248</v>
      </c>
      <c r="L7" s="37">
        <f t="shared" si="0"/>
        <v>0.76242178999999943</v>
      </c>
      <c r="M7" s="37">
        <f t="shared" si="0"/>
        <v>10.986932739999999</v>
      </c>
      <c r="N7" s="39">
        <f>IFERROR(K7/I7,0)</f>
        <v>0.4924119005139746</v>
      </c>
      <c r="O7" s="39">
        <f>IFERROR(SUM(K7,L7)/I7,0)</f>
        <v>0.49720228137990058</v>
      </c>
      <c r="P7" s="40">
        <f>IFERROR(SUM(K7,L7,M7)/I7,0)</f>
        <v>0.56623440121597091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513</v>
      </c>
      <c r="D8" s="68">
        <v>3000001</v>
      </c>
      <c r="E8" s="19" t="s">
        <v>276</v>
      </c>
      <c r="F8" s="69">
        <v>1</v>
      </c>
      <c r="G8" s="19" t="s">
        <v>532</v>
      </c>
      <c r="H8" s="20">
        <v>12.743837999999998</v>
      </c>
      <c r="I8" s="21">
        <v>10.501915</v>
      </c>
      <c r="J8" s="21">
        <f t="shared" ref="J8:J16" si="1">SUM(K8,L8,M8)</f>
        <v>3.913307657142437</v>
      </c>
      <c r="K8" s="21">
        <v>2.5197590571424371</v>
      </c>
      <c r="L8" s="21">
        <v>0.48146091000000002</v>
      </c>
      <c r="M8" s="21">
        <v>0.9120876899999999</v>
      </c>
      <c r="N8" s="22">
        <f t="shared" ref="N8:N17" si="2">IFERROR(K8/I8,0)</f>
        <v>0.2399332937985536</v>
      </c>
      <c r="O8" s="22">
        <f t="shared" ref="O8:O17" si="3">IFERROR(SUM(K8,L8)/I8,0)</f>
        <v>0.28577835253307965</v>
      </c>
      <c r="P8" s="23">
        <f t="shared" ref="P8:P17" si="4">IFERROR(SUM(K8,L8,M8)/I8,0)</f>
        <v>0.37262800709608074</v>
      </c>
      <c r="Q8" s="70">
        <v>11</v>
      </c>
      <c r="R8" s="21">
        <v>8</v>
      </c>
      <c r="S8" s="23">
        <f>IFERROR(R8/Q8,0)</f>
        <v>0.72727272727272729</v>
      </c>
    </row>
    <row r="9" spans="1:19" ht="25.5" x14ac:dyDescent="0.25">
      <c r="A9" s="17"/>
      <c r="B9" s="19">
        <v>5001253</v>
      </c>
      <c r="C9" s="19" t="s">
        <v>869</v>
      </c>
      <c r="D9" s="68">
        <v>3000001</v>
      </c>
      <c r="E9" s="19" t="s">
        <v>276</v>
      </c>
      <c r="F9" s="69">
        <v>177</v>
      </c>
      <c r="G9" s="19" t="s">
        <v>881</v>
      </c>
      <c r="H9" s="20">
        <v>55.973137999999999</v>
      </c>
      <c r="I9" s="21">
        <v>52.092801000000001</v>
      </c>
      <c r="J9" s="21">
        <f t="shared" si="1"/>
        <v>44.162226578656004</v>
      </c>
      <c r="K9" s="21">
        <v>48.312020778656006</v>
      </c>
      <c r="L9" s="21">
        <v>-5.1497942000000005</v>
      </c>
      <c r="M9" s="21">
        <v>1</v>
      </c>
      <c r="N9" s="22">
        <f t="shared" si="2"/>
        <v>0.92742221288227533</v>
      </c>
      <c r="O9" s="22">
        <f t="shared" si="3"/>
        <v>0.82856413458466172</v>
      </c>
      <c r="P9" s="23">
        <f t="shared" si="4"/>
        <v>0.84776064505834503</v>
      </c>
      <c r="Q9" s="70">
        <v>35</v>
      </c>
      <c r="R9" s="21">
        <v>35</v>
      </c>
      <c r="S9" s="23">
        <f t="shared" ref="S9:S16" si="5">IFERROR(R9/Q9,0)</f>
        <v>1</v>
      </c>
    </row>
    <row r="10" spans="1:19" ht="25.5" x14ac:dyDescent="0.25">
      <c r="A10" s="17"/>
      <c r="B10" s="19">
        <v>5001254</v>
      </c>
      <c r="C10" s="19" t="s">
        <v>870</v>
      </c>
      <c r="D10" s="68">
        <v>3000001</v>
      </c>
      <c r="E10" s="19" t="s">
        <v>276</v>
      </c>
      <c r="F10" s="69">
        <v>177</v>
      </c>
      <c r="G10" s="19" t="s">
        <v>881</v>
      </c>
      <c r="H10" s="20">
        <v>10.499515000000001</v>
      </c>
      <c r="I10" s="21">
        <v>14.784364</v>
      </c>
      <c r="J10" s="21">
        <f t="shared" si="1"/>
        <v>10.660515113830566</v>
      </c>
      <c r="K10" s="21">
        <v>10.189515113830566</v>
      </c>
      <c r="L10" s="21">
        <v>-0.90422999999999998</v>
      </c>
      <c r="M10" s="21">
        <v>1.37523</v>
      </c>
      <c r="N10" s="22">
        <f t="shared" si="2"/>
        <v>0.68920889081400905</v>
      </c>
      <c r="O10" s="22">
        <f t="shared" si="3"/>
        <v>0.62804765317132116</v>
      </c>
      <c r="P10" s="23">
        <f t="shared" si="4"/>
        <v>0.7210668726656464</v>
      </c>
      <c r="Q10" s="70">
        <v>18</v>
      </c>
      <c r="R10" s="21">
        <v>18</v>
      </c>
      <c r="S10" s="23">
        <f t="shared" si="5"/>
        <v>1</v>
      </c>
    </row>
    <row r="11" spans="1:19" ht="25.5" x14ac:dyDescent="0.25">
      <c r="A11" s="17"/>
      <c r="B11" s="19">
        <v>5004289</v>
      </c>
      <c r="C11" s="19" t="s">
        <v>1174</v>
      </c>
      <c r="D11" s="68">
        <v>3000568</v>
      </c>
      <c r="E11" s="19" t="s">
        <v>1173</v>
      </c>
      <c r="F11" s="69">
        <v>110</v>
      </c>
      <c r="G11" s="19" t="s">
        <v>928</v>
      </c>
      <c r="H11" s="20">
        <v>13.738949999999999</v>
      </c>
      <c r="I11" s="21">
        <v>18.621363999999996</v>
      </c>
      <c r="J11" s="21">
        <f t="shared" si="1"/>
        <v>10.866429785758656</v>
      </c>
      <c r="K11" s="21">
        <v>5.3955098857586563</v>
      </c>
      <c r="L11" s="21">
        <v>3.1112185500000002</v>
      </c>
      <c r="M11" s="21">
        <v>2.3597013499999999</v>
      </c>
      <c r="N11" s="22">
        <f t="shared" si="2"/>
        <v>0.28974837105158663</v>
      </c>
      <c r="O11" s="22">
        <f t="shared" si="3"/>
        <v>0.45682627952273841</v>
      </c>
      <c r="P11" s="23">
        <f t="shared" si="4"/>
        <v>0.58354639250694307</v>
      </c>
      <c r="Q11" s="70">
        <v>11008</v>
      </c>
      <c r="R11" s="21">
        <v>7173</v>
      </c>
      <c r="S11" s="23">
        <f t="shared" si="5"/>
        <v>0.65161700581395354</v>
      </c>
    </row>
    <row r="12" spans="1:19" ht="25.5" x14ac:dyDescent="0.25">
      <c r="A12" s="17"/>
      <c r="B12" s="19">
        <v>5004290</v>
      </c>
      <c r="C12" s="19" t="s">
        <v>1175</v>
      </c>
      <c r="D12" s="68">
        <v>3000568</v>
      </c>
      <c r="E12" s="19" t="s">
        <v>1173</v>
      </c>
      <c r="F12" s="69">
        <v>67</v>
      </c>
      <c r="G12" s="19" t="s">
        <v>1012</v>
      </c>
      <c r="H12" s="20">
        <v>0</v>
      </c>
      <c r="I12" s="21">
        <v>7.5503100000000005</v>
      </c>
      <c r="J12" s="21">
        <f t="shared" si="1"/>
        <v>2.428124363587342</v>
      </c>
      <c r="K12" s="21">
        <v>0.43347202358734194</v>
      </c>
      <c r="L12" s="21">
        <v>0.71916880999999999</v>
      </c>
      <c r="M12" s="21">
        <v>1.27548353</v>
      </c>
      <c r="N12" s="22">
        <f t="shared" si="2"/>
        <v>5.7411155778682187E-2</v>
      </c>
      <c r="O12" s="22">
        <f t="shared" si="3"/>
        <v>0.15266139186170394</v>
      </c>
      <c r="P12" s="23">
        <f t="shared" si="4"/>
        <v>0.32159267150452653</v>
      </c>
      <c r="Q12" s="70">
        <v>214.185</v>
      </c>
      <c r="R12" s="21">
        <v>0</v>
      </c>
      <c r="S12" s="23">
        <f t="shared" si="5"/>
        <v>0</v>
      </c>
    </row>
    <row r="13" spans="1:19" ht="38.25" x14ac:dyDescent="0.25">
      <c r="A13" s="17"/>
      <c r="B13" s="19">
        <v>5004291</v>
      </c>
      <c r="C13" s="19" t="s">
        <v>1176</v>
      </c>
      <c r="D13" s="68">
        <v>3000568</v>
      </c>
      <c r="E13" s="19" t="s">
        <v>1173</v>
      </c>
      <c r="F13" s="69">
        <v>86</v>
      </c>
      <c r="G13" s="19" t="s">
        <v>501</v>
      </c>
      <c r="H13" s="20">
        <v>1.3726</v>
      </c>
      <c r="I13" s="21">
        <v>10.426944000000001</v>
      </c>
      <c r="J13" s="21">
        <f t="shared" si="1"/>
        <v>4.0726406643538446</v>
      </c>
      <c r="K13" s="21">
        <v>2.0556544043538452</v>
      </c>
      <c r="L13" s="21">
        <v>0.79386219999999996</v>
      </c>
      <c r="M13" s="21">
        <v>1.22312406</v>
      </c>
      <c r="N13" s="22">
        <f t="shared" si="2"/>
        <v>0.19714831156222234</v>
      </c>
      <c r="O13" s="22">
        <f t="shared" si="3"/>
        <v>0.27328396549879286</v>
      </c>
      <c r="P13" s="23">
        <f t="shared" si="4"/>
        <v>0.39058814014478688</v>
      </c>
      <c r="Q13" s="70">
        <v>7802.3709999999992</v>
      </c>
      <c r="R13" s="21">
        <v>739</v>
      </c>
      <c r="S13" s="23">
        <f t="shared" si="5"/>
        <v>9.4714798873316852E-2</v>
      </c>
    </row>
    <row r="14" spans="1:19" ht="25.5" x14ac:dyDescent="0.25">
      <c r="A14" s="17"/>
      <c r="B14" s="19">
        <v>5004292</v>
      </c>
      <c r="C14" s="19" t="s">
        <v>1177</v>
      </c>
      <c r="D14" s="68">
        <v>3000568</v>
      </c>
      <c r="E14" s="19" t="s">
        <v>1173</v>
      </c>
      <c r="F14" s="69">
        <v>56</v>
      </c>
      <c r="G14" s="19" t="s">
        <v>420</v>
      </c>
      <c r="H14" s="20">
        <v>25.068236000000002</v>
      </c>
      <c r="I14" s="21">
        <v>34.530367000000005</v>
      </c>
      <c r="J14" s="21">
        <f t="shared" si="1"/>
        <v>10.800074002660333</v>
      </c>
      <c r="K14" s="21">
        <v>7.6587107426603325</v>
      </c>
      <c r="L14" s="21">
        <v>1.0551401199999999</v>
      </c>
      <c r="M14" s="21">
        <v>2.08622314</v>
      </c>
      <c r="N14" s="22">
        <f t="shared" si="2"/>
        <v>0.22179638990400338</v>
      </c>
      <c r="O14" s="22">
        <f t="shared" si="3"/>
        <v>0.25235326524795787</v>
      </c>
      <c r="P14" s="23">
        <f t="shared" si="4"/>
        <v>0.31277032192158083</v>
      </c>
      <c r="Q14" s="70">
        <v>3002</v>
      </c>
      <c r="R14" s="21">
        <v>1951</v>
      </c>
      <c r="S14" s="23">
        <f t="shared" si="5"/>
        <v>0.64990006662225186</v>
      </c>
    </row>
    <row r="15" spans="1:19" ht="25.5" x14ac:dyDescent="0.25">
      <c r="A15" s="17"/>
      <c r="B15" s="19">
        <v>5004293</v>
      </c>
      <c r="C15" s="19" t="s">
        <v>1178</v>
      </c>
      <c r="D15" s="68">
        <v>3000568</v>
      </c>
      <c r="E15" s="19" t="s">
        <v>1173</v>
      </c>
      <c r="F15" s="69">
        <v>194</v>
      </c>
      <c r="G15" s="19" t="s">
        <v>1180</v>
      </c>
      <c r="H15" s="20">
        <v>0.57375000000000009</v>
      </c>
      <c r="I15" s="21">
        <v>2.2307130000000002</v>
      </c>
      <c r="J15" s="21">
        <f t="shared" si="1"/>
        <v>0.54495733290392701</v>
      </c>
      <c r="K15" s="21">
        <v>0.33713834290392697</v>
      </c>
      <c r="L15" s="21">
        <v>-4.3204999999999997E-3</v>
      </c>
      <c r="M15" s="21">
        <v>0.21213948999999999</v>
      </c>
      <c r="N15" s="22">
        <f t="shared" si="2"/>
        <v>0.15113479094080096</v>
      </c>
      <c r="O15" s="22">
        <f t="shared" si="3"/>
        <v>0.14919796625739257</v>
      </c>
      <c r="P15" s="23">
        <f t="shared" si="4"/>
        <v>0.24429737617700123</v>
      </c>
      <c r="Q15" s="70">
        <v>12</v>
      </c>
      <c r="R15" s="21">
        <v>5</v>
      </c>
      <c r="S15" s="23">
        <f t="shared" si="5"/>
        <v>0.41666666666666669</v>
      </c>
    </row>
    <row r="16" spans="1:19" ht="38.25" x14ac:dyDescent="0.25">
      <c r="A16" s="17"/>
      <c r="B16" s="19">
        <v>5004294</v>
      </c>
      <c r="C16" s="19" t="s">
        <v>1179</v>
      </c>
      <c r="D16" s="68">
        <v>3000568</v>
      </c>
      <c r="E16" s="19" t="s">
        <v>1173</v>
      </c>
      <c r="F16" s="69">
        <v>86</v>
      </c>
      <c r="G16" s="19" t="s">
        <v>501</v>
      </c>
      <c r="H16" s="20">
        <v>7.2000000000000011</v>
      </c>
      <c r="I16" s="21">
        <v>8.4180430000000008</v>
      </c>
      <c r="J16" s="21">
        <f t="shared" si="1"/>
        <v>2.6717917394793678</v>
      </c>
      <c r="K16" s="21">
        <v>1.4689323594793677</v>
      </c>
      <c r="L16" s="21">
        <v>0.6599159</v>
      </c>
      <c r="M16" s="21">
        <v>0.54294348000000003</v>
      </c>
      <c r="N16" s="22">
        <f t="shared" si="2"/>
        <v>0.1744980822121445</v>
      </c>
      <c r="O16" s="22">
        <f t="shared" si="3"/>
        <v>0.25289111251621876</v>
      </c>
      <c r="P16" s="23">
        <f t="shared" si="4"/>
        <v>0.31738870180151935</v>
      </c>
      <c r="Q16" s="70">
        <v>46971</v>
      </c>
      <c r="R16" s="21">
        <v>24537</v>
      </c>
      <c r="S16" s="23">
        <f t="shared" si="5"/>
        <v>0.5223861531583317</v>
      </c>
    </row>
    <row r="17" spans="1:19" ht="15.75" thickBot="1" x14ac:dyDescent="0.3">
      <c r="A17" s="41" t="s">
        <v>294</v>
      </c>
      <c r="B17" s="43"/>
      <c r="C17" s="43"/>
      <c r="D17" s="65"/>
      <c r="E17" s="43"/>
      <c r="F17" s="66"/>
      <c r="G17" s="43"/>
      <c r="H17" s="44">
        <f>H6-H7</f>
        <v>4.2244309999999672</v>
      </c>
      <c r="I17" s="44">
        <f t="shared" ref="I17:M17" si="6">I6-I7</f>
        <v>57.134215000000012</v>
      </c>
      <c r="J17" s="44">
        <f t="shared" si="6"/>
        <v>33.772257892018146</v>
      </c>
      <c r="K17" s="44">
        <f t="shared" si="6"/>
        <v>11.737927602018146</v>
      </c>
      <c r="L17" s="44">
        <f t="shared" si="6"/>
        <v>5.6978144000000013</v>
      </c>
      <c r="M17" s="44">
        <f t="shared" si="6"/>
        <v>16.336515890000001</v>
      </c>
      <c r="N17" s="46">
        <f t="shared" si="2"/>
        <v>0.20544480399386153</v>
      </c>
      <c r="O17" s="46">
        <f t="shared" si="3"/>
        <v>0.30517163843098477</v>
      </c>
      <c r="P17" s="47">
        <f t="shared" si="4"/>
        <v>0.59110391018793451</v>
      </c>
      <c r="Q17" s="67"/>
      <c r="R17" s="45"/>
      <c r="S17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workbookViewId="0">
      <selection activeCell="A11" sqref="A11:L11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73</v>
      </c>
      <c r="B1" s="50" t="s">
        <v>45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1183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63.919644000000005</v>
      </c>
      <c r="E6" s="14">
        <v>162.31761800000001</v>
      </c>
      <c r="F6" s="14">
        <v>63.455618788941834</v>
      </c>
      <c r="G6" s="14">
        <v>48.347522238941828</v>
      </c>
      <c r="H6" s="14">
        <v>4.5106829800000003</v>
      </c>
      <c r="I6" s="14">
        <v>10.597413569999997</v>
      </c>
      <c r="J6" s="15">
        <v>0.29785751438849861</v>
      </c>
      <c r="K6" s="15">
        <v>0.32564675276926391</v>
      </c>
      <c r="L6" s="16">
        <v>0.39093488168944063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63.509644000000009</v>
      </c>
      <c r="E7" s="38">
        <f ca="1">SUM(E8:OFFSET(E6,MATCH("GOBIERNOS REGIONALES",$A$8:$A$50,0),0))</f>
        <v>63.522089000000001</v>
      </c>
      <c r="F7" s="38">
        <f ca="1">SUM(F8:OFFSET(F6,MATCH("GOBIERNOS REGIONALES",$A$8:$A$50,0),0))</f>
        <v>35.14944449599863</v>
      </c>
      <c r="G7" s="38">
        <f ca="1">SUM(G8:OFFSET(G6,MATCH("GOBIERNOS REGIONALES",$A$8:$A$50,0),0))</f>
        <v>32.020098985998629</v>
      </c>
      <c r="H7" s="38">
        <f ca="1">SUM(H8:OFFSET(H6,MATCH("GOBIERNOS REGIONALES",$A$8:$A$50,0),0))</f>
        <v>1.5104431699999994</v>
      </c>
      <c r="I7" s="38">
        <f ca="1">SUM(I8:OFFSET(I6,MATCH("GOBIERNOS REGIONALES",$A$8:$A$50,0),0))</f>
        <v>1.6189023399999991</v>
      </c>
      <c r="J7" s="39">
        <f ca="1">IFERROR(G7/E7,0)</f>
        <v>0.50407817957622003</v>
      </c>
      <c r="K7" s="39">
        <f ca="1">IFERROR(SUM(G7,H7)/E7,0)</f>
        <v>0.52785641473470168</v>
      </c>
      <c r="L7" s="40">
        <f ca="1">IFERROR(SUM(G7,H7,I7)/E7,0)</f>
        <v>0.55334207437665706</v>
      </c>
      <c r="M7" s="4"/>
    </row>
    <row r="8" spans="1:13" ht="25.5" x14ac:dyDescent="0.25">
      <c r="A8" s="17"/>
      <c r="B8" s="18">
        <v>12</v>
      </c>
      <c r="C8" s="19" t="s">
        <v>113</v>
      </c>
      <c r="D8" s="20">
        <v>63.509644000000009</v>
      </c>
      <c r="E8" s="21">
        <v>63.522089000000001</v>
      </c>
      <c r="F8" s="21">
        <f t="shared" ref="F8:F12" si="0">SUM(G8,H8,I8)</f>
        <v>35.14944449599863</v>
      </c>
      <c r="G8" s="21">
        <v>32.020098985998629</v>
      </c>
      <c r="H8" s="21">
        <v>1.5104431699999994</v>
      </c>
      <c r="I8" s="21">
        <v>1.6189023399999991</v>
      </c>
      <c r="J8" s="22">
        <f t="shared" ref="J8:J12" si="1">IFERROR(G8/E8,0)</f>
        <v>0.50407817957622003</v>
      </c>
      <c r="K8" s="22">
        <f t="shared" ref="K8:K12" si="2">IFERROR(SUM(G8,H8)/E8,0)</f>
        <v>0.52785641473470168</v>
      </c>
      <c r="L8" s="23">
        <f t="shared" ref="L8:L12" si="3">IFERROR(SUM(G8,H8,I8)/E8,0)</f>
        <v>0.55334207437665706</v>
      </c>
      <c r="M8" s="4"/>
    </row>
    <row r="9" spans="1:13" x14ac:dyDescent="0.25">
      <c r="A9" s="34" t="s">
        <v>206</v>
      </c>
      <c r="B9" s="57"/>
      <c r="C9" s="36"/>
      <c r="D9" s="37">
        <f ca="1">SUM(D10:OFFSET(D8,(MATCH("GOBIERNOS LOCALES",$A$8:$A$50,0)-MATCH("GOBIERNOS REGIONALES",$A$8:$A$50,0)),0))</f>
        <v>0</v>
      </c>
      <c r="E9" s="38">
        <f ca="1">SUM(E10:OFFSET(E8,(MATCH("GOBIERNOS LOCALES",$A$8:$A$50,0)-MATCH("GOBIERNOS REGIONALES",$A$8:$A$50,0)),0))</f>
        <v>0.53866700000000001</v>
      </c>
      <c r="F9" s="38">
        <f ca="1">SUM(F10:OFFSET(F8,(MATCH("GOBIERNOS LOCALES",$A$8:$A$50,0)-MATCH("GOBIERNOS REGIONALES",$A$8:$A$50,0)),0))</f>
        <v>0.46116827288642526</v>
      </c>
      <c r="G9" s="38">
        <f ca="1">SUM(G10:OFFSET(G8,(MATCH("GOBIERNOS LOCALES",$A$8:$A$50,0)-MATCH("GOBIERNOS REGIONALES",$A$8:$A$50,0)),0))</f>
        <v>0.21116827288642526</v>
      </c>
      <c r="H9" s="38">
        <f ca="1">SUM(H10:OFFSET(H8,(MATCH("GOBIERNOS LOCALES",$A$8:$A$50,0)-MATCH("GOBIERNOS REGIONALES",$A$8:$A$50,0)),0))</f>
        <v>0</v>
      </c>
      <c r="I9" s="38">
        <f ca="1">SUM(I10:OFFSET(I8,(MATCH("GOBIERNOS LOCALES",$A$8:$A$50,0)-MATCH("GOBIERNOS REGIONALES",$A$8:$A$50,0)),0))</f>
        <v>0.25</v>
      </c>
      <c r="J9" s="39">
        <f t="shared" ca="1" si="1"/>
        <v>0.39202006598961003</v>
      </c>
      <c r="K9" s="39">
        <f t="shared" ca="1" si="2"/>
        <v>0.39202006598961003</v>
      </c>
      <c r="L9" s="40">
        <f t="shared" ca="1" si="3"/>
        <v>0.85612868968476863</v>
      </c>
      <c r="M9" s="4"/>
    </row>
    <row r="10" spans="1:13" x14ac:dyDescent="0.25">
      <c r="A10" s="17"/>
      <c r="B10" s="18">
        <v>448</v>
      </c>
      <c r="C10" s="19" t="s">
        <v>215</v>
      </c>
      <c r="D10" s="20">
        <v>0</v>
      </c>
      <c r="E10" s="21">
        <v>1.7221999999999998E-2</v>
      </c>
      <c r="F10" s="21">
        <f t="shared" si="0"/>
        <v>8.6349598132073879E-3</v>
      </c>
      <c r="G10" s="21">
        <v>8.6349598132073879E-3</v>
      </c>
      <c r="H10" s="21">
        <v>0</v>
      </c>
      <c r="I10" s="21">
        <v>0</v>
      </c>
      <c r="J10" s="22">
        <f t="shared" si="1"/>
        <v>0.50139123291182142</v>
      </c>
      <c r="K10" s="22">
        <f t="shared" si="2"/>
        <v>0.50139123291182142</v>
      </c>
      <c r="L10" s="23">
        <f t="shared" si="3"/>
        <v>0.50139123291182142</v>
      </c>
      <c r="M10" s="4"/>
    </row>
    <row r="11" spans="1:13" x14ac:dyDescent="0.25">
      <c r="A11" s="17"/>
      <c r="B11" s="18">
        <v>453</v>
      </c>
      <c r="C11" s="19" t="s">
        <v>220</v>
      </c>
      <c r="D11" s="20">
        <v>0</v>
      </c>
      <c r="E11" s="21">
        <v>0.52144500000000005</v>
      </c>
      <c r="F11" s="21">
        <f t="shared" si="0"/>
        <v>0.45253331307321787</v>
      </c>
      <c r="G11" s="21">
        <v>0.20253331307321787</v>
      </c>
      <c r="H11" s="21">
        <v>0</v>
      </c>
      <c r="I11" s="21">
        <v>0.25</v>
      </c>
      <c r="J11" s="22">
        <f t="shared" si="1"/>
        <v>0.38840781496268612</v>
      </c>
      <c r="K11" s="22">
        <f t="shared" si="2"/>
        <v>0.38840781496268612</v>
      </c>
      <c r="L11" s="23">
        <f t="shared" si="3"/>
        <v>0.86784476420949064</v>
      </c>
      <c r="M11" s="4"/>
    </row>
    <row r="12" spans="1:13" ht="15.75" thickBot="1" x14ac:dyDescent="0.3">
      <c r="A12" s="41" t="s">
        <v>233</v>
      </c>
      <c r="B12" s="58"/>
      <c r="C12" s="43"/>
      <c r="D12" s="44">
        <v>0.41000000000000003</v>
      </c>
      <c r="E12" s="45">
        <v>98.25686199999987</v>
      </c>
      <c r="F12" s="45">
        <f t="shared" si="0"/>
        <v>27.845006020056772</v>
      </c>
      <c r="G12" s="45">
        <v>16.116254980056773</v>
      </c>
      <c r="H12" s="45">
        <v>3.0002398100000005</v>
      </c>
      <c r="I12" s="45">
        <v>8.7285112299999987</v>
      </c>
      <c r="J12" s="46">
        <f t="shared" si="1"/>
        <v>0.16402167392702602</v>
      </c>
      <c r="K12" s="46">
        <f t="shared" si="2"/>
        <v>0.19455633327733179</v>
      </c>
      <c r="L12" s="47">
        <f t="shared" si="3"/>
        <v>0.28338993789621336</v>
      </c>
      <c r="M12" s="4"/>
    </row>
    <row r="13" spans="1:13" x14ac:dyDescent="0.25">
      <c r="D13" s="5"/>
      <c r="E13" s="5"/>
      <c r="F13" s="5"/>
      <c r="G13" s="5"/>
      <c r="H13" s="5"/>
      <c r="I13" s="5"/>
      <c r="J13" s="4"/>
      <c r="K13" s="4"/>
      <c r="L13" s="4"/>
      <c r="M13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13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73</v>
      </c>
      <c r="B1" s="51" t="s">
        <v>45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1184</v>
      </c>
      <c r="N2" s="72" t="s">
        <v>1190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63.919644000000005</v>
      </c>
      <c r="E6" s="14">
        <f ca="1">SUM(E7:OFFSET(E7,50,0))</f>
        <v>162.31761800000001</v>
      </c>
      <c r="F6" s="14">
        <f ca="1">SUM(F7:OFFSET(F7,50,0))</f>
        <v>63.455618788941834</v>
      </c>
      <c r="G6" s="14">
        <f ca="1">SUM(G7:OFFSET(G7,50,0))</f>
        <v>48.347522238941828</v>
      </c>
      <c r="H6" s="14">
        <f ca="1">SUM(H7:OFFSET(H7,50,0))</f>
        <v>4.5106829800000003</v>
      </c>
      <c r="I6" s="14">
        <f ca="1">SUM(I7:OFFSET(I7,50,0))</f>
        <v>10.597413569999997</v>
      </c>
      <c r="J6" s="15">
        <f ca="1">IFERROR(G6/E6,0)</f>
        <v>0.29785751438849861</v>
      </c>
      <c r="K6" s="15">
        <f ca="1">IFERROR(SUM(G6,H6)/E6,0)</f>
        <v>0.32564675276926391</v>
      </c>
      <c r="L6" s="16">
        <f ca="1">IFERROR(SUM(G6,H6,I6)/E6,0)</f>
        <v>0.39093488168944063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0.90495800000000004</v>
      </c>
      <c r="E7" s="21">
        <v>1.5446109999999997</v>
      </c>
      <c r="F7" s="21">
        <f t="shared" ref="F7:F31" si="0">SUM(G7,H7,I7)</f>
        <v>0.95127276307005693</v>
      </c>
      <c r="G7" s="21">
        <v>0.85533024307005689</v>
      </c>
      <c r="H7" s="21">
        <v>4.9455020000000002E-2</v>
      </c>
      <c r="I7" s="21">
        <v>4.6487500000000001E-2</v>
      </c>
      <c r="J7" s="22">
        <f t="shared" ref="J7:J31" si="1">IFERROR(G7/E7,0)</f>
        <v>0.55375123126150017</v>
      </c>
      <c r="K7" s="22">
        <f t="shared" ref="K7:K31" si="2">IFERROR(SUM(G7,H7)/E7,0)</f>
        <v>0.58576901437970919</v>
      </c>
      <c r="L7" s="23">
        <f t="shared" ref="L7:L31" si="3">IFERROR(SUM(G7,H7,I7)/E7,0)</f>
        <v>0.61586558885703724</v>
      </c>
      <c r="M7" s="4"/>
      <c r="N7" t="s">
        <v>250</v>
      </c>
      <c r="O7" s="5">
        <v>0.95127276307005693</v>
      </c>
      <c r="P7" s="71">
        <v>0.61586558885703724</v>
      </c>
    </row>
    <row r="8" spans="1:16" x14ac:dyDescent="0.25">
      <c r="A8" s="17"/>
      <c r="B8" s="55">
        <v>2</v>
      </c>
      <c r="C8" s="19" t="s">
        <v>251</v>
      </c>
      <c r="D8" s="20">
        <v>2.71048</v>
      </c>
      <c r="E8" s="21">
        <v>9.5412309999999998</v>
      </c>
      <c r="F8" s="21">
        <f t="shared" si="0"/>
        <v>3.510560510126898</v>
      </c>
      <c r="G8" s="21">
        <v>2.834092390126898</v>
      </c>
      <c r="H8" s="21">
        <v>0.24061729000000001</v>
      </c>
      <c r="I8" s="21">
        <v>0.43585082999999991</v>
      </c>
      <c r="J8" s="22">
        <f t="shared" si="1"/>
        <v>0.29703634574269272</v>
      </c>
      <c r="K8" s="22">
        <f t="shared" si="2"/>
        <v>0.32225502978880793</v>
      </c>
      <c r="L8" s="23">
        <f t="shared" si="3"/>
        <v>0.36793580515207086</v>
      </c>
      <c r="M8" s="4"/>
      <c r="N8" t="s">
        <v>252</v>
      </c>
      <c r="O8" s="5">
        <v>1.9244666626197111</v>
      </c>
      <c r="P8" s="71">
        <v>0.51645108701344167</v>
      </c>
    </row>
    <row r="9" spans="1:16" x14ac:dyDescent="0.25">
      <c r="A9" s="17"/>
      <c r="B9" s="55">
        <v>3</v>
      </c>
      <c r="C9" s="19" t="s">
        <v>252</v>
      </c>
      <c r="D9" s="20">
        <v>0.72125300000000003</v>
      </c>
      <c r="E9" s="21">
        <v>3.7263290000000002</v>
      </c>
      <c r="F9" s="21">
        <f t="shared" si="0"/>
        <v>1.9244666626197111</v>
      </c>
      <c r="G9" s="21">
        <v>1.7228894526197109</v>
      </c>
      <c r="H9" s="21">
        <v>6.7973760000000008E-2</v>
      </c>
      <c r="I9" s="21">
        <v>0.13360344999999998</v>
      </c>
      <c r="J9" s="22">
        <f t="shared" si="1"/>
        <v>0.4623556998374837</v>
      </c>
      <c r="K9" s="22">
        <f t="shared" si="2"/>
        <v>0.48059718093053805</v>
      </c>
      <c r="L9" s="23">
        <f t="shared" si="3"/>
        <v>0.51645108701344167</v>
      </c>
      <c r="M9" s="4"/>
      <c r="N9" t="s">
        <v>265</v>
      </c>
      <c r="O9" s="5">
        <v>2.5334170370676898</v>
      </c>
      <c r="P9" s="71">
        <v>0.47753036937532239</v>
      </c>
    </row>
    <row r="10" spans="1:16" x14ac:dyDescent="0.25">
      <c r="A10" s="17"/>
      <c r="B10" s="55">
        <v>4</v>
      </c>
      <c r="C10" s="19" t="s">
        <v>253</v>
      </c>
      <c r="D10" s="20">
        <v>3.9894890000000003</v>
      </c>
      <c r="E10" s="21">
        <v>7.7308150000000007</v>
      </c>
      <c r="F10" s="21">
        <f t="shared" si="0"/>
        <v>2.1565248985057712</v>
      </c>
      <c r="G10" s="21">
        <v>1.508939878505771</v>
      </c>
      <c r="H10" s="21">
        <v>0.19864620000000002</v>
      </c>
      <c r="I10" s="21">
        <v>0.44893881999999996</v>
      </c>
      <c r="J10" s="22">
        <f t="shared" si="1"/>
        <v>0.19518509736758297</v>
      </c>
      <c r="K10" s="22">
        <f t="shared" si="2"/>
        <v>0.22088047359893762</v>
      </c>
      <c r="L10" s="23">
        <f t="shared" si="3"/>
        <v>0.27895181795267004</v>
      </c>
      <c r="M10" s="4"/>
      <c r="N10" t="s">
        <v>267</v>
      </c>
      <c r="O10" s="5">
        <v>0.93704071031762926</v>
      </c>
      <c r="P10" s="71">
        <v>0.47471346704994832</v>
      </c>
    </row>
    <row r="11" spans="1:16" x14ac:dyDescent="0.25">
      <c r="A11" s="17"/>
      <c r="B11" s="55">
        <v>5</v>
      </c>
      <c r="C11" s="19" t="s">
        <v>254</v>
      </c>
      <c r="D11" s="20">
        <v>1.374884</v>
      </c>
      <c r="E11" s="21">
        <v>5.4212140000000009</v>
      </c>
      <c r="F11" s="21">
        <f t="shared" si="0"/>
        <v>2.3404690214216735</v>
      </c>
      <c r="G11" s="21">
        <v>1.6468942014216736</v>
      </c>
      <c r="H11" s="21">
        <v>0.37350344999999996</v>
      </c>
      <c r="I11" s="21">
        <v>0.32007137000000002</v>
      </c>
      <c r="J11" s="22">
        <f t="shared" si="1"/>
        <v>0.30378697491404572</v>
      </c>
      <c r="K11" s="22">
        <f t="shared" si="2"/>
        <v>0.3726836187285123</v>
      </c>
      <c r="L11" s="23">
        <f t="shared" si="3"/>
        <v>0.43172415282290516</v>
      </c>
      <c r="M11" s="4"/>
      <c r="N11" t="s">
        <v>261</v>
      </c>
      <c r="O11" s="5">
        <v>2.592086778990236</v>
      </c>
      <c r="P11" s="71">
        <v>0.44622240773864147</v>
      </c>
    </row>
    <row r="12" spans="1:16" x14ac:dyDescent="0.25">
      <c r="A12" s="17"/>
      <c r="B12" s="55">
        <v>6</v>
      </c>
      <c r="C12" s="19" t="s">
        <v>255</v>
      </c>
      <c r="D12" s="20">
        <v>0.93682600000000005</v>
      </c>
      <c r="E12" s="21">
        <v>3.9876969999999998</v>
      </c>
      <c r="F12" s="21">
        <f t="shared" si="0"/>
        <v>1.5012891314635199</v>
      </c>
      <c r="G12" s="21">
        <v>1.2361069614635198</v>
      </c>
      <c r="H12" s="21">
        <v>4.1940410000000004E-2</v>
      </c>
      <c r="I12" s="21">
        <v>0.22324175999999998</v>
      </c>
      <c r="J12" s="22">
        <f t="shared" si="1"/>
        <v>0.30998016184868604</v>
      </c>
      <c r="K12" s="22">
        <f t="shared" si="2"/>
        <v>0.32049761340029592</v>
      </c>
      <c r="L12" s="23">
        <f t="shared" si="3"/>
        <v>0.37648024197011959</v>
      </c>
      <c r="M12" s="4"/>
      <c r="N12" t="s">
        <v>258</v>
      </c>
      <c r="O12" s="5">
        <v>3.0259124173685166</v>
      </c>
      <c r="P12" s="71">
        <v>0.43598273040121172</v>
      </c>
    </row>
    <row r="13" spans="1:16" x14ac:dyDescent="0.25">
      <c r="A13" s="17"/>
      <c r="B13" s="55">
        <v>7</v>
      </c>
      <c r="C13" s="19" t="s">
        <v>256</v>
      </c>
      <c r="D13" s="20">
        <v>6.81182</v>
      </c>
      <c r="E13" s="21">
        <v>1.7432779999999999</v>
      </c>
      <c r="F13" s="21">
        <f t="shared" si="0"/>
        <v>0.13610830608315522</v>
      </c>
      <c r="G13" s="21">
        <v>9.7566686083155219E-2</v>
      </c>
      <c r="H13" s="21">
        <v>2.2503499999999999E-2</v>
      </c>
      <c r="I13" s="21">
        <v>1.6038119999999999E-2</v>
      </c>
      <c r="J13" s="22">
        <f t="shared" si="1"/>
        <v>5.5967370713767527E-2</v>
      </c>
      <c r="K13" s="22">
        <f t="shared" si="2"/>
        <v>6.8876097835890326E-2</v>
      </c>
      <c r="L13" s="23">
        <f t="shared" si="3"/>
        <v>7.8076076267328112E-2</v>
      </c>
      <c r="M13" s="4"/>
      <c r="N13" t="s">
        <v>257</v>
      </c>
      <c r="O13" s="5">
        <v>5.115538672714381</v>
      </c>
      <c r="P13" s="71">
        <v>0.43273525208842606</v>
      </c>
    </row>
    <row r="14" spans="1:16" x14ac:dyDescent="0.25">
      <c r="A14" s="17"/>
      <c r="B14" s="55">
        <v>8</v>
      </c>
      <c r="C14" s="19" t="s">
        <v>257</v>
      </c>
      <c r="D14" s="20">
        <v>1.023444</v>
      </c>
      <c r="E14" s="21">
        <v>11.821405000000002</v>
      </c>
      <c r="F14" s="21">
        <f t="shared" si="0"/>
        <v>5.115538672714381</v>
      </c>
      <c r="G14" s="21">
        <v>3.9075273327143805</v>
      </c>
      <c r="H14" s="21">
        <v>0.44771815999999992</v>
      </c>
      <c r="I14" s="21">
        <v>0.76029318000000035</v>
      </c>
      <c r="J14" s="22">
        <f t="shared" si="1"/>
        <v>0.33054677787575842</v>
      </c>
      <c r="K14" s="22">
        <f t="shared" si="2"/>
        <v>0.36842029291056178</v>
      </c>
      <c r="L14" s="23">
        <f t="shared" si="3"/>
        <v>0.43273525208842606</v>
      </c>
      <c r="M14" s="4"/>
      <c r="N14" t="s">
        <v>254</v>
      </c>
      <c r="O14" s="5">
        <v>2.3404690214216735</v>
      </c>
      <c r="P14" s="71">
        <v>0.43172415282290516</v>
      </c>
    </row>
    <row r="15" spans="1:16" x14ac:dyDescent="0.25">
      <c r="A15" s="17"/>
      <c r="B15" s="55">
        <v>9</v>
      </c>
      <c r="C15" s="19" t="s">
        <v>258</v>
      </c>
      <c r="D15" s="20">
        <v>0.58223000000000003</v>
      </c>
      <c r="E15" s="21">
        <v>6.9404410000000007</v>
      </c>
      <c r="F15" s="21">
        <f t="shared" si="0"/>
        <v>3.0259124173685166</v>
      </c>
      <c r="G15" s="21">
        <v>2.3984530073685164</v>
      </c>
      <c r="H15" s="21">
        <v>0.14608405999999999</v>
      </c>
      <c r="I15" s="21">
        <v>0.48137535000000004</v>
      </c>
      <c r="J15" s="22">
        <f t="shared" si="1"/>
        <v>0.34557645650593616</v>
      </c>
      <c r="K15" s="22">
        <f t="shared" si="2"/>
        <v>0.36662469537144921</v>
      </c>
      <c r="L15" s="23">
        <f t="shared" si="3"/>
        <v>0.43598273040121172</v>
      </c>
      <c r="M15" s="4"/>
      <c r="N15" t="s">
        <v>259</v>
      </c>
      <c r="O15" s="5">
        <v>3.2483911759925541</v>
      </c>
      <c r="P15" s="71">
        <v>0.42878478123951336</v>
      </c>
    </row>
    <row r="16" spans="1:16" x14ac:dyDescent="0.25">
      <c r="A16" s="17"/>
      <c r="B16" s="55">
        <v>10</v>
      </c>
      <c r="C16" s="19" t="s">
        <v>259</v>
      </c>
      <c r="D16" s="20">
        <v>1.151214</v>
      </c>
      <c r="E16" s="21">
        <v>7.5758079999999977</v>
      </c>
      <c r="F16" s="21">
        <f t="shared" si="0"/>
        <v>3.2483911759925541</v>
      </c>
      <c r="G16" s="21">
        <v>2.3664743959925545</v>
      </c>
      <c r="H16" s="21">
        <v>0.11025086999999999</v>
      </c>
      <c r="I16" s="21">
        <v>0.77166590999999995</v>
      </c>
      <c r="J16" s="22">
        <f t="shared" si="1"/>
        <v>0.31237254111938362</v>
      </c>
      <c r="K16" s="22">
        <f t="shared" si="2"/>
        <v>0.32692555909449594</v>
      </c>
      <c r="L16" s="23">
        <f t="shared" si="3"/>
        <v>0.42878478123951336</v>
      </c>
      <c r="M16" s="4"/>
      <c r="N16" t="s">
        <v>262</v>
      </c>
      <c r="O16" s="5">
        <v>3.5962782143885086</v>
      </c>
      <c r="P16" s="71">
        <v>0.41735004550788762</v>
      </c>
    </row>
    <row r="17" spans="1:16" x14ac:dyDescent="0.25">
      <c r="A17" s="17"/>
      <c r="B17" s="55">
        <v>11</v>
      </c>
      <c r="C17" s="19" t="s">
        <v>260</v>
      </c>
      <c r="D17" s="20">
        <v>1.8172009999999998</v>
      </c>
      <c r="E17" s="21">
        <v>4.8530499999999996</v>
      </c>
      <c r="F17" s="21">
        <f t="shared" si="0"/>
        <v>2.0188644995266927</v>
      </c>
      <c r="G17" s="21">
        <v>1.0416353395266924</v>
      </c>
      <c r="H17" s="21">
        <v>0.47587178000000008</v>
      </c>
      <c r="I17" s="21">
        <v>0.50135737999999996</v>
      </c>
      <c r="J17" s="22">
        <f t="shared" si="1"/>
        <v>0.21463519632534026</v>
      </c>
      <c r="K17" s="22">
        <f t="shared" si="2"/>
        <v>0.31269142488263929</v>
      </c>
      <c r="L17" s="23">
        <f t="shared" si="3"/>
        <v>0.41599911386173494</v>
      </c>
      <c r="M17" s="4"/>
      <c r="N17" t="s">
        <v>260</v>
      </c>
      <c r="O17" s="5">
        <v>2.0188644995266927</v>
      </c>
      <c r="P17" s="71">
        <v>0.41599911386173494</v>
      </c>
    </row>
    <row r="18" spans="1:16" x14ac:dyDescent="0.25">
      <c r="A18" s="17"/>
      <c r="B18" s="55">
        <v>12</v>
      </c>
      <c r="C18" s="19" t="s">
        <v>261</v>
      </c>
      <c r="D18" s="20">
        <v>1.617864</v>
      </c>
      <c r="E18" s="21">
        <v>5.8089570000000013</v>
      </c>
      <c r="F18" s="21">
        <f t="shared" si="0"/>
        <v>2.592086778990236</v>
      </c>
      <c r="G18" s="21">
        <v>2.1902260789902357</v>
      </c>
      <c r="H18" s="21">
        <v>0.18553223000000002</v>
      </c>
      <c r="I18" s="21">
        <v>0.21632846999999999</v>
      </c>
      <c r="J18" s="22">
        <f t="shared" si="1"/>
        <v>0.37704291475909274</v>
      </c>
      <c r="K18" s="22">
        <f t="shared" si="2"/>
        <v>0.40898190656089128</v>
      </c>
      <c r="L18" s="23">
        <f t="shared" si="3"/>
        <v>0.44622240773864147</v>
      </c>
      <c r="M18" s="4"/>
      <c r="N18" t="s">
        <v>263</v>
      </c>
      <c r="O18" s="5">
        <v>3.333859085633823</v>
      </c>
      <c r="P18" s="71">
        <v>0.40638689297308866</v>
      </c>
    </row>
    <row r="19" spans="1:16" x14ac:dyDescent="0.25">
      <c r="A19" s="17"/>
      <c r="B19" s="55">
        <v>13</v>
      </c>
      <c r="C19" s="19" t="s">
        <v>262</v>
      </c>
      <c r="D19" s="20">
        <v>3.4917020000000005</v>
      </c>
      <c r="E19" s="21">
        <v>8.616934999999998</v>
      </c>
      <c r="F19" s="21">
        <f t="shared" si="0"/>
        <v>3.5962782143885086</v>
      </c>
      <c r="G19" s="21">
        <v>3.2440148343885085</v>
      </c>
      <c r="H19" s="21">
        <v>0.10373457</v>
      </c>
      <c r="I19" s="21">
        <v>0.24852881000000004</v>
      </c>
      <c r="J19" s="22">
        <f t="shared" si="1"/>
        <v>0.37646968839715156</v>
      </c>
      <c r="K19" s="22">
        <f t="shared" si="2"/>
        <v>0.38850814174512271</v>
      </c>
      <c r="L19" s="23">
        <f t="shared" si="3"/>
        <v>0.41735004550788762</v>
      </c>
      <c r="M19" s="4"/>
      <c r="N19" t="s">
        <v>268</v>
      </c>
      <c r="O19" s="5">
        <v>1.8318980180688327</v>
      </c>
      <c r="P19" s="71">
        <v>0.40385464966168294</v>
      </c>
    </row>
    <row r="20" spans="1:16" x14ac:dyDescent="0.25">
      <c r="A20" s="17"/>
      <c r="B20" s="55">
        <v>14</v>
      </c>
      <c r="C20" s="19" t="s">
        <v>263</v>
      </c>
      <c r="D20" s="20">
        <v>2.361504</v>
      </c>
      <c r="E20" s="21">
        <v>8.2036580000000008</v>
      </c>
      <c r="F20" s="21">
        <f t="shared" si="0"/>
        <v>3.333859085633823</v>
      </c>
      <c r="G20" s="21">
        <v>2.7573724856338231</v>
      </c>
      <c r="H20" s="21">
        <v>0.16369055000000005</v>
      </c>
      <c r="I20" s="21">
        <v>0.41279604999999997</v>
      </c>
      <c r="J20" s="22">
        <f t="shared" si="1"/>
        <v>0.33611499719196275</v>
      </c>
      <c r="K20" s="22">
        <f t="shared" si="2"/>
        <v>0.35606835824138733</v>
      </c>
      <c r="L20" s="23">
        <f t="shared" si="3"/>
        <v>0.40638689297308866</v>
      </c>
      <c r="M20" s="4"/>
      <c r="N20" t="s">
        <v>271</v>
      </c>
      <c r="O20" s="5">
        <v>1.6282636844148124</v>
      </c>
      <c r="P20" s="71">
        <v>0.40146755639664111</v>
      </c>
    </row>
    <row r="21" spans="1:16" x14ac:dyDescent="0.25">
      <c r="A21" s="17"/>
      <c r="B21" s="55">
        <v>15</v>
      </c>
      <c r="C21" s="19" t="s">
        <v>264</v>
      </c>
      <c r="D21" s="20">
        <v>21.318569000000004</v>
      </c>
      <c r="E21" s="21">
        <v>37.918850000000006</v>
      </c>
      <c r="F21" s="21">
        <f t="shared" si="0"/>
        <v>14.396188735552691</v>
      </c>
      <c r="G21" s="21">
        <v>10.073781625552691</v>
      </c>
      <c r="H21" s="21">
        <v>1.3127413700000008</v>
      </c>
      <c r="I21" s="21">
        <v>3.0096657399999982</v>
      </c>
      <c r="J21" s="22">
        <f t="shared" si="1"/>
        <v>0.26566685502204546</v>
      </c>
      <c r="K21" s="22">
        <f t="shared" si="2"/>
        <v>0.30028661195032785</v>
      </c>
      <c r="L21" s="23">
        <f t="shared" si="3"/>
        <v>0.37965784129931918</v>
      </c>
      <c r="M21" s="4"/>
      <c r="N21" t="s">
        <v>270</v>
      </c>
      <c r="O21" s="5">
        <v>2.412435438062305</v>
      </c>
      <c r="P21" s="71">
        <v>0.39715611131572176</v>
      </c>
    </row>
    <row r="22" spans="1:16" x14ac:dyDescent="0.25">
      <c r="A22" s="17"/>
      <c r="B22" s="55">
        <v>16</v>
      </c>
      <c r="C22" s="19" t="s">
        <v>265</v>
      </c>
      <c r="D22" s="20">
        <v>2.171691</v>
      </c>
      <c r="E22" s="21">
        <v>5.3052479999999989</v>
      </c>
      <c r="F22" s="21">
        <f t="shared" si="0"/>
        <v>2.5334170370676898</v>
      </c>
      <c r="G22" s="21">
        <v>1.5985983970676898</v>
      </c>
      <c r="H22" s="21">
        <v>6.8720230000000007E-2</v>
      </c>
      <c r="I22" s="21">
        <v>0.8660984100000001</v>
      </c>
      <c r="J22" s="22">
        <f t="shared" si="1"/>
        <v>0.30132397148402679</v>
      </c>
      <c r="K22" s="22">
        <f t="shared" si="2"/>
        <v>0.31427722644967593</v>
      </c>
      <c r="L22" s="23">
        <f t="shared" si="3"/>
        <v>0.47753036937532239</v>
      </c>
      <c r="M22" s="4"/>
      <c r="N22" t="s">
        <v>264</v>
      </c>
      <c r="O22" s="5">
        <v>14.396188735552691</v>
      </c>
      <c r="P22" s="71">
        <v>0.37965784129931918</v>
      </c>
    </row>
    <row r="23" spans="1:16" x14ac:dyDescent="0.25">
      <c r="A23" s="17"/>
      <c r="B23" s="55">
        <v>17</v>
      </c>
      <c r="C23" s="19" t="s">
        <v>266</v>
      </c>
      <c r="D23" s="20">
        <v>2.66E-3</v>
      </c>
      <c r="E23" s="21">
        <v>2.66E-3</v>
      </c>
      <c r="F23" s="21">
        <f t="shared" si="0"/>
        <v>0</v>
      </c>
      <c r="G23" s="21">
        <v>0</v>
      </c>
      <c r="H23" s="21">
        <v>0</v>
      </c>
      <c r="I23" s="21">
        <v>0</v>
      </c>
      <c r="J23" s="22">
        <f t="shared" si="1"/>
        <v>0</v>
      </c>
      <c r="K23" s="22">
        <f t="shared" si="2"/>
        <v>0</v>
      </c>
      <c r="L23" s="23">
        <f t="shared" si="3"/>
        <v>0</v>
      </c>
      <c r="M23" s="4"/>
      <c r="N23" t="s">
        <v>272</v>
      </c>
      <c r="O23" s="5">
        <v>1.3176147038308157</v>
      </c>
      <c r="P23" s="71">
        <v>0.3782986866299537</v>
      </c>
    </row>
    <row r="24" spans="1:16" x14ac:dyDescent="0.25">
      <c r="A24" s="17"/>
      <c r="B24" s="55">
        <v>18</v>
      </c>
      <c r="C24" s="19" t="s">
        <v>267</v>
      </c>
      <c r="D24" s="20">
        <v>0.82508400000000004</v>
      </c>
      <c r="E24" s="21">
        <v>1.9739079999999998</v>
      </c>
      <c r="F24" s="21">
        <f t="shared" si="0"/>
        <v>0.93704071031762926</v>
      </c>
      <c r="G24" s="21">
        <v>0.55880469031762914</v>
      </c>
      <c r="H24" s="21">
        <v>0.19380532</v>
      </c>
      <c r="I24" s="21">
        <v>0.1844307</v>
      </c>
      <c r="J24" s="22">
        <f t="shared" si="1"/>
        <v>0.28309561049331033</v>
      </c>
      <c r="K24" s="22">
        <f t="shared" si="2"/>
        <v>0.38127917325307426</v>
      </c>
      <c r="L24" s="23">
        <f t="shared" si="3"/>
        <v>0.47471346704994832</v>
      </c>
      <c r="M24" s="4"/>
      <c r="N24" t="s">
        <v>255</v>
      </c>
      <c r="O24" s="5">
        <v>1.5012891314635199</v>
      </c>
      <c r="P24" s="71">
        <v>0.37648024197011959</v>
      </c>
    </row>
    <row r="25" spans="1:16" x14ac:dyDescent="0.25">
      <c r="A25" s="17"/>
      <c r="B25" s="55">
        <v>19</v>
      </c>
      <c r="C25" s="19" t="s">
        <v>268</v>
      </c>
      <c r="D25" s="20">
        <v>0.80986899999999995</v>
      </c>
      <c r="E25" s="21">
        <v>4.5360329999999998</v>
      </c>
      <c r="F25" s="21">
        <f t="shared" si="0"/>
        <v>1.8318980180688327</v>
      </c>
      <c r="G25" s="21">
        <v>1.5245613880688325</v>
      </c>
      <c r="H25" s="21">
        <v>4.1303950000000006E-2</v>
      </c>
      <c r="I25" s="21">
        <v>0.26603268000000008</v>
      </c>
      <c r="J25" s="22">
        <f t="shared" si="1"/>
        <v>0.33610015360753165</v>
      </c>
      <c r="K25" s="22">
        <f t="shared" si="2"/>
        <v>0.34520589644494049</v>
      </c>
      <c r="L25" s="23">
        <f t="shared" si="3"/>
        <v>0.40385464966168294</v>
      </c>
      <c r="M25" s="4"/>
      <c r="N25" t="s">
        <v>274</v>
      </c>
      <c r="O25" s="5">
        <v>0.97434783344140119</v>
      </c>
      <c r="P25" s="71">
        <v>0.37091547000612562</v>
      </c>
    </row>
    <row r="26" spans="1:16" x14ac:dyDescent="0.25">
      <c r="A26" s="17"/>
      <c r="B26" s="55">
        <v>20</v>
      </c>
      <c r="C26" s="19" t="s">
        <v>269</v>
      </c>
      <c r="D26" s="20">
        <v>4.6157610000000009</v>
      </c>
      <c r="E26" s="21">
        <v>8.350105000000001</v>
      </c>
      <c r="F26" s="21">
        <f t="shared" si="0"/>
        <v>1.9177991104222987</v>
      </c>
      <c r="G26" s="21">
        <v>1.5024604604222986</v>
      </c>
      <c r="H26" s="21">
        <v>4.781813E-2</v>
      </c>
      <c r="I26" s="21">
        <v>0.36752052000000002</v>
      </c>
      <c r="J26" s="22">
        <f t="shared" si="1"/>
        <v>0.17993312184964122</v>
      </c>
      <c r="K26" s="22">
        <f t="shared" si="2"/>
        <v>0.18565977199356157</v>
      </c>
      <c r="L26" s="23">
        <f t="shared" si="3"/>
        <v>0.22967365205854279</v>
      </c>
      <c r="M26" s="4"/>
      <c r="N26" t="s">
        <v>251</v>
      </c>
      <c r="O26" s="5">
        <v>3.510560510126898</v>
      </c>
      <c r="P26" s="71">
        <v>0.36793580515207086</v>
      </c>
    </row>
    <row r="27" spans="1:16" x14ac:dyDescent="0.25">
      <c r="A27" s="17"/>
      <c r="B27" s="55">
        <v>21</v>
      </c>
      <c r="C27" s="19" t="s">
        <v>270</v>
      </c>
      <c r="D27" s="20">
        <v>0.90301599999999993</v>
      </c>
      <c r="E27" s="21">
        <v>6.0742749999999983</v>
      </c>
      <c r="F27" s="21">
        <f t="shared" si="0"/>
        <v>2.412435438062305</v>
      </c>
      <c r="G27" s="21">
        <v>2.0139212680623051</v>
      </c>
      <c r="H27" s="21">
        <v>9.287376E-2</v>
      </c>
      <c r="I27" s="21">
        <v>0.30564040999999997</v>
      </c>
      <c r="J27" s="22">
        <f t="shared" si="1"/>
        <v>0.33154924136004804</v>
      </c>
      <c r="K27" s="22">
        <f t="shared" si="2"/>
        <v>0.34683892778353065</v>
      </c>
      <c r="L27" s="23">
        <f t="shared" si="3"/>
        <v>0.39715611131572176</v>
      </c>
      <c r="M27" s="4"/>
      <c r="N27" t="s">
        <v>253</v>
      </c>
      <c r="O27" s="5">
        <v>2.1565248985057712</v>
      </c>
      <c r="P27" s="71">
        <v>0.27895181795267004</v>
      </c>
    </row>
    <row r="28" spans="1:16" x14ac:dyDescent="0.25">
      <c r="A28" s="17"/>
      <c r="B28" s="55">
        <v>22</v>
      </c>
      <c r="C28" s="19" t="s">
        <v>271</v>
      </c>
      <c r="D28" s="20">
        <v>1.081032</v>
      </c>
      <c r="E28" s="21">
        <v>4.0557789999999994</v>
      </c>
      <c r="F28" s="21">
        <f t="shared" si="0"/>
        <v>1.6282636844148124</v>
      </c>
      <c r="G28" s="21">
        <v>1.3543876244148123</v>
      </c>
      <c r="H28" s="21">
        <v>8.5464860000000004E-2</v>
      </c>
      <c r="I28" s="21">
        <v>0.18841119999999995</v>
      </c>
      <c r="J28" s="22">
        <f t="shared" si="1"/>
        <v>0.33394019358915084</v>
      </c>
      <c r="K28" s="22">
        <f t="shared" si="2"/>
        <v>0.35501255971166396</v>
      </c>
      <c r="L28" s="23">
        <f t="shared" si="3"/>
        <v>0.40146755639664111</v>
      </c>
      <c r="M28" s="4"/>
      <c r="N28" t="s">
        <v>269</v>
      </c>
      <c r="O28" s="5">
        <v>1.9177991104222987</v>
      </c>
      <c r="P28" s="71">
        <v>0.22967365205854279</v>
      </c>
    </row>
    <row r="29" spans="1:16" x14ac:dyDescent="0.25">
      <c r="A29" s="17"/>
      <c r="B29" s="55">
        <v>23</v>
      </c>
      <c r="C29" s="19" t="s">
        <v>272</v>
      </c>
      <c r="D29" s="20">
        <v>1.5480480000000001</v>
      </c>
      <c r="E29" s="21">
        <v>3.4830010000000007</v>
      </c>
      <c r="F29" s="21">
        <f t="shared" si="0"/>
        <v>1.3176147038308157</v>
      </c>
      <c r="G29" s="21">
        <v>1.0481420538308157</v>
      </c>
      <c r="H29" s="21">
        <v>2.9225610000000003E-2</v>
      </c>
      <c r="I29" s="21">
        <v>0.24024704</v>
      </c>
      <c r="J29" s="22">
        <f t="shared" si="1"/>
        <v>0.30093073583120289</v>
      </c>
      <c r="K29" s="22">
        <f t="shared" si="2"/>
        <v>0.30932166365465169</v>
      </c>
      <c r="L29" s="23">
        <f t="shared" si="3"/>
        <v>0.3782986866299537</v>
      </c>
      <c r="M29" s="4"/>
      <c r="N29" t="s">
        <v>273</v>
      </c>
      <c r="O29" s="5">
        <v>5.4991379857856515E-2</v>
      </c>
      <c r="P29" s="71">
        <v>0.1156600488747805</v>
      </c>
    </row>
    <row r="30" spans="1:16" x14ac:dyDescent="0.25">
      <c r="A30" s="17"/>
      <c r="B30" s="55">
        <v>24</v>
      </c>
      <c r="C30" s="19" t="s">
        <v>273</v>
      </c>
      <c r="D30" s="20">
        <v>0.42339100000000002</v>
      </c>
      <c r="E30" s="21">
        <v>0.47545700000000002</v>
      </c>
      <c r="F30" s="21">
        <f t="shared" si="0"/>
        <v>5.4991379857856515E-2</v>
      </c>
      <c r="G30" s="21">
        <v>3.011334985785652E-2</v>
      </c>
      <c r="H30" s="21">
        <v>5.6039499999999999E-3</v>
      </c>
      <c r="I30" s="21">
        <v>1.9274079999999999E-2</v>
      </c>
      <c r="J30" s="22">
        <f t="shared" si="1"/>
        <v>6.333559051156365E-2</v>
      </c>
      <c r="K30" s="22">
        <f t="shared" si="2"/>
        <v>7.5122040179987914E-2</v>
      </c>
      <c r="L30" s="23">
        <f t="shared" si="3"/>
        <v>0.1156600488747805</v>
      </c>
      <c r="M30" s="4"/>
      <c r="N30" t="s">
        <v>256</v>
      </c>
      <c r="O30" s="5">
        <v>0.13610830608315522</v>
      </c>
      <c r="P30" s="71">
        <v>7.8076076267328112E-2</v>
      </c>
    </row>
    <row r="31" spans="1:16" ht="15.75" thickBot="1" x14ac:dyDescent="0.3">
      <c r="A31" s="24"/>
      <c r="B31" s="56">
        <v>25</v>
      </c>
      <c r="C31" s="26" t="s">
        <v>274</v>
      </c>
      <c r="D31" s="27">
        <v>0.72565400000000002</v>
      </c>
      <c r="E31" s="28">
        <v>2.6268729999999998</v>
      </c>
      <c r="F31" s="28">
        <f t="shared" si="0"/>
        <v>0.97434783344140119</v>
      </c>
      <c r="G31" s="28">
        <v>0.83522809344140114</v>
      </c>
      <c r="H31" s="28">
        <v>5.6039499999999999E-3</v>
      </c>
      <c r="I31" s="28">
        <v>0.13351579</v>
      </c>
      <c r="J31" s="29">
        <f t="shared" si="1"/>
        <v>0.31795526218488723</v>
      </c>
      <c r="K31" s="29">
        <f t="shared" si="2"/>
        <v>0.32008857810842062</v>
      </c>
      <c r="L31" s="30">
        <f t="shared" si="3"/>
        <v>0.37091547000612562</v>
      </c>
      <c r="M31" s="4"/>
      <c r="N31" t="s">
        <v>266</v>
      </c>
      <c r="O31" s="5">
        <v>0</v>
      </c>
      <c r="P31" s="71">
        <v>0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"/>
  <sheetViews>
    <sheetView workbookViewId="0">
      <selection activeCell="D13" sqref="D13:G14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" customWidth="1"/>
    <col min="6" max="6" width="13.5703125" customWidth="1"/>
    <col min="7" max="9" width="0" hidden="1" customWidth="1"/>
  </cols>
  <sheetData>
    <row r="1" spans="1:13" ht="15.75" x14ac:dyDescent="0.25">
      <c r="A1" s="50">
        <v>73</v>
      </c>
      <c r="B1" s="49" t="s">
        <v>45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1185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63.919644000000005</v>
      </c>
      <c r="E6" s="14">
        <v>162.31761800000001</v>
      </c>
      <c r="F6" s="14">
        <v>63.455618788941834</v>
      </c>
      <c r="G6" s="14">
        <v>48.347522238941828</v>
      </c>
      <c r="H6" s="14">
        <v>4.5106829800000003</v>
      </c>
      <c r="I6" s="14">
        <v>10.597413569999997</v>
      </c>
      <c r="J6" s="15">
        <v>0.29785751438849861</v>
      </c>
      <c r="K6" s="15">
        <v>0.32564675276926391</v>
      </c>
      <c r="L6" s="16">
        <v>0.39093488168944063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63.509643999999994</v>
      </c>
      <c r="E7" s="38">
        <f ca="1">SUM(E8:OFFSET(E6,MATCH("PROYECTOS",$A$8:$A$50,0),0))</f>
        <v>63.522089000000022</v>
      </c>
      <c r="F7" s="38">
        <f ca="1">SUM(F8:OFFSET(F6,MATCH("PROYECTOS",$A$8:$A$50,0),0))</f>
        <v>35.14944449599863</v>
      </c>
      <c r="G7" s="38">
        <f ca="1">SUM(G8:OFFSET(G6,MATCH("PROYECTOS",$A$8:$A$50,0),0))</f>
        <v>32.020098985998629</v>
      </c>
      <c r="H7" s="38">
        <f ca="1">SUM(H8:OFFSET(H6,MATCH("PROYECTOS",$A$8:$A$50,0),0))</f>
        <v>1.5104431699999998</v>
      </c>
      <c r="I7" s="38">
        <f ca="1">SUM(I8:OFFSET(I6,MATCH("PROYECTOS",$A$8:$A$50,0),0))</f>
        <v>1.61890234</v>
      </c>
      <c r="J7" s="39">
        <f ca="1">IFERROR(G7/E7,0)</f>
        <v>0.50407817957621981</v>
      </c>
      <c r="K7" s="39">
        <f ca="1">IFERROR(SUM(G7,H7)/E7,0)</f>
        <v>0.52785641473470146</v>
      </c>
      <c r="L7" s="40">
        <f ca="1">IFERROR(SUM(G7,H7,I7)/E7,0)</f>
        <v>0.55334207437665683</v>
      </c>
      <c r="M7" s="4"/>
    </row>
    <row r="8" spans="1:13" x14ac:dyDescent="0.25">
      <c r="A8" s="17"/>
      <c r="B8" s="19">
        <v>3000194</v>
      </c>
      <c r="C8" s="19" t="s">
        <v>1187</v>
      </c>
      <c r="D8" s="20">
        <v>63.509643999999994</v>
      </c>
      <c r="E8" s="21">
        <v>63.522089000000022</v>
      </c>
      <c r="F8" s="21">
        <f t="shared" ref="F8" si="0">SUM(G8,H8,I8)</f>
        <v>35.14944449599863</v>
      </c>
      <c r="G8" s="21">
        <v>32.020098985998629</v>
      </c>
      <c r="H8" s="21">
        <v>1.5104431699999998</v>
      </c>
      <c r="I8" s="21">
        <v>1.61890234</v>
      </c>
      <c r="J8" s="22">
        <f t="shared" ref="J8:J9" si="1">IFERROR(G8/E8,0)</f>
        <v>0.50407817957621981</v>
      </c>
      <c r="K8" s="22">
        <f t="shared" ref="K8:K9" si="2">IFERROR(SUM(G8,H8)/E8,0)</f>
        <v>0.52785641473470146</v>
      </c>
      <c r="L8" s="23">
        <f t="shared" ref="L8:L9" si="3">IFERROR(SUM(G8,H8,I8)/E8,0)</f>
        <v>0.55334207437665683</v>
      </c>
      <c r="M8" s="4"/>
    </row>
    <row r="9" spans="1:13" ht="15.75" thickBot="1" x14ac:dyDescent="0.3">
      <c r="A9" s="41" t="s">
        <v>294</v>
      </c>
      <c r="B9" s="43"/>
      <c r="C9" s="43"/>
      <c r="D9" s="44">
        <f ca="1">OFFSET(D9,-MATCH("PROYECTOS",$A$8:$A$50,0)-1,0)-(OFFSET(D9,-MATCH("PROYECTOS",$A$8:$A$50,0),0))</f>
        <v>0.4100000000000108</v>
      </c>
      <c r="E9" s="45">
        <f t="shared" ref="E9:I9" ca="1" si="4">OFFSET(E9,-MATCH("PROYECTOS",$A$8:$A$50,0)-1,0)-(OFFSET(E9,-MATCH("PROYECTOS",$A$8:$A$50,0),0))</f>
        <v>98.795528999999988</v>
      </c>
      <c r="F9" s="45">
        <f t="shared" ca="1" si="4"/>
        <v>28.306174292943204</v>
      </c>
      <c r="G9" s="45">
        <f t="shared" ca="1" si="4"/>
        <v>16.327423252943198</v>
      </c>
      <c r="H9" s="45">
        <f t="shared" ca="1" si="4"/>
        <v>3.0002398100000005</v>
      </c>
      <c r="I9" s="45">
        <f t="shared" ca="1" si="4"/>
        <v>8.978511229999997</v>
      </c>
      <c r="J9" s="46">
        <f t="shared" ca="1" si="1"/>
        <v>0.16526479910789485</v>
      </c>
      <c r="K9" s="46">
        <f t="shared" ca="1" si="2"/>
        <v>0.19563297305633337</v>
      </c>
      <c r="L9" s="47">
        <f t="shared" ca="1" si="3"/>
        <v>0.28651270537701357</v>
      </c>
      <c r="M9" s="4"/>
    </row>
    <row r="10" spans="1:13" ht="15.75" thickBot="1" x14ac:dyDescent="0.3"/>
    <row r="11" spans="1:13" ht="15.75" thickBot="1" x14ac:dyDescent="0.3">
      <c r="A11" s="89" t="s">
        <v>316</v>
      </c>
      <c r="B11" s="90"/>
      <c r="C11" s="90"/>
      <c r="D11" s="91"/>
    </row>
    <row r="12" spans="1:13" ht="15.75" thickBot="1" x14ac:dyDescent="0.3">
      <c r="A12" s="1" t="s">
        <v>1191</v>
      </c>
    </row>
    <row r="13" spans="1:13" ht="45" customHeight="1" x14ac:dyDescent="0.25">
      <c r="A13" s="82" t="s">
        <v>318</v>
      </c>
      <c r="B13" s="83"/>
      <c r="C13" s="83"/>
      <c r="D13" s="94" t="s">
        <v>319</v>
      </c>
      <c r="E13" s="6"/>
      <c r="F13" s="6"/>
      <c r="G13" s="6"/>
    </row>
    <row r="14" spans="1:13" ht="15.75" thickBot="1" x14ac:dyDescent="0.3">
      <c r="A14" s="92"/>
      <c r="B14" s="93"/>
      <c r="C14" s="93"/>
      <c r="D14" s="95"/>
      <c r="E14" s="7"/>
      <c r="F14" s="7"/>
      <c r="G14" s="7"/>
    </row>
  </sheetData>
  <mergeCells count="10">
    <mergeCell ref="A11:D11"/>
    <mergeCell ref="A13:C14"/>
    <mergeCell ref="D13:D14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"/>
  <sheetViews>
    <sheetView topLeftCell="A5" workbookViewId="0">
      <selection activeCell="E18" sqref="E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3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73</v>
      </c>
      <c r="B1" s="49" t="s">
        <v>45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1186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63.919644000000005</v>
      </c>
      <c r="I6" s="14">
        <v>162.31761800000001</v>
      </c>
      <c r="J6" s="14">
        <v>63.455618788941834</v>
      </c>
      <c r="K6" s="14">
        <v>48.347522238941828</v>
      </c>
      <c r="L6" s="14">
        <v>4.5106829800000003</v>
      </c>
      <c r="M6" s="14">
        <v>10.597413569999997</v>
      </c>
      <c r="N6" s="15">
        <v>0.29785751438849861</v>
      </c>
      <c r="O6" s="15">
        <v>0.32564675276926391</v>
      </c>
      <c r="P6" s="16">
        <v>0.39093488168944063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t="shared" ref="H7:M7" si="0">SUM(H8:H10)</f>
        <v>63.509643999999987</v>
      </c>
      <c r="I7" s="37">
        <f t="shared" si="0"/>
        <v>63.522089000000001</v>
      </c>
      <c r="J7" s="37">
        <f t="shared" si="0"/>
        <v>35.14944449599863</v>
      </c>
      <c r="K7" s="37">
        <f t="shared" si="0"/>
        <v>32.020098985998629</v>
      </c>
      <c r="L7" s="37">
        <f t="shared" si="0"/>
        <v>1.5104431699999998</v>
      </c>
      <c r="M7" s="37">
        <f t="shared" si="0"/>
        <v>1.6189023399999998</v>
      </c>
      <c r="N7" s="39">
        <f>IFERROR(K7/I7,0)</f>
        <v>0.50407817957622003</v>
      </c>
      <c r="O7" s="39">
        <f>IFERROR(SUM(K7,L7)/I7,0)</f>
        <v>0.52785641473470168</v>
      </c>
      <c r="P7" s="40">
        <f>IFERROR(SUM(K7,L7,M7)/I7,0)</f>
        <v>0.55334207437665706</v>
      </c>
      <c r="Q7" s="64"/>
      <c r="R7" s="38"/>
      <c r="S7" s="40"/>
    </row>
    <row r="8" spans="1:19" ht="25.5" x14ac:dyDescent="0.25">
      <c r="A8" s="17"/>
      <c r="B8" s="19">
        <v>5001253</v>
      </c>
      <c r="C8" s="19" t="s">
        <v>869</v>
      </c>
      <c r="D8" s="68">
        <v>3000194</v>
      </c>
      <c r="E8" s="19" t="s">
        <v>1187</v>
      </c>
      <c r="F8" s="69">
        <v>177</v>
      </c>
      <c r="G8" s="19" t="s">
        <v>881</v>
      </c>
      <c r="H8" s="20">
        <v>43.014999999999986</v>
      </c>
      <c r="I8" s="21">
        <v>43.015000000000001</v>
      </c>
      <c r="J8" s="21">
        <f t="shared" ref="J8:J10" si="1">SUM(K8,L8,M8)</f>
        <v>26.304536283016205</v>
      </c>
      <c r="K8" s="21">
        <v>26.304536283016205</v>
      </c>
      <c r="L8" s="21">
        <v>0</v>
      </c>
      <c r="M8" s="21">
        <v>0</v>
      </c>
      <c r="N8" s="22">
        <f t="shared" ref="N8:N11" si="2">IFERROR(K8/I8,0)</f>
        <v>0.61152008097213073</v>
      </c>
      <c r="O8" s="22">
        <f t="shared" ref="O8:O11" si="3">IFERROR(SUM(K8,L8)/I8,0)</f>
        <v>0.61152008097213073</v>
      </c>
      <c r="P8" s="23">
        <f t="shared" ref="P8:P11" si="4">IFERROR(SUM(K8,L8,M8)/I8,0)</f>
        <v>0.61152008097213073</v>
      </c>
      <c r="Q8" s="70">
        <v>198</v>
      </c>
      <c r="R8" s="21">
        <v>222</v>
      </c>
      <c r="S8" s="23">
        <f>IFERROR(R8/Q8,0)</f>
        <v>1.1212121212121211</v>
      </c>
    </row>
    <row r="9" spans="1:19" ht="51" x14ac:dyDescent="0.25">
      <c r="A9" s="17"/>
      <c r="B9" s="19">
        <v>5004341</v>
      </c>
      <c r="C9" s="19" t="s">
        <v>1188</v>
      </c>
      <c r="D9" s="68">
        <v>3000194</v>
      </c>
      <c r="E9" s="19" t="s">
        <v>1187</v>
      </c>
      <c r="F9" s="69">
        <v>117</v>
      </c>
      <c r="G9" s="19" t="s">
        <v>688</v>
      </c>
      <c r="H9" s="20">
        <v>7.3616730000000024</v>
      </c>
      <c r="I9" s="21">
        <v>8.2179330000000022</v>
      </c>
      <c r="J9" s="21">
        <f t="shared" si="1"/>
        <v>4.0462485932944814</v>
      </c>
      <c r="K9" s="21">
        <v>2.7101923632944818</v>
      </c>
      <c r="L9" s="21">
        <v>0.56965544999999984</v>
      </c>
      <c r="M9" s="21">
        <v>0.76640077999999978</v>
      </c>
      <c r="N9" s="22">
        <f t="shared" si="2"/>
        <v>0.32979002911005495</v>
      </c>
      <c r="O9" s="22">
        <f t="shared" si="3"/>
        <v>0.39910860958521821</v>
      </c>
      <c r="P9" s="23">
        <f t="shared" si="4"/>
        <v>0.49236816524234017</v>
      </c>
      <c r="Q9" s="70">
        <v>42</v>
      </c>
      <c r="R9" s="21">
        <v>82</v>
      </c>
      <c r="S9" s="23">
        <f t="shared" ref="S9:S10" si="5">IFERROR(R9/Q9,0)</f>
        <v>1.9523809523809523</v>
      </c>
    </row>
    <row r="10" spans="1:19" ht="25.5" x14ac:dyDescent="0.25">
      <c r="A10" s="17"/>
      <c r="B10" s="19">
        <v>5004342</v>
      </c>
      <c r="C10" s="19" t="s">
        <v>1189</v>
      </c>
      <c r="D10" s="68">
        <v>3000194</v>
      </c>
      <c r="E10" s="19" t="s">
        <v>1187</v>
      </c>
      <c r="F10" s="69">
        <v>60</v>
      </c>
      <c r="G10" s="19" t="s">
        <v>310</v>
      </c>
      <c r="H10" s="20">
        <v>13.132970999999998</v>
      </c>
      <c r="I10" s="21">
        <v>12.289156</v>
      </c>
      <c r="J10" s="21">
        <f t="shared" si="1"/>
        <v>4.7986596196879425</v>
      </c>
      <c r="K10" s="21">
        <v>3.0053703396879428</v>
      </c>
      <c r="L10" s="21">
        <v>0.94078771999999999</v>
      </c>
      <c r="M10" s="21">
        <v>0.85250155999999999</v>
      </c>
      <c r="N10" s="22">
        <f t="shared" si="2"/>
        <v>0.24455465775582494</v>
      </c>
      <c r="O10" s="22">
        <f t="shared" si="3"/>
        <v>0.3211089565213382</v>
      </c>
      <c r="P10" s="23">
        <f t="shared" si="4"/>
        <v>0.3904791850382518</v>
      </c>
      <c r="Q10" s="70">
        <v>112</v>
      </c>
      <c r="R10" s="21">
        <v>11</v>
      </c>
      <c r="S10" s="23">
        <f t="shared" si="5"/>
        <v>9.8214285714285712E-2</v>
      </c>
    </row>
    <row r="11" spans="1:19" ht="15.75" thickBot="1" x14ac:dyDescent="0.3">
      <c r="A11" s="41" t="s">
        <v>294</v>
      </c>
      <c r="B11" s="43"/>
      <c r="C11" s="43"/>
      <c r="D11" s="65"/>
      <c r="E11" s="43"/>
      <c r="F11" s="66"/>
      <c r="G11" s="43"/>
      <c r="H11" s="44">
        <f>H6-H7</f>
        <v>0.41000000000001791</v>
      </c>
      <c r="I11" s="44">
        <f t="shared" ref="I11:M11" si="6">I6-I7</f>
        <v>98.795529000000016</v>
      </c>
      <c r="J11" s="44">
        <f t="shared" si="6"/>
        <v>28.306174292943204</v>
      </c>
      <c r="K11" s="44">
        <f t="shared" si="6"/>
        <v>16.327423252943198</v>
      </c>
      <c r="L11" s="44">
        <f t="shared" si="6"/>
        <v>3.0002398100000005</v>
      </c>
      <c r="M11" s="44">
        <f t="shared" si="6"/>
        <v>8.978511229999997</v>
      </c>
      <c r="N11" s="46">
        <f t="shared" si="2"/>
        <v>0.16526479910789482</v>
      </c>
      <c r="O11" s="46">
        <f t="shared" si="3"/>
        <v>0.19563297305633331</v>
      </c>
      <c r="P11" s="47">
        <f t="shared" si="4"/>
        <v>0.28651270537701351</v>
      </c>
      <c r="Q11" s="67"/>
      <c r="R11" s="45"/>
      <c r="S11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workbookViewId="0">
      <selection activeCell="A17" sqref="A17:L1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74</v>
      </c>
      <c r="B1" s="50" t="s">
        <v>46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1192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84.496460000000013</v>
      </c>
      <c r="E6" s="14">
        <v>94.925827999999996</v>
      </c>
      <c r="F6" s="14">
        <v>75.890775560339762</v>
      </c>
      <c r="G6" s="14">
        <v>74.563506850339763</v>
      </c>
      <c r="H6" s="14">
        <v>0.64678778999999997</v>
      </c>
      <c r="I6" s="14">
        <v>0.68048092000000004</v>
      </c>
      <c r="J6" s="15">
        <v>0.78549229879079663</v>
      </c>
      <c r="K6" s="15">
        <v>0.79230591109871351</v>
      </c>
      <c r="L6" s="16">
        <v>0.79947446505644137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84.010460000000009</v>
      </c>
      <c r="E7" s="38">
        <f ca="1">SUM(E8:OFFSET(E6,MATCH("GOBIERNOS REGIONALES",$A$8:$A$50,0),0))</f>
        <v>94.004203000000004</v>
      </c>
      <c r="F7" s="38">
        <f ca="1">SUM(F8:OFFSET(F6,MATCH("GOBIERNOS REGIONALES",$A$8:$A$50,0),0))</f>
        <v>75.679557059717936</v>
      </c>
      <c r="G7" s="38">
        <f ca="1">SUM(G8:OFFSET(G6,MATCH("GOBIERNOS REGIONALES",$A$8:$A$50,0),0))</f>
        <v>74.519630849717942</v>
      </c>
      <c r="H7" s="38">
        <f ca="1">SUM(H8:OFFSET(H6,MATCH("GOBIERNOS REGIONALES",$A$8:$A$50,0),0))</f>
        <v>0.55619278999999999</v>
      </c>
      <c r="I7" s="38">
        <f ca="1">SUM(I8:OFFSET(I6,MATCH("GOBIERNOS REGIONALES",$A$8:$A$50,0),0))</f>
        <v>0.60373341999999997</v>
      </c>
      <c r="J7" s="39">
        <f ca="1">IFERROR(G7/E7,0)</f>
        <v>0.79272658531787077</v>
      </c>
      <c r="K7" s="39">
        <f ca="1">IFERROR(SUM(G7,H7)/E7,0)</f>
        <v>0.79864326534120966</v>
      </c>
      <c r="L7" s="40">
        <f ca="1">IFERROR(SUM(G7,H7,I7)/E7,0)</f>
        <v>0.80506567413499519</v>
      </c>
      <c r="M7" s="4"/>
    </row>
    <row r="8" spans="1:13" ht="25.5" x14ac:dyDescent="0.25">
      <c r="A8" s="17"/>
      <c r="B8" s="18">
        <v>2</v>
      </c>
      <c r="C8" s="19" t="s">
        <v>102</v>
      </c>
      <c r="D8" s="20">
        <v>0</v>
      </c>
      <c r="E8" s="21">
        <v>0.102892</v>
      </c>
      <c r="F8" s="21">
        <f t="shared" ref="F8:F18" si="0">SUM(G8,H8,I8)</f>
        <v>2.5706790262260436E-2</v>
      </c>
      <c r="G8" s="21">
        <v>1.4100000262260437E-2</v>
      </c>
      <c r="H8" s="21">
        <v>4.2679000000000003E-4</v>
      </c>
      <c r="I8" s="21">
        <v>1.1180000000000001E-2</v>
      </c>
      <c r="J8" s="22">
        <f t="shared" ref="J8:J18" si="1">IFERROR(G8/E8,0)</f>
        <v>0.1370368956018003</v>
      </c>
      <c r="K8" s="22">
        <f t="shared" ref="K8:K18" si="2">IFERROR(SUM(G8,H8)/E8,0)</f>
        <v>0.14118483713272595</v>
      </c>
      <c r="L8" s="23">
        <f t="shared" ref="L8:L18" si="3">IFERROR(SUM(G8,H8,I8)/E8,0)</f>
        <v>0.24984245871652253</v>
      </c>
      <c r="M8" s="4"/>
    </row>
    <row r="9" spans="1:13" x14ac:dyDescent="0.25">
      <c r="A9" s="17"/>
      <c r="B9" s="18">
        <v>4</v>
      </c>
      <c r="C9" s="19" t="s">
        <v>104</v>
      </c>
      <c r="D9" s="20">
        <v>0.25</v>
      </c>
      <c r="E9" s="21">
        <v>0.75353999999999999</v>
      </c>
      <c r="F9" s="21">
        <f t="shared" si="0"/>
        <v>0.28177571958866715</v>
      </c>
      <c r="G9" s="21">
        <v>0.18973621958866715</v>
      </c>
      <c r="H9" s="21">
        <v>3.9519749999999999E-2</v>
      </c>
      <c r="I9" s="21">
        <v>5.2519750000000004E-2</v>
      </c>
      <c r="J9" s="22">
        <f t="shared" si="1"/>
        <v>0.25179316239173388</v>
      </c>
      <c r="K9" s="22">
        <f t="shared" si="2"/>
        <v>0.30423861983261291</v>
      </c>
      <c r="L9" s="23">
        <f t="shared" si="3"/>
        <v>0.37393598161831776</v>
      </c>
      <c r="M9" s="4"/>
    </row>
    <row r="10" spans="1:13" x14ac:dyDescent="0.25">
      <c r="A10" s="17"/>
      <c r="B10" s="18">
        <v>7</v>
      </c>
      <c r="C10" s="19" t="s">
        <v>108</v>
      </c>
      <c r="D10" s="20">
        <v>0.58818400000000004</v>
      </c>
      <c r="E10" s="21">
        <v>0.58818399999999993</v>
      </c>
      <c r="F10" s="21">
        <f t="shared" si="0"/>
        <v>0.10865289996498585</v>
      </c>
      <c r="G10" s="21">
        <v>1.9986839964985847E-2</v>
      </c>
      <c r="H10" s="21">
        <v>2.8838160000000002E-2</v>
      </c>
      <c r="I10" s="21">
        <v>5.9827900000000003E-2</v>
      </c>
      <c r="J10" s="22">
        <f t="shared" si="1"/>
        <v>3.3980591048015332E-2</v>
      </c>
      <c r="K10" s="22">
        <f t="shared" si="2"/>
        <v>8.3009738389663537E-2</v>
      </c>
      <c r="L10" s="23">
        <f t="shared" si="3"/>
        <v>0.18472603805099402</v>
      </c>
      <c r="M10" s="4"/>
    </row>
    <row r="11" spans="1:13" ht="25.5" x14ac:dyDescent="0.25">
      <c r="A11" s="17"/>
      <c r="B11" s="18">
        <v>12</v>
      </c>
      <c r="C11" s="19" t="s">
        <v>114</v>
      </c>
      <c r="D11" s="20">
        <v>79.132056000000006</v>
      </c>
      <c r="E11" s="21">
        <v>83.954276000000007</v>
      </c>
      <c r="F11" s="21">
        <f t="shared" si="0"/>
        <v>73.955726211252127</v>
      </c>
      <c r="G11" s="21">
        <v>73.442707211252127</v>
      </c>
      <c r="H11" s="21">
        <v>0.29968138999999999</v>
      </c>
      <c r="I11" s="21">
        <v>0.21333761000000001</v>
      </c>
      <c r="J11" s="22">
        <f t="shared" si="1"/>
        <v>0.87479412259182754</v>
      </c>
      <c r="K11" s="22">
        <f t="shared" si="2"/>
        <v>0.87836370122770313</v>
      </c>
      <c r="L11" s="23">
        <f t="shared" si="3"/>
        <v>0.88090481789458963</v>
      </c>
      <c r="M11" s="4"/>
    </row>
    <row r="12" spans="1:13" x14ac:dyDescent="0.25">
      <c r="A12" s="17"/>
      <c r="B12" s="18">
        <v>22</v>
      </c>
      <c r="C12" s="19" t="s">
        <v>118</v>
      </c>
      <c r="D12" s="20">
        <v>2.0402199999999997</v>
      </c>
      <c r="E12" s="21">
        <v>2.9674740000000002</v>
      </c>
      <c r="F12" s="21">
        <f t="shared" si="0"/>
        <v>1.0258209377671188</v>
      </c>
      <c r="G12" s="21">
        <v>0.68672057776711881</v>
      </c>
      <c r="H12" s="21">
        <v>0.1415122</v>
      </c>
      <c r="I12" s="21">
        <v>0.19758815999999998</v>
      </c>
      <c r="J12" s="22">
        <f t="shared" si="1"/>
        <v>0.23141587011954234</v>
      </c>
      <c r="K12" s="22">
        <f t="shared" si="2"/>
        <v>0.27910363419093775</v>
      </c>
      <c r="L12" s="23">
        <f t="shared" si="3"/>
        <v>0.34568826475551889</v>
      </c>
      <c r="M12" s="4"/>
    </row>
    <row r="13" spans="1:13" x14ac:dyDescent="0.25">
      <c r="A13" s="17"/>
      <c r="B13" s="18">
        <v>26</v>
      </c>
      <c r="C13" s="19" t="s">
        <v>120</v>
      </c>
      <c r="D13" s="20">
        <v>2</v>
      </c>
      <c r="E13" s="21">
        <v>5.6378369999999993</v>
      </c>
      <c r="F13" s="21">
        <f t="shared" si="0"/>
        <v>0.28187450088278204</v>
      </c>
      <c r="G13" s="21">
        <v>0.16638000088278204</v>
      </c>
      <c r="H13" s="21">
        <v>4.6214500000000006E-2</v>
      </c>
      <c r="I13" s="21">
        <v>6.9280000000000008E-2</v>
      </c>
      <c r="J13" s="22">
        <f t="shared" si="1"/>
        <v>2.9511318060948206E-2</v>
      </c>
      <c r="K13" s="22">
        <f t="shared" si="2"/>
        <v>3.7708522059573923E-2</v>
      </c>
      <c r="L13" s="23">
        <f t="shared" si="3"/>
        <v>4.9996922735223111E-2</v>
      </c>
      <c r="M13" s="4"/>
    </row>
    <row r="14" spans="1:13" x14ac:dyDescent="0.25">
      <c r="A14" s="34" t="s">
        <v>206</v>
      </c>
      <c r="B14" s="57"/>
      <c r="C14" s="36"/>
      <c r="D14" s="37">
        <f ca="1">SUM(D15:OFFSET(D13,(MATCH("GOBIERNOS LOCALES",$A$8:$A$50,0)-MATCH("GOBIERNOS REGIONALES",$A$8:$A$50,0)),0))</f>
        <v>0.4860000000000001</v>
      </c>
      <c r="E14" s="38">
        <f ca="1">SUM(E15:OFFSET(E13,(MATCH("GOBIERNOS LOCALES",$A$8:$A$50,0)-MATCH("GOBIERNOS REGIONALES",$A$8:$A$50,0)),0))</f>
        <v>0.48599999999999999</v>
      </c>
      <c r="F14" s="38">
        <f ca="1">SUM(F15:OFFSET(F13,(MATCH("GOBIERNOS LOCALES",$A$8:$A$50,0)-MATCH("GOBIERNOS REGIONALES",$A$8:$A$50,0)),0))</f>
        <v>8.0953000382307905E-2</v>
      </c>
      <c r="G14" s="38">
        <f ca="1">SUM(G15:OFFSET(G13,(MATCH("GOBIERNOS LOCALES",$A$8:$A$50,0)-MATCH("GOBIERNOS REGIONALES",$A$8:$A$50,0)),0))</f>
        <v>1.0500000382307917E-2</v>
      </c>
      <c r="H14" s="38">
        <f ca="1">SUM(H15:OFFSET(H13,(MATCH("GOBIERNOS LOCALES",$A$8:$A$50,0)-MATCH("GOBIERNOS REGIONALES",$A$8:$A$50,0)),0))</f>
        <v>1.6750000000000001E-2</v>
      </c>
      <c r="I14" s="38">
        <f ca="1">SUM(I15:OFFSET(I13,(MATCH("GOBIERNOS LOCALES",$A$8:$A$50,0)-MATCH("GOBIERNOS REGIONALES",$A$8:$A$50,0)),0))</f>
        <v>5.3703000000000001E-2</v>
      </c>
      <c r="J14" s="39">
        <f t="shared" ca="1" si="1"/>
        <v>2.1604939058246744E-2</v>
      </c>
      <c r="K14" s="39">
        <f t="shared" ca="1" si="2"/>
        <v>5.6069959634378434E-2</v>
      </c>
      <c r="L14" s="40">
        <f t="shared" ca="1" si="3"/>
        <v>0.16656995963437843</v>
      </c>
      <c r="M14" s="4"/>
    </row>
    <row r="15" spans="1:13" x14ac:dyDescent="0.25">
      <c r="A15" s="17"/>
      <c r="B15" s="18">
        <v>448</v>
      </c>
      <c r="C15" s="19" t="s">
        <v>215</v>
      </c>
      <c r="D15" s="20">
        <v>0.16200000000000001</v>
      </c>
      <c r="E15" s="21">
        <v>0.16200000000000001</v>
      </c>
      <c r="F15" s="21">
        <f t="shared" si="0"/>
        <v>3.7317000094994904E-2</v>
      </c>
      <c r="G15" s="21">
        <v>2.0000000949949026E-3</v>
      </c>
      <c r="H15" s="21">
        <v>1.325E-2</v>
      </c>
      <c r="I15" s="21">
        <v>2.2067000000000003E-2</v>
      </c>
      <c r="J15" s="22">
        <f t="shared" si="1"/>
        <v>1.2345679598733967E-2</v>
      </c>
      <c r="K15" s="22">
        <f t="shared" si="2"/>
        <v>9.4135803055524089E-2</v>
      </c>
      <c r="L15" s="23">
        <f t="shared" si="3"/>
        <v>0.23035185243824013</v>
      </c>
      <c r="M15" s="4"/>
    </row>
    <row r="16" spans="1:13" x14ac:dyDescent="0.25">
      <c r="A16" s="17"/>
      <c r="B16" s="18">
        <v>458</v>
      </c>
      <c r="C16" s="19" t="s">
        <v>225</v>
      </c>
      <c r="D16" s="20">
        <v>0.16200000000000003</v>
      </c>
      <c r="E16" s="21">
        <v>0.16200000000000001</v>
      </c>
      <c r="F16" s="21">
        <f t="shared" si="0"/>
        <v>4.3476000287313007E-2</v>
      </c>
      <c r="G16" s="21">
        <v>8.5000002873130143E-3</v>
      </c>
      <c r="H16" s="21">
        <v>3.5000000000000001E-3</v>
      </c>
      <c r="I16" s="21">
        <v>3.1475999999999997E-2</v>
      </c>
      <c r="J16" s="22">
        <f t="shared" si="1"/>
        <v>5.2469137576006263E-2</v>
      </c>
      <c r="K16" s="22">
        <f t="shared" si="2"/>
        <v>7.4074075847611193E-2</v>
      </c>
      <c r="L16" s="23">
        <f t="shared" si="3"/>
        <v>0.26837037214390747</v>
      </c>
      <c r="M16" s="4"/>
    </row>
    <row r="17" spans="1:13" x14ac:dyDescent="0.25">
      <c r="A17" s="17"/>
      <c r="B17" s="18">
        <v>462</v>
      </c>
      <c r="C17" s="19" t="s">
        <v>229</v>
      </c>
      <c r="D17" s="20">
        <v>0.16200000000000001</v>
      </c>
      <c r="E17" s="21">
        <v>0.16200000000000001</v>
      </c>
      <c r="F17" s="21">
        <f t="shared" si="0"/>
        <v>1.6000000000000001E-4</v>
      </c>
      <c r="G17" s="21">
        <v>0</v>
      </c>
      <c r="H17" s="21">
        <v>0</v>
      </c>
      <c r="I17" s="21">
        <v>1.6000000000000001E-4</v>
      </c>
      <c r="J17" s="22">
        <f t="shared" si="1"/>
        <v>0</v>
      </c>
      <c r="K17" s="22">
        <f t="shared" si="2"/>
        <v>0</v>
      </c>
      <c r="L17" s="23">
        <f t="shared" si="3"/>
        <v>9.8765432098765434E-4</v>
      </c>
      <c r="M17" s="4"/>
    </row>
    <row r="18" spans="1:13" ht="15.75" thickBot="1" x14ac:dyDescent="0.3">
      <c r="A18" s="41" t="s">
        <v>233</v>
      </c>
      <c r="B18" s="58"/>
      <c r="C18" s="43"/>
      <c r="D18" s="44">
        <v>0</v>
      </c>
      <c r="E18" s="45">
        <v>0.43562499999999998</v>
      </c>
      <c r="F18" s="45">
        <f t="shared" si="0"/>
        <v>0.1302655002395138</v>
      </c>
      <c r="G18" s="45">
        <v>3.3376000239513814E-2</v>
      </c>
      <c r="H18" s="45">
        <v>7.3844999999999994E-2</v>
      </c>
      <c r="I18" s="45">
        <v>2.3044499999999999E-2</v>
      </c>
      <c r="J18" s="46">
        <f t="shared" si="1"/>
        <v>7.661635636043343E-2</v>
      </c>
      <c r="K18" s="46">
        <f t="shared" si="2"/>
        <v>0.24613142092284376</v>
      </c>
      <c r="L18" s="47">
        <f t="shared" si="3"/>
        <v>0.29903127745082081</v>
      </c>
      <c r="M18" s="4"/>
    </row>
    <row r="19" spans="1:13" x14ac:dyDescent="0.25">
      <c r="D19" s="5"/>
      <c r="E19" s="5"/>
      <c r="F19" s="5"/>
      <c r="G19" s="5"/>
      <c r="H19" s="5"/>
      <c r="I19" s="5"/>
      <c r="J19" s="4"/>
      <c r="K19" s="4"/>
      <c r="L19" s="4"/>
      <c r="M1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74</v>
      </c>
      <c r="B1" s="51" t="s">
        <v>46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1193</v>
      </c>
      <c r="N2" s="72" t="s">
        <v>1207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84.496460000000013</v>
      </c>
      <c r="E6" s="14">
        <f ca="1">SUM(E7:OFFSET(E7,50,0))</f>
        <v>94.925827999999996</v>
      </c>
      <c r="F6" s="14">
        <f ca="1">SUM(F7:OFFSET(F7,50,0))</f>
        <v>75.890775560339762</v>
      </c>
      <c r="G6" s="14">
        <f ca="1">SUM(G7:OFFSET(G7,50,0))</f>
        <v>74.563506850339763</v>
      </c>
      <c r="H6" s="14">
        <f ca="1">SUM(H7:OFFSET(H7,50,0))</f>
        <v>0.64678778999999997</v>
      </c>
      <c r="I6" s="14">
        <f ca="1">SUM(I7:OFFSET(I7,50,0))</f>
        <v>0.68048092000000004</v>
      </c>
      <c r="J6" s="15">
        <f ca="1">IFERROR(G6/E6,0)</f>
        <v>0.78549229879079663</v>
      </c>
      <c r="K6" s="15">
        <f ca="1">IFERROR(SUM(G6,H6)/E6,0)</f>
        <v>0.79230591109871351</v>
      </c>
      <c r="L6" s="16">
        <f ca="1">IFERROR(SUM(G6,H6,I6)/E6,0)</f>
        <v>0.79947446505644137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7</v>
      </c>
      <c r="C7" s="19" t="s">
        <v>256</v>
      </c>
      <c r="D7" s="20">
        <v>0</v>
      </c>
      <c r="E7" s="21">
        <v>2.0153160000000003</v>
      </c>
      <c r="F7" s="21">
        <f t="shared" ref="F7:F12" si="0">SUM(G7,H7,I7)</f>
        <v>0</v>
      </c>
      <c r="G7" s="21">
        <v>0</v>
      </c>
      <c r="H7" s="21">
        <v>0</v>
      </c>
      <c r="I7" s="21">
        <v>0</v>
      </c>
      <c r="J7" s="22">
        <f t="shared" ref="J7:J12" si="1">IFERROR(G7/E7,0)</f>
        <v>0</v>
      </c>
      <c r="K7" s="22">
        <f t="shared" ref="K7:K12" si="2">IFERROR(SUM(G7,H7)/E7,0)</f>
        <v>0</v>
      </c>
      <c r="L7" s="23">
        <f t="shared" ref="L7:L12" si="3">IFERROR(SUM(G7,H7,I7)/E7,0)</f>
        <v>0</v>
      </c>
      <c r="M7" s="4"/>
      <c r="N7" t="s">
        <v>264</v>
      </c>
      <c r="O7" s="5">
        <v>75.570904159752956</v>
      </c>
      <c r="P7" s="71">
        <v>0.82680878460806762</v>
      </c>
    </row>
    <row r="8" spans="1:16" x14ac:dyDescent="0.25">
      <c r="A8" s="17"/>
      <c r="B8" s="55">
        <v>8</v>
      </c>
      <c r="C8" s="19" t="s">
        <v>257</v>
      </c>
      <c r="D8" s="20">
        <v>0.58818400000000004</v>
      </c>
      <c r="E8" s="21">
        <v>0.58818399999999993</v>
      </c>
      <c r="F8" s="21">
        <f t="shared" si="0"/>
        <v>0.10865289996498585</v>
      </c>
      <c r="G8" s="21">
        <v>1.9986839964985847E-2</v>
      </c>
      <c r="H8" s="21">
        <v>2.8838160000000002E-2</v>
      </c>
      <c r="I8" s="21">
        <v>5.9827900000000003E-2</v>
      </c>
      <c r="J8" s="22">
        <f t="shared" si="1"/>
        <v>3.3980591048015332E-2</v>
      </c>
      <c r="K8" s="22">
        <f t="shared" si="2"/>
        <v>8.3009738389663537E-2</v>
      </c>
      <c r="L8" s="23">
        <f t="shared" si="3"/>
        <v>0.18472603805099402</v>
      </c>
      <c r="M8" s="4"/>
      <c r="N8" t="s">
        <v>259</v>
      </c>
      <c r="O8" s="5">
        <v>0.16608250033450872</v>
      </c>
      <c r="P8" s="71">
        <v>0.33028042058913581</v>
      </c>
    </row>
    <row r="9" spans="1:16" x14ac:dyDescent="0.25">
      <c r="A9" s="17"/>
      <c r="B9" s="55">
        <v>10</v>
      </c>
      <c r="C9" s="19" t="s">
        <v>259</v>
      </c>
      <c r="D9" s="20">
        <v>0.16200000000000001</v>
      </c>
      <c r="E9" s="21">
        <v>0.50285299999999999</v>
      </c>
      <c r="F9" s="21">
        <f t="shared" si="0"/>
        <v>0.16608250033450872</v>
      </c>
      <c r="G9" s="21">
        <v>3.5376000334508717E-2</v>
      </c>
      <c r="H9" s="21">
        <v>8.7094999999999992E-2</v>
      </c>
      <c r="I9" s="21">
        <v>4.3611500000000004E-2</v>
      </c>
      <c r="J9" s="22">
        <f t="shared" si="1"/>
        <v>7.0350580258064913E-2</v>
      </c>
      <c r="K9" s="22">
        <f t="shared" si="2"/>
        <v>0.24355229129488878</v>
      </c>
      <c r="L9" s="23">
        <f t="shared" si="3"/>
        <v>0.33028042058913581</v>
      </c>
      <c r="M9" s="4"/>
      <c r="N9" t="s">
        <v>270</v>
      </c>
      <c r="O9" s="5">
        <v>4.3476000287313007E-2</v>
      </c>
      <c r="P9" s="71">
        <v>0.26837037214390747</v>
      </c>
    </row>
    <row r="10" spans="1:16" x14ac:dyDescent="0.25">
      <c r="A10" s="17"/>
      <c r="B10" s="55">
        <v>15</v>
      </c>
      <c r="C10" s="19" t="s">
        <v>264</v>
      </c>
      <c r="D10" s="20">
        <v>83.422275999999997</v>
      </c>
      <c r="E10" s="21">
        <v>91.400702999999993</v>
      </c>
      <c r="F10" s="21">
        <f t="shared" si="0"/>
        <v>75.570904159752956</v>
      </c>
      <c r="G10" s="21">
        <v>74.499644009752956</v>
      </c>
      <c r="H10" s="21">
        <v>0.52735463000000005</v>
      </c>
      <c r="I10" s="21">
        <v>0.54390552000000014</v>
      </c>
      <c r="J10" s="22">
        <f t="shared" si="1"/>
        <v>0.81508830418681744</v>
      </c>
      <c r="K10" s="22">
        <f t="shared" si="2"/>
        <v>0.82085800412008825</v>
      </c>
      <c r="L10" s="23">
        <f t="shared" si="3"/>
        <v>0.82680878460806762</v>
      </c>
      <c r="M10" s="4"/>
      <c r="N10" t="s">
        <v>257</v>
      </c>
      <c r="O10" s="5">
        <v>0.10865289996498585</v>
      </c>
      <c r="P10" s="71">
        <v>0.18472603805099402</v>
      </c>
    </row>
    <row r="11" spans="1:16" x14ac:dyDescent="0.25">
      <c r="A11" s="17"/>
      <c r="B11" s="55">
        <v>21</v>
      </c>
      <c r="C11" s="19" t="s">
        <v>270</v>
      </c>
      <c r="D11" s="20">
        <v>0.16200000000000003</v>
      </c>
      <c r="E11" s="21">
        <v>0.16200000000000001</v>
      </c>
      <c r="F11" s="21">
        <f t="shared" si="0"/>
        <v>4.3476000287313007E-2</v>
      </c>
      <c r="G11" s="21">
        <v>8.5000002873130143E-3</v>
      </c>
      <c r="H11" s="21">
        <v>3.5000000000000001E-3</v>
      </c>
      <c r="I11" s="21">
        <v>3.1475999999999997E-2</v>
      </c>
      <c r="J11" s="22">
        <f t="shared" si="1"/>
        <v>5.2469137576006263E-2</v>
      </c>
      <c r="K11" s="22">
        <f t="shared" si="2"/>
        <v>7.4074075847611193E-2</v>
      </c>
      <c r="L11" s="23">
        <f t="shared" si="3"/>
        <v>0.26837037214390747</v>
      </c>
      <c r="M11" s="4"/>
      <c r="N11" t="s">
        <v>274</v>
      </c>
      <c r="O11" s="5">
        <v>1.66E-3</v>
      </c>
      <c r="P11" s="71">
        <v>6.4648793482155378E-3</v>
      </c>
    </row>
    <row r="12" spans="1:16" ht="15.75" thickBot="1" x14ac:dyDescent="0.3">
      <c r="A12" s="24"/>
      <c r="B12" s="56">
        <v>25</v>
      </c>
      <c r="C12" s="26" t="s">
        <v>274</v>
      </c>
      <c r="D12" s="27">
        <v>0.16200000000000001</v>
      </c>
      <c r="E12" s="28">
        <v>0.256772</v>
      </c>
      <c r="F12" s="28">
        <f t="shared" si="0"/>
        <v>1.66E-3</v>
      </c>
      <c r="G12" s="28">
        <v>0</v>
      </c>
      <c r="H12" s="28">
        <v>0</v>
      </c>
      <c r="I12" s="28">
        <v>1.66E-3</v>
      </c>
      <c r="J12" s="29">
        <f t="shared" si="1"/>
        <v>0</v>
      </c>
      <c r="K12" s="29">
        <f t="shared" si="2"/>
        <v>0</v>
      </c>
      <c r="L12" s="30">
        <f t="shared" si="3"/>
        <v>6.4648793482155378E-3</v>
      </c>
      <c r="M12" s="4"/>
      <c r="N12" t="s">
        <v>256</v>
      </c>
      <c r="O12" s="5">
        <v>0</v>
      </c>
      <c r="P12" s="71">
        <v>0</v>
      </c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topLeftCell="A10" workbookViewId="0">
      <selection activeCell="A15" sqref="A15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" customWidth="1"/>
    <col min="6" max="6" width="13.5703125" customWidth="1"/>
    <col min="7" max="9" width="0" hidden="1" customWidth="1"/>
  </cols>
  <sheetData>
    <row r="1" spans="1:13" ht="15.75" x14ac:dyDescent="0.25">
      <c r="A1" s="50">
        <v>74</v>
      </c>
      <c r="B1" s="49" t="s">
        <v>46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1194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84.496460000000013</v>
      </c>
      <c r="E6" s="14">
        <v>94.925827999999996</v>
      </c>
      <c r="F6" s="14">
        <v>75.890775560339762</v>
      </c>
      <c r="G6" s="14">
        <v>74.563506850339763</v>
      </c>
      <c r="H6" s="14">
        <v>0.64678778999999997</v>
      </c>
      <c r="I6" s="14">
        <v>0.68048092000000004</v>
      </c>
      <c r="J6" s="15">
        <v>0.78549229879079663</v>
      </c>
      <c r="K6" s="15">
        <v>0.79230591109871351</v>
      </c>
      <c r="L6" s="16">
        <v>0.79947446505644137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84.496460000000013</v>
      </c>
      <c r="E7" s="38">
        <f ca="1">SUM(E8:OFFSET(E6,MATCH("PROYECTOS",$A$8:$A$50,0),0))</f>
        <v>93.910511999999997</v>
      </c>
      <c r="F7" s="38">
        <f ca="1">SUM(F8:OFFSET(F6,MATCH("PROYECTOS",$A$8:$A$50,0),0))</f>
        <v>75.890775560339762</v>
      </c>
      <c r="G7" s="38">
        <f ca="1">SUM(G8:OFFSET(G6,MATCH("PROYECTOS",$A$8:$A$50,0),0))</f>
        <v>74.563506850339763</v>
      </c>
      <c r="H7" s="38">
        <f ca="1">SUM(H8:OFFSET(H6,MATCH("PROYECTOS",$A$8:$A$50,0),0))</f>
        <v>0.64678779000000008</v>
      </c>
      <c r="I7" s="38">
        <f ca="1">SUM(I8:OFFSET(I6,MATCH("PROYECTOS",$A$8:$A$50,0),0))</f>
        <v>0.68048092000000004</v>
      </c>
      <c r="J7" s="39">
        <f ca="1">IFERROR(G7/E7,0)</f>
        <v>0.7939846696857511</v>
      </c>
      <c r="K7" s="39">
        <f ca="1">IFERROR(SUM(G7,H7)/E7,0)</f>
        <v>0.80087194754448543</v>
      </c>
      <c r="L7" s="40">
        <f ca="1">IFERROR(SUM(G7,H7,I7)/E7,0)</f>
        <v>0.80811800451412474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1.902056</v>
      </c>
      <c r="E8" s="21">
        <v>2.422056</v>
      </c>
      <c r="F8" s="21">
        <f t="shared" ref="F8:F10" si="0">SUM(G8,H8,I8)</f>
        <v>1.0977488618607998</v>
      </c>
      <c r="G8" s="21">
        <v>0.84992083186079981</v>
      </c>
      <c r="H8" s="21">
        <v>0.10141158</v>
      </c>
      <c r="I8" s="21">
        <v>0.14641645</v>
      </c>
      <c r="J8" s="22">
        <f t="shared" ref="J8:J11" si="1">IFERROR(G8/E8,0)</f>
        <v>0.3509088278143857</v>
      </c>
      <c r="K8" s="22">
        <f t="shared" ref="K8:K11" si="2">IFERROR(SUM(G8,H8)/E8,0)</f>
        <v>0.39277886715286509</v>
      </c>
      <c r="L8" s="23">
        <f t="shared" ref="L8:L11" si="3">IFERROR(SUM(G8,H8,I8)/E8,0)</f>
        <v>0.45323017381134034</v>
      </c>
      <c r="M8" s="4"/>
    </row>
    <row r="9" spans="1:13" ht="51" x14ac:dyDescent="0.25">
      <c r="A9" s="17"/>
      <c r="B9" s="19">
        <v>3000569</v>
      </c>
      <c r="C9" s="19" t="s">
        <v>1196</v>
      </c>
      <c r="D9" s="20">
        <v>3.0659999999999998</v>
      </c>
      <c r="E9" s="21">
        <v>5.4267370000000001</v>
      </c>
      <c r="F9" s="21">
        <f t="shared" si="0"/>
        <v>1.74072529092683</v>
      </c>
      <c r="G9" s="21">
        <v>1.5588760009268299</v>
      </c>
      <c r="H9" s="21">
        <v>9.1021790000000005E-2</v>
      </c>
      <c r="I9" s="21">
        <v>9.0827500000000005E-2</v>
      </c>
      <c r="J9" s="22">
        <f t="shared" si="1"/>
        <v>0.28725843926595851</v>
      </c>
      <c r="K9" s="22">
        <f t="shared" si="2"/>
        <v>0.30403127900372356</v>
      </c>
      <c r="L9" s="23">
        <f t="shared" si="3"/>
        <v>0.32076831637995906</v>
      </c>
      <c r="M9" s="4"/>
    </row>
    <row r="10" spans="1:13" ht="38.25" x14ac:dyDescent="0.25">
      <c r="A10" s="17"/>
      <c r="B10" s="19">
        <v>3000570</v>
      </c>
      <c r="C10" s="19" t="s">
        <v>1197</v>
      </c>
      <c r="D10" s="20">
        <v>79.528404000000009</v>
      </c>
      <c r="E10" s="21">
        <v>86.061718999999997</v>
      </c>
      <c r="F10" s="21">
        <f t="shared" si="0"/>
        <v>73.052301407552136</v>
      </c>
      <c r="G10" s="21">
        <v>72.154710017552134</v>
      </c>
      <c r="H10" s="21">
        <v>0.45435442000000009</v>
      </c>
      <c r="I10" s="21">
        <v>0.44323697000000001</v>
      </c>
      <c r="J10" s="22">
        <f t="shared" si="1"/>
        <v>0.83840656282443227</v>
      </c>
      <c r="K10" s="22">
        <f t="shared" si="2"/>
        <v>0.84368596492422065</v>
      </c>
      <c r="L10" s="23">
        <f t="shared" si="3"/>
        <v>0.84883618705724595</v>
      </c>
      <c r="M10" s="4"/>
    </row>
    <row r="11" spans="1:13" ht="15.75" thickBot="1" x14ac:dyDescent="0.3">
      <c r="A11" s="41" t="s">
        <v>294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1.0153159999999986</v>
      </c>
      <c r="F11" s="45">
        <f t="shared" ca="1" si="4"/>
        <v>0</v>
      </c>
      <c r="G11" s="45">
        <f t="shared" ca="1" si="4"/>
        <v>0</v>
      </c>
      <c r="H11" s="45">
        <f t="shared" ca="1" si="4"/>
        <v>0</v>
      </c>
      <c r="I11" s="45">
        <f t="shared" ca="1" si="4"/>
        <v>0</v>
      </c>
      <c r="J11" s="46">
        <f t="shared" ca="1" si="1"/>
        <v>0</v>
      </c>
      <c r="K11" s="46">
        <f t="shared" ca="1" si="2"/>
        <v>0</v>
      </c>
      <c r="L11" s="47">
        <f t="shared" ca="1" si="3"/>
        <v>0</v>
      </c>
      <c r="M11" s="4"/>
    </row>
    <row r="12" spans="1:13" ht="15.75" thickBot="1" x14ac:dyDescent="0.3"/>
    <row r="13" spans="1:13" ht="15.75" thickBot="1" x14ac:dyDescent="0.3">
      <c r="A13" s="89" t="s">
        <v>316</v>
      </c>
      <c r="B13" s="90"/>
      <c r="C13" s="90"/>
      <c r="D13" s="91"/>
    </row>
    <row r="14" spans="1:13" ht="15.75" thickBot="1" x14ac:dyDescent="0.3">
      <c r="A14" s="1" t="s">
        <v>1208</v>
      </c>
    </row>
    <row r="15" spans="1:13" ht="45" customHeight="1" x14ac:dyDescent="0.25">
      <c r="A15" s="82" t="s">
        <v>318</v>
      </c>
      <c r="B15" s="83"/>
      <c r="C15" s="83"/>
      <c r="D15" s="94" t="s">
        <v>319</v>
      </c>
    </row>
    <row r="16" spans="1:13" ht="15.75" thickBot="1" x14ac:dyDescent="0.3">
      <c r="A16" s="85"/>
      <c r="B16" s="86"/>
      <c r="C16" s="86"/>
      <c r="D16" s="105"/>
    </row>
    <row r="17" spans="1:4" ht="51.75" thickBot="1" x14ac:dyDescent="0.3">
      <c r="A17" s="73"/>
      <c r="B17" s="74">
        <v>3000569</v>
      </c>
      <c r="C17" s="74" t="s">
        <v>1196</v>
      </c>
      <c r="D17" s="75">
        <v>0.32076831637995906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workbookViewId="0">
      <selection activeCell="A18" sqref="A18:XFD5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74</v>
      </c>
      <c r="B1" s="49" t="s">
        <v>46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1195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84.496460000000013</v>
      </c>
      <c r="I6" s="14">
        <v>94.925827999999996</v>
      </c>
      <c r="J6" s="14">
        <v>75.890775560339762</v>
      </c>
      <c r="K6" s="14">
        <v>74.563506850339763</v>
      </c>
      <c r="L6" s="14">
        <v>0.64678778999999997</v>
      </c>
      <c r="M6" s="14">
        <v>0.68048092000000004</v>
      </c>
      <c r="N6" s="15">
        <v>0.78549229879079663</v>
      </c>
      <c r="O6" s="15">
        <v>0.79230591109871351</v>
      </c>
      <c r="P6" s="16">
        <v>0.79947446505644137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t="shared" ref="H7:M7" si="0">SUM(H8:H17)</f>
        <v>84.496459999999999</v>
      </c>
      <c r="I7" s="37">
        <f t="shared" si="0"/>
        <v>93.910512000000011</v>
      </c>
      <c r="J7" s="37">
        <f t="shared" si="0"/>
        <v>75.890775560339776</v>
      </c>
      <c r="K7" s="37">
        <f t="shared" si="0"/>
        <v>74.563506850339763</v>
      </c>
      <c r="L7" s="37">
        <f t="shared" si="0"/>
        <v>0.64678779000000008</v>
      </c>
      <c r="M7" s="37">
        <f t="shared" si="0"/>
        <v>0.68048091999999993</v>
      </c>
      <c r="N7" s="39">
        <f>IFERROR(K7/I7,0)</f>
        <v>0.79398466968575099</v>
      </c>
      <c r="O7" s="39">
        <f>IFERROR(SUM(K7,L7)/I7,0)</f>
        <v>0.80087194754448532</v>
      </c>
      <c r="P7" s="40">
        <f>IFERROR(SUM(K7,L7,M7)/I7,0)</f>
        <v>0.80811800451412463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513</v>
      </c>
      <c r="D8" s="68">
        <v>3000001</v>
      </c>
      <c r="E8" s="19" t="s">
        <v>276</v>
      </c>
      <c r="F8" s="69">
        <v>1</v>
      </c>
      <c r="G8" s="19" t="s">
        <v>532</v>
      </c>
      <c r="H8" s="20">
        <v>1.466431</v>
      </c>
      <c r="I8" s="21">
        <v>1.9864309999999998</v>
      </c>
      <c r="J8" s="21">
        <f t="shared" ref="J8:J17" si="1">SUM(K8,L8,M8)</f>
        <v>0.66212387497382164</v>
      </c>
      <c r="K8" s="21">
        <v>0.41429584497382166</v>
      </c>
      <c r="L8" s="21">
        <v>0.10141158</v>
      </c>
      <c r="M8" s="21">
        <v>0.14641645</v>
      </c>
      <c r="N8" s="22">
        <f t="shared" ref="N8:N18" si="2">IFERROR(K8/I8,0)</f>
        <v>0.20856291760137738</v>
      </c>
      <c r="O8" s="22">
        <f t="shared" ref="O8:O18" si="3">IFERROR(SUM(K8,L8)/I8,0)</f>
        <v>0.25961507093567393</v>
      </c>
      <c r="P8" s="23">
        <f t="shared" ref="P8:P18" si="4">IFERROR(SUM(K8,L8,M8)/I8,0)</f>
        <v>0.33332336988992906</v>
      </c>
      <c r="Q8" s="70">
        <v>6</v>
      </c>
      <c r="R8" s="21">
        <v>6</v>
      </c>
      <c r="S8" s="23">
        <f>IFERROR(R8/Q8,0)</f>
        <v>1</v>
      </c>
    </row>
    <row r="9" spans="1:19" ht="25.5" x14ac:dyDescent="0.25">
      <c r="A9" s="17"/>
      <c r="B9" s="19">
        <v>5001254</v>
      </c>
      <c r="C9" s="19" t="s">
        <v>870</v>
      </c>
      <c r="D9" s="68">
        <v>3000001</v>
      </c>
      <c r="E9" s="19" t="s">
        <v>276</v>
      </c>
      <c r="F9" s="69">
        <v>177</v>
      </c>
      <c r="G9" s="19" t="s">
        <v>881</v>
      </c>
      <c r="H9" s="20">
        <v>0.43562499999999998</v>
      </c>
      <c r="I9" s="21">
        <v>0.43562499999999998</v>
      </c>
      <c r="J9" s="21">
        <f t="shared" si="1"/>
        <v>0.43562498688697815</v>
      </c>
      <c r="K9" s="21">
        <v>0.43562498688697815</v>
      </c>
      <c r="L9" s="21">
        <v>0</v>
      </c>
      <c r="M9" s="21">
        <v>0</v>
      </c>
      <c r="N9" s="22">
        <f t="shared" si="2"/>
        <v>0.9999999698983717</v>
      </c>
      <c r="O9" s="22">
        <f t="shared" si="3"/>
        <v>0.9999999698983717</v>
      </c>
      <c r="P9" s="23">
        <f t="shared" si="4"/>
        <v>0.9999999698983717</v>
      </c>
      <c r="Q9" s="70">
        <v>3</v>
      </c>
      <c r="R9" s="21">
        <v>3</v>
      </c>
      <c r="S9" s="23">
        <f t="shared" ref="S9:S17" si="5">IFERROR(R9/Q9,0)</f>
        <v>1</v>
      </c>
    </row>
    <row r="10" spans="1:19" ht="51" x14ac:dyDescent="0.25">
      <c r="A10" s="17"/>
      <c r="B10" s="19">
        <v>5004295</v>
      </c>
      <c r="C10" s="19" t="s">
        <v>1198</v>
      </c>
      <c r="D10" s="68">
        <v>3000569</v>
      </c>
      <c r="E10" s="19" t="s">
        <v>1196</v>
      </c>
      <c r="F10" s="69">
        <v>117</v>
      </c>
      <c r="G10" s="19" t="s">
        <v>688</v>
      </c>
      <c r="H10" s="20">
        <v>0.27999999999999997</v>
      </c>
      <c r="I10" s="21">
        <v>0.28000000000000003</v>
      </c>
      <c r="J10" s="21">
        <f t="shared" si="1"/>
        <v>3.800000042747706E-3</v>
      </c>
      <c r="K10" s="21">
        <v>9.0000004274770617E-4</v>
      </c>
      <c r="L10" s="21">
        <v>0</v>
      </c>
      <c r="M10" s="21">
        <v>2.8999999999999998E-3</v>
      </c>
      <c r="N10" s="22">
        <f t="shared" si="2"/>
        <v>3.2142858669560932E-3</v>
      </c>
      <c r="O10" s="22">
        <f t="shared" si="3"/>
        <v>3.2142858669560932E-3</v>
      </c>
      <c r="P10" s="23">
        <f t="shared" si="4"/>
        <v>1.3571428724098949E-2</v>
      </c>
      <c r="Q10" s="70">
        <v>2</v>
      </c>
      <c r="R10" s="21">
        <v>2</v>
      </c>
      <c r="S10" s="23">
        <f t="shared" si="5"/>
        <v>1</v>
      </c>
    </row>
    <row r="11" spans="1:19" ht="51" x14ac:dyDescent="0.25">
      <c r="A11" s="17"/>
      <c r="B11" s="19">
        <v>5004296</v>
      </c>
      <c r="C11" s="19" t="s">
        <v>1199</v>
      </c>
      <c r="D11" s="68">
        <v>3000569</v>
      </c>
      <c r="E11" s="19" t="s">
        <v>1196</v>
      </c>
      <c r="F11" s="69">
        <v>36</v>
      </c>
      <c r="G11" s="19" t="s">
        <v>534</v>
      </c>
      <c r="H11" s="20">
        <v>1.7</v>
      </c>
      <c r="I11" s="21">
        <v>3.3251120000000003</v>
      </c>
      <c r="J11" s="21">
        <f t="shared" si="1"/>
        <v>1.5257067902622603</v>
      </c>
      <c r="K11" s="21">
        <v>1.5141000002622604</v>
      </c>
      <c r="L11" s="21">
        <v>4.2679000000000003E-4</v>
      </c>
      <c r="M11" s="21">
        <v>1.1180000000000001E-2</v>
      </c>
      <c r="N11" s="22">
        <f t="shared" si="2"/>
        <v>0.4553530829223979</v>
      </c>
      <c r="O11" s="22">
        <f t="shared" si="3"/>
        <v>0.45548143649364597</v>
      </c>
      <c r="P11" s="23">
        <f t="shared" si="4"/>
        <v>0.45884372925250644</v>
      </c>
      <c r="Q11" s="70">
        <v>1</v>
      </c>
      <c r="R11" s="21">
        <v>2</v>
      </c>
      <c r="S11" s="23">
        <f t="shared" si="5"/>
        <v>2</v>
      </c>
    </row>
    <row r="12" spans="1:19" ht="63.75" x14ac:dyDescent="0.25">
      <c r="A12" s="17"/>
      <c r="B12" s="19">
        <v>5004297</v>
      </c>
      <c r="C12" s="19" t="s">
        <v>1200</v>
      </c>
      <c r="D12" s="68">
        <v>3000569</v>
      </c>
      <c r="E12" s="19" t="s">
        <v>1196</v>
      </c>
      <c r="F12" s="69">
        <v>14</v>
      </c>
      <c r="G12" s="19" t="s">
        <v>691</v>
      </c>
      <c r="H12" s="20">
        <v>1.0860000000000003</v>
      </c>
      <c r="I12" s="21">
        <v>1.821625</v>
      </c>
      <c r="J12" s="21">
        <f t="shared" si="1"/>
        <v>0.21121850062182171</v>
      </c>
      <c r="K12" s="21">
        <v>4.3876000621821731E-2</v>
      </c>
      <c r="L12" s="21">
        <v>9.0594999999999995E-2</v>
      </c>
      <c r="M12" s="21">
        <v>7.6747499999999996E-2</v>
      </c>
      <c r="N12" s="22">
        <f t="shared" si="2"/>
        <v>2.4086187125133728E-2</v>
      </c>
      <c r="O12" s="22">
        <f t="shared" si="3"/>
        <v>7.3819255127604039E-2</v>
      </c>
      <c r="P12" s="23">
        <f t="shared" si="4"/>
        <v>0.11595059390479473</v>
      </c>
      <c r="Q12" s="70">
        <v>10</v>
      </c>
      <c r="R12" s="21">
        <v>0</v>
      </c>
      <c r="S12" s="23">
        <f t="shared" si="5"/>
        <v>0</v>
      </c>
    </row>
    <row r="13" spans="1:19" ht="38.25" x14ac:dyDescent="0.25">
      <c r="A13" s="17"/>
      <c r="B13" s="19">
        <v>5004298</v>
      </c>
      <c r="C13" s="19" t="s">
        <v>1201</v>
      </c>
      <c r="D13" s="68">
        <v>3000570</v>
      </c>
      <c r="E13" s="19" t="s">
        <v>1197</v>
      </c>
      <c r="F13" s="69">
        <v>596</v>
      </c>
      <c r="G13" s="19" t="s">
        <v>1206</v>
      </c>
      <c r="H13" s="20">
        <v>5.7881839999999993</v>
      </c>
      <c r="I13" s="21">
        <v>7.8406570000000011</v>
      </c>
      <c r="J13" s="21">
        <f t="shared" si="1"/>
        <v>0.41987413110343463</v>
      </c>
      <c r="K13" s="21">
        <v>5.9886841103434563E-2</v>
      </c>
      <c r="L13" s="21">
        <v>0.21583167</v>
      </c>
      <c r="M13" s="21">
        <v>0.14415562000000001</v>
      </c>
      <c r="N13" s="22">
        <f t="shared" si="2"/>
        <v>7.6379876206081393E-3</v>
      </c>
      <c r="O13" s="22">
        <f t="shared" si="3"/>
        <v>3.516523055445922E-2</v>
      </c>
      <c r="P13" s="23">
        <f t="shared" si="4"/>
        <v>5.3550886246322801E-2</v>
      </c>
      <c r="Q13" s="70">
        <v>1.5</v>
      </c>
      <c r="R13" s="21">
        <v>1.018</v>
      </c>
      <c r="S13" s="23">
        <f t="shared" si="5"/>
        <v>0.67866666666666664</v>
      </c>
    </row>
    <row r="14" spans="1:19" ht="38.25" x14ac:dyDescent="0.25">
      <c r="A14" s="17"/>
      <c r="B14" s="19">
        <v>5004299</v>
      </c>
      <c r="C14" s="19" t="s">
        <v>1202</v>
      </c>
      <c r="D14" s="68">
        <v>3000570</v>
      </c>
      <c r="E14" s="19" t="s">
        <v>1197</v>
      </c>
      <c r="F14" s="69">
        <v>86</v>
      </c>
      <c r="G14" s="19" t="s">
        <v>501</v>
      </c>
      <c r="H14" s="20">
        <v>1.0402199999999999</v>
      </c>
      <c r="I14" s="21">
        <v>1.822319</v>
      </c>
      <c r="J14" s="21">
        <f t="shared" si="1"/>
        <v>0.85196208890418579</v>
      </c>
      <c r="K14" s="21">
        <v>0.52645680890418589</v>
      </c>
      <c r="L14" s="21">
        <v>0.18103195</v>
      </c>
      <c r="M14" s="21">
        <v>0.14447332999999998</v>
      </c>
      <c r="N14" s="22">
        <f t="shared" si="2"/>
        <v>0.28889388131506388</v>
      </c>
      <c r="O14" s="22">
        <f t="shared" si="3"/>
        <v>0.38823540714012522</v>
      </c>
      <c r="P14" s="23">
        <f t="shared" si="4"/>
        <v>0.46751534111436349</v>
      </c>
      <c r="Q14" s="70">
        <v>35</v>
      </c>
      <c r="R14" s="21">
        <v>35</v>
      </c>
      <c r="S14" s="23">
        <f t="shared" si="5"/>
        <v>1</v>
      </c>
    </row>
    <row r="15" spans="1:19" ht="38.25" x14ac:dyDescent="0.25">
      <c r="A15" s="17"/>
      <c r="B15" s="19">
        <v>5004300</v>
      </c>
      <c r="C15" s="19" t="s">
        <v>1203</v>
      </c>
      <c r="D15" s="68">
        <v>3000570</v>
      </c>
      <c r="E15" s="19" t="s">
        <v>1197</v>
      </c>
      <c r="F15" s="69">
        <v>86</v>
      </c>
      <c r="G15" s="19" t="s">
        <v>501</v>
      </c>
      <c r="H15" s="20">
        <v>1.2</v>
      </c>
      <c r="I15" s="21">
        <v>1.2762220000000002</v>
      </c>
      <c r="J15" s="21">
        <f t="shared" si="1"/>
        <v>0.53554068666173116</v>
      </c>
      <c r="K15" s="21">
        <v>0.40198636666173115</v>
      </c>
      <c r="L15" s="21">
        <v>1.12763E-2</v>
      </c>
      <c r="M15" s="21">
        <v>0.12227801999999999</v>
      </c>
      <c r="N15" s="22">
        <f t="shared" si="2"/>
        <v>0.31498153664623479</v>
      </c>
      <c r="O15" s="22">
        <f t="shared" si="3"/>
        <v>0.32381722510796013</v>
      </c>
      <c r="P15" s="23">
        <f t="shared" si="4"/>
        <v>0.41962972481412408</v>
      </c>
      <c r="Q15" s="70">
        <v>416</v>
      </c>
      <c r="R15" s="21">
        <v>416</v>
      </c>
      <c r="S15" s="23">
        <f t="shared" si="5"/>
        <v>1</v>
      </c>
    </row>
    <row r="16" spans="1:19" ht="38.25" x14ac:dyDescent="0.25">
      <c r="A16" s="17"/>
      <c r="B16" s="19">
        <v>5005066</v>
      </c>
      <c r="C16" s="19" t="s">
        <v>1204</v>
      </c>
      <c r="D16" s="68">
        <v>3000570</v>
      </c>
      <c r="E16" s="19" t="s">
        <v>1197</v>
      </c>
      <c r="F16" s="69">
        <v>177</v>
      </c>
      <c r="G16" s="19" t="s">
        <v>881</v>
      </c>
      <c r="H16" s="20">
        <v>70</v>
      </c>
      <c r="I16" s="21">
        <v>70</v>
      </c>
      <c r="J16" s="21">
        <f t="shared" si="1"/>
        <v>70</v>
      </c>
      <c r="K16" s="21">
        <v>70</v>
      </c>
      <c r="L16" s="21">
        <v>0</v>
      </c>
      <c r="M16" s="21">
        <v>0</v>
      </c>
      <c r="N16" s="22">
        <f t="shared" si="2"/>
        <v>1</v>
      </c>
      <c r="O16" s="22">
        <f t="shared" si="3"/>
        <v>1</v>
      </c>
      <c r="P16" s="23">
        <f t="shared" si="4"/>
        <v>1</v>
      </c>
      <c r="Q16" s="70">
        <v>1</v>
      </c>
      <c r="R16" s="21">
        <v>1</v>
      </c>
      <c r="S16" s="23">
        <f t="shared" si="5"/>
        <v>1</v>
      </c>
    </row>
    <row r="17" spans="1:19" ht="38.25" x14ac:dyDescent="0.25">
      <c r="A17" s="17"/>
      <c r="B17" s="19">
        <v>5005067</v>
      </c>
      <c r="C17" s="19" t="s">
        <v>1205</v>
      </c>
      <c r="D17" s="68">
        <v>3000570</v>
      </c>
      <c r="E17" s="19" t="s">
        <v>1197</v>
      </c>
      <c r="F17" s="69">
        <v>177</v>
      </c>
      <c r="G17" s="19" t="s">
        <v>881</v>
      </c>
      <c r="H17" s="20">
        <v>1.5</v>
      </c>
      <c r="I17" s="21">
        <v>5.122520999999999</v>
      </c>
      <c r="J17" s="21">
        <f t="shared" si="1"/>
        <v>1.2449245008827821</v>
      </c>
      <c r="K17" s="21">
        <v>1.166380000882782</v>
      </c>
      <c r="L17" s="21">
        <v>4.6214500000000006E-2</v>
      </c>
      <c r="M17" s="21">
        <v>3.2330000000000005E-2</v>
      </c>
      <c r="N17" s="22">
        <f t="shared" si="2"/>
        <v>0.22769648008915577</v>
      </c>
      <c r="O17" s="22">
        <f t="shared" si="3"/>
        <v>0.23671830742768693</v>
      </c>
      <c r="P17" s="23">
        <f t="shared" si="4"/>
        <v>0.24302965295462572</v>
      </c>
      <c r="Q17" s="70">
        <v>4</v>
      </c>
      <c r="R17" s="21">
        <v>4</v>
      </c>
      <c r="S17" s="23">
        <f t="shared" si="5"/>
        <v>1</v>
      </c>
    </row>
    <row r="18" spans="1:19" ht="15.75" thickBot="1" x14ac:dyDescent="0.3">
      <c r="A18" s="41" t="s">
        <v>294</v>
      </c>
      <c r="B18" s="43"/>
      <c r="C18" s="43"/>
      <c r="D18" s="65"/>
      <c r="E18" s="43"/>
      <c r="F18" s="66"/>
      <c r="G18" s="43"/>
      <c r="H18" s="44">
        <f>H6-H7</f>
        <v>0</v>
      </c>
      <c r="I18" s="44">
        <f t="shared" ref="I18:M18" si="6">I6-I7</f>
        <v>1.0153159999999843</v>
      </c>
      <c r="J18" s="44">
        <f t="shared" si="6"/>
        <v>0</v>
      </c>
      <c r="K18" s="44">
        <f t="shared" si="6"/>
        <v>0</v>
      </c>
      <c r="L18" s="44">
        <f t="shared" si="6"/>
        <v>0</v>
      </c>
      <c r="M18" s="44">
        <f t="shared" si="6"/>
        <v>0</v>
      </c>
      <c r="N18" s="46">
        <f t="shared" si="2"/>
        <v>0</v>
      </c>
      <c r="O18" s="46">
        <f t="shared" si="3"/>
        <v>0</v>
      </c>
      <c r="P18" s="47">
        <f t="shared" si="4"/>
        <v>0</v>
      </c>
      <c r="Q18" s="67"/>
      <c r="R18" s="45"/>
      <c r="S18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79</v>
      </c>
      <c r="B1" s="50" t="s">
        <v>47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1209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134.33611800000003</v>
      </c>
      <c r="E6" s="14">
        <v>185.48067699999999</v>
      </c>
      <c r="F6" s="14">
        <v>89.336273508862121</v>
      </c>
      <c r="G6" s="14">
        <v>60.632740928862127</v>
      </c>
      <c r="H6" s="14">
        <v>12.721513099999997</v>
      </c>
      <c r="I6" s="14">
        <v>15.982019480000002</v>
      </c>
      <c r="J6" s="15">
        <v>0.32689518881183582</v>
      </c>
      <c r="K6" s="15">
        <v>0.39548191873842542</v>
      </c>
      <c r="L6" s="16">
        <v>0.48164733358646378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134.33611799999994</v>
      </c>
      <c r="E7" s="38">
        <f ca="1">SUM(E8:OFFSET(E6,MATCH("GOBIERNOS REGIONALES",$A$8:$A$50,0),0))</f>
        <v>185.48067700000018</v>
      </c>
      <c r="F7" s="38">
        <f ca="1">SUM(F8:OFFSET(F6,MATCH("GOBIERNOS REGIONALES",$A$8:$A$50,0),0))</f>
        <v>89.336273508862106</v>
      </c>
      <c r="G7" s="38">
        <f ca="1">SUM(G8:OFFSET(G6,MATCH("GOBIERNOS REGIONALES",$A$8:$A$50,0),0))</f>
        <v>60.63274092886212</v>
      </c>
      <c r="H7" s="38">
        <f ca="1">SUM(H8:OFFSET(H6,MATCH("GOBIERNOS REGIONALES",$A$8:$A$50,0),0))</f>
        <v>12.721513099999996</v>
      </c>
      <c r="I7" s="38">
        <f ca="1">SUM(I8:OFFSET(I6,MATCH("GOBIERNOS REGIONALES",$A$8:$A$50,0),0))</f>
        <v>15.982019479999986</v>
      </c>
      <c r="J7" s="39">
        <f ca="1">IFERROR(G7/E7,0)</f>
        <v>0.32689518881183544</v>
      </c>
      <c r="K7" s="39">
        <f ca="1">IFERROR(SUM(G7,H7)/E7,0)</f>
        <v>0.39548191873842492</v>
      </c>
      <c r="L7" s="40">
        <f ca="1">IFERROR(SUM(G7,H7,I7)/E7,0)</f>
        <v>0.48164733358646311</v>
      </c>
      <c r="M7" s="4"/>
    </row>
    <row r="8" spans="1:13" ht="25.5" x14ac:dyDescent="0.25">
      <c r="A8" s="17"/>
      <c r="B8" s="18">
        <v>33</v>
      </c>
      <c r="C8" s="19" t="s">
        <v>122</v>
      </c>
      <c r="D8" s="20">
        <v>134.33611799999994</v>
      </c>
      <c r="E8" s="21">
        <v>185.48067700000018</v>
      </c>
      <c r="F8" s="21">
        <f t="shared" ref="F8:F10" si="0">SUM(G8,H8,I8)</f>
        <v>89.336273508862106</v>
      </c>
      <c r="G8" s="21">
        <v>60.63274092886212</v>
      </c>
      <c r="H8" s="21">
        <v>12.721513099999996</v>
      </c>
      <c r="I8" s="21">
        <v>15.982019479999986</v>
      </c>
      <c r="J8" s="22">
        <f t="shared" ref="J8:J10" si="1">IFERROR(G8/E8,0)</f>
        <v>0.32689518881183544</v>
      </c>
      <c r="K8" s="22">
        <f t="shared" ref="K8:K10" si="2">IFERROR(SUM(G8,H8)/E8,0)</f>
        <v>0.39548191873842492</v>
      </c>
      <c r="L8" s="23">
        <f t="shared" ref="L8:L10" si="3">IFERROR(SUM(G8,H8,I8)/E8,0)</f>
        <v>0.48164733358646311</v>
      </c>
      <c r="M8" s="4"/>
    </row>
    <row r="9" spans="1:13" ht="15.75" thickBot="1" x14ac:dyDescent="0.3">
      <c r="A9" s="41" t="s">
        <v>206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233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workbookViewId="0">
      <selection activeCell="A15" sqref="A15:S1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16</v>
      </c>
      <c r="B1" s="49" t="s">
        <v>358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362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508.64130799999975</v>
      </c>
      <c r="I6" s="14">
        <v>595.61911099999975</v>
      </c>
      <c r="J6" s="14">
        <v>310.81538453458131</v>
      </c>
      <c r="K6" s="14">
        <v>219.23439930458136</v>
      </c>
      <c r="L6" s="14">
        <v>46.375919100000004</v>
      </c>
      <c r="M6" s="14">
        <v>45.205066129999999</v>
      </c>
      <c r="N6" s="15">
        <v>0.36807818160250644</v>
      </c>
      <c r="O6" s="15">
        <v>0.44593988590903599</v>
      </c>
      <c r="P6" s="16">
        <v>0.52183581553107927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ca="1">SUM(H8:OFFSET(H6,MATCH("PROYECTOS",$A$8:$A$50,0),0))</f>
        <v>504.48946599999999</v>
      </c>
      <c r="I7" s="38">
        <f ca="1">SUM(I8:OFFSET(I6,MATCH("PROYECTOS",$A$8:$A$50,0),0))</f>
        <v>593.03806599999984</v>
      </c>
      <c r="J7" s="38">
        <f ca="1">SUM(J8:OFFSET(J6,MATCH("PROYECTOS",$A$8:$A$50,0),0))</f>
        <v>310.46459984207377</v>
      </c>
      <c r="K7" s="38">
        <f ca="1">SUM(K8:OFFSET(K6,MATCH("PROYECTOS",$A$8:$A$50,0),0))</f>
        <v>218.89636511207374</v>
      </c>
      <c r="L7" s="38">
        <f ca="1">SUM(L8:OFFSET(L6,MATCH("PROYECTOS",$A$8:$A$50,0),0))</f>
        <v>46.372919100000018</v>
      </c>
      <c r="M7" s="38">
        <f ca="1">SUM(M8:OFFSET(M6,MATCH("PROYECTOS",$A$8:$A$50,0),0))</f>
        <v>45.195315629999996</v>
      </c>
      <c r="N7" s="39">
        <f ca="1">IFERROR(K7/I7,0)</f>
        <v>0.36911014260604613</v>
      </c>
      <c r="O7" s="39">
        <f ca="1">IFERROR(SUM(K7,L7)/I7,0)</f>
        <v>0.44730566117162851</v>
      </c>
      <c r="P7" s="40">
        <f ca="1">IFERROR(SUM(K7,L7,M7)/I7,0)</f>
        <v>0.52351546661437054</v>
      </c>
      <c r="Q7" s="64"/>
      <c r="R7" s="38"/>
      <c r="S7" s="40"/>
    </row>
    <row r="8" spans="1:19" ht="38.25" x14ac:dyDescent="0.25">
      <c r="A8" s="17"/>
      <c r="B8" s="19">
        <v>5000069</v>
      </c>
      <c r="C8" s="19" t="s">
        <v>387</v>
      </c>
      <c r="D8" s="68">
        <v>3043959</v>
      </c>
      <c r="E8" s="19" t="s">
        <v>378</v>
      </c>
      <c r="F8" s="69">
        <v>259</v>
      </c>
      <c r="G8" s="19" t="s">
        <v>394</v>
      </c>
      <c r="H8" s="20">
        <v>37.323976999999992</v>
      </c>
      <c r="I8" s="21">
        <v>41.435046000000007</v>
      </c>
      <c r="J8" s="21">
        <f t="shared" ref="J8:J15" si="0">SUM(K8,L8,M8)</f>
        <v>20.025784380321024</v>
      </c>
      <c r="K8" s="21">
        <v>13.552597750321025</v>
      </c>
      <c r="L8" s="21">
        <v>2.8353029599999986</v>
      </c>
      <c r="M8" s="21">
        <v>3.6378836700000021</v>
      </c>
      <c r="N8" s="22">
        <f t="shared" ref="N8:N16" si="1">IFERROR(K8/I8,0)</f>
        <v>0.32708055278425474</v>
      </c>
      <c r="O8" s="22">
        <f t="shared" ref="O8:O16" si="2">IFERROR(SUM(K8,L8)/I8,0)</f>
        <v>0.39550820603218401</v>
      </c>
      <c r="P8" s="23">
        <f t="shared" ref="P8:P16" si="3">IFERROR(SUM(K8,L8,M8)/I8,0)</f>
        <v>0.48330546997150725</v>
      </c>
      <c r="Q8" s="70">
        <v>846064.8</v>
      </c>
      <c r="R8" s="21">
        <v>501416.52400000003</v>
      </c>
      <c r="S8" s="23">
        <f>IFERROR(R8/Q8,0)</f>
        <v>0.59264553258804764</v>
      </c>
    </row>
    <row r="9" spans="1:19" ht="25.5" x14ac:dyDescent="0.25">
      <c r="A9" s="17"/>
      <c r="B9" s="19">
        <v>5000071</v>
      </c>
      <c r="C9" s="19" t="s">
        <v>388</v>
      </c>
      <c r="D9" s="68">
        <v>3043961</v>
      </c>
      <c r="E9" s="19" t="s">
        <v>380</v>
      </c>
      <c r="F9" s="69">
        <v>394</v>
      </c>
      <c r="G9" s="19" t="s">
        <v>395</v>
      </c>
      <c r="H9" s="20">
        <v>29.001205000000009</v>
      </c>
      <c r="I9" s="21">
        <v>31.15711300000002</v>
      </c>
      <c r="J9" s="21">
        <f t="shared" si="0"/>
        <v>19.47050067617548</v>
      </c>
      <c r="K9" s="21">
        <v>14.101673726175477</v>
      </c>
      <c r="L9" s="21">
        <v>2.57857819</v>
      </c>
      <c r="M9" s="21">
        <v>2.7902487599999999</v>
      </c>
      <c r="N9" s="22">
        <f t="shared" si="1"/>
        <v>0.45259885683809881</v>
      </c>
      <c r="O9" s="22">
        <f t="shared" si="2"/>
        <v>0.53535935489836517</v>
      </c>
      <c r="P9" s="23">
        <f t="shared" si="3"/>
        <v>0.62491350453989325</v>
      </c>
      <c r="Q9" s="70">
        <v>85036</v>
      </c>
      <c r="R9" s="21">
        <v>31074</v>
      </c>
      <c r="S9" s="23">
        <f t="shared" ref="S9:S15" si="4">IFERROR(R9/Q9,0)</f>
        <v>0.3654217037490004</v>
      </c>
    </row>
    <row r="10" spans="1:19" ht="38.25" x14ac:dyDescent="0.25">
      <c r="A10" s="17"/>
      <c r="B10" s="19">
        <v>5000079</v>
      </c>
      <c r="C10" s="19" t="s">
        <v>389</v>
      </c>
      <c r="D10" s="68">
        <v>3043969</v>
      </c>
      <c r="E10" s="19" t="s">
        <v>382</v>
      </c>
      <c r="F10" s="69">
        <v>87</v>
      </c>
      <c r="G10" s="19" t="s">
        <v>396</v>
      </c>
      <c r="H10" s="20">
        <v>87.953305000000015</v>
      </c>
      <c r="I10" s="21">
        <v>114.87744600000002</v>
      </c>
      <c r="J10" s="21">
        <f t="shared" si="0"/>
        <v>65.616408721093222</v>
      </c>
      <c r="K10" s="21">
        <v>44.20868823109322</v>
      </c>
      <c r="L10" s="21">
        <v>9.2205022800000016</v>
      </c>
      <c r="M10" s="21">
        <v>12.187218210000001</v>
      </c>
      <c r="N10" s="22">
        <f t="shared" si="1"/>
        <v>0.3848334879510919</v>
      </c>
      <c r="O10" s="22">
        <f t="shared" si="2"/>
        <v>0.46509730474938671</v>
      </c>
      <c r="P10" s="23">
        <f t="shared" si="3"/>
        <v>0.57118617279403316</v>
      </c>
      <c r="Q10" s="70">
        <v>98031</v>
      </c>
      <c r="R10" s="21">
        <v>79917</v>
      </c>
      <c r="S10" s="23">
        <f t="shared" si="4"/>
        <v>0.81522171557976564</v>
      </c>
    </row>
    <row r="11" spans="1:19" ht="25.5" x14ac:dyDescent="0.25">
      <c r="A11" s="17"/>
      <c r="B11" s="19">
        <v>5004433</v>
      </c>
      <c r="C11" s="19" t="s">
        <v>390</v>
      </c>
      <c r="D11" s="68">
        <v>3000001</v>
      </c>
      <c r="E11" s="19" t="s">
        <v>276</v>
      </c>
      <c r="F11" s="69">
        <v>60</v>
      </c>
      <c r="G11" s="19" t="s">
        <v>310</v>
      </c>
      <c r="H11" s="20">
        <v>18.49921800000001</v>
      </c>
      <c r="I11" s="21">
        <v>22.781682000000011</v>
      </c>
      <c r="J11" s="21">
        <f t="shared" si="0"/>
        <v>11.54381753446761</v>
      </c>
      <c r="K11" s="21">
        <v>7.8559291144676102</v>
      </c>
      <c r="L11" s="21">
        <v>1.6761347400000002</v>
      </c>
      <c r="M11" s="21">
        <v>2.0117536799999995</v>
      </c>
      <c r="N11" s="22">
        <f t="shared" si="1"/>
        <v>0.3448353424680235</v>
      </c>
      <c r="O11" s="22">
        <f t="shared" si="2"/>
        <v>0.41840913478063674</v>
      </c>
      <c r="P11" s="23">
        <f t="shared" si="3"/>
        <v>0.5067148920113802</v>
      </c>
      <c r="Q11" s="70">
        <v>1251</v>
      </c>
      <c r="R11" s="21">
        <v>540.52600000000007</v>
      </c>
      <c r="S11" s="23">
        <f t="shared" si="4"/>
        <v>0.4320751398880896</v>
      </c>
    </row>
    <row r="12" spans="1:19" ht="25.5" x14ac:dyDescent="0.25">
      <c r="A12" s="17"/>
      <c r="B12" s="19">
        <v>5004434</v>
      </c>
      <c r="C12" s="19" t="s">
        <v>391</v>
      </c>
      <c r="D12" s="68">
        <v>3000001</v>
      </c>
      <c r="E12" s="19" t="s">
        <v>276</v>
      </c>
      <c r="F12" s="69">
        <v>80</v>
      </c>
      <c r="G12" s="19" t="s">
        <v>311</v>
      </c>
      <c r="H12" s="20">
        <v>1.3469369999999998</v>
      </c>
      <c r="I12" s="21">
        <v>2.3468640000000005</v>
      </c>
      <c r="J12" s="21">
        <f t="shared" si="0"/>
        <v>1.3943288489235206</v>
      </c>
      <c r="K12" s="21">
        <v>0.7622753989235207</v>
      </c>
      <c r="L12" s="21">
        <v>0.31000708999999993</v>
      </c>
      <c r="M12" s="21">
        <v>0.32204635999999992</v>
      </c>
      <c r="N12" s="22">
        <f t="shared" si="1"/>
        <v>0.32480595335883139</v>
      </c>
      <c r="O12" s="22">
        <f t="shared" si="2"/>
        <v>0.4569001394727264</v>
      </c>
      <c r="P12" s="23">
        <f t="shared" si="3"/>
        <v>0.59412426494399351</v>
      </c>
      <c r="Q12" s="70">
        <v>64.5</v>
      </c>
      <c r="R12" s="21">
        <v>33.4</v>
      </c>
      <c r="S12" s="23">
        <f t="shared" si="4"/>
        <v>0.51782945736434105</v>
      </c>
    </row>
    <row r="13" spans="1:19" ht="25.5" x14ac:dyDescent="0.25">
      <c r="A13" s="17"/>
      <c r="B13" s="19">
        <v>5004436</v>
      </c>
      <c r="C13" s="19" t="s">
        <v>392</v>
      </c>
      <c r="D13" s="68">
        <v>3000612</v>
      </c>
      <c r="E13" s="19" t="s">
        <v>363</v>
      </c>
      <c r="F13" s="69">
        <v>87</v>
      </c>
      <c r="G13" s="19" t="s">
        <v>396</v>
      </c>
      <c r="H13" s="20">
        <v>60.636024000000042</v>
      </c>
      <c r="I13" s="21">
        <v>73.95165300000005</v>
      </c>
      <c r="J13" s="21">
        <f t="shared" si="0"/>
        <v>38.767688813446661</v>
      </c>
      <c r="K13" s="21">
        <v>26.132855963446662</v>
      </c>
      <c r="L13" s="21">
        <v>6.0444954099999979</v>
      </c>
      <c r="M13" s="21">
        <v>6.5903374400000017</v>
      </c>
      <c r="N13" s="22">
        <f t="shared" si="1"/>
        <v>0.3533775771509346</v>
      </c>
      <c r="O13" s="22">
        <f t="shared" si="2"/>
        <v>0.43511334862855117</v>
      </c>
      <c r="P13" s="23">
        <f t="shared" si="3"/>
        <v>0.52423018608450356</v>
      </c>
      <c r="Q13" s="70">
        <v>1670818.534</v>
      </c>
      <c r="R13" s="21">
        <v>457884</v>
      </c>
      <c r="S13" s="23">
        <f t="shared" si="4"/>
        <v>0.27404771414871076</v>
      </c>
    </row>
    <row r="14" spans="1:19" ht="38.25" x14ac:dyDescent="0.25">
      <c r="A14" s="17"/>
      <c r="B14" s="19">
        <v>5004438</v>
      </c>
      <c r="C14" s="19" t="s">
        <v>393</v>
      </c>
      <c r="D14" s="68">
        <v>3000614</v>
      </c>
      <c r="E14" s="19" t="s">
        <v>365</v>
      </c>
      <c r="F14" s="69">
        <v>393</v>
      </c>
      <c r="G14" s="19" t="s">
        <v>397</v>
      </c>
      <c r="H14" s="20">
        <v>74.92612199999995</v>
      </c>
      <c r="I14" s="21">
        <v>75.538932000000045</v>
      </c>
      <c r="J14" s="21">
        <f t="shared" si="0"/>
        <v>26.082907713571974</v>
      </c>
      <c r="K14" s="21">
        <v>18.59062824357197</v>
      </c>
      <c r="L14" s="21">
        <v>3.8355140700000012</v>
      </c>
      <c r="M14" s="21">
        <v>3.6567654000000021</v>
      </c>
      <c r="N14" s="22">
        <f t="shared" si="1"/>
        <v>0.24610658042626229</v>
      </c>
      <c r="O14" s="22">
        <f t="shared" si="2"/>
        <v>0.29688190870334197</v>
      </c>
      <c r="P14" s="23">
        <f t="shared" si="3"/>
        <v>0.3452909251294678</v>
      </c>
      <c r="Q14" s="70">
        <v>76763</v>
      </c>
      <c r="R14" s="21">
        <v>55342.247000000003</v>
      </c>
      <c r="S14" s="23">
        <f t="shared" si="4"/>
        <v>0.72094950692390869</v>
      </c>
    </row>
    <row r="15" spans="1:19" x14ac:dyDescent="0.25">
      <c r="A15" s="17"/>
      <c r="B15" s="19">
        <v>9000000</v>
      </c>
      <c r="C15" s="19" t="s">
        <v>304</v>
      </c>
      <c r="D15" s="68">
        <v>9000000</v>
      </c>
      <c r="E15" s="19" t="s">
        <v>305</v>
      </c>
      <c r="F15" s="69"/>
      <c r="G15" s="19" t="s">
        <v>312</v>
      </c>
      <c r="H15" s="20">
        <v>194.80267799999996</v>
      </c>
      <c r="I15" s="21">
        <v>230.94932999999972</v>
      </c>
      <c r="J15" s="21">
        <f t="shared" si="0"/>
        <v>127.56316315407427</v>
      </c>
      <c r="K15" s="21">
        <v>93.691716684074251</v>
      </c>
      <c r="L15" s="21">
        <v>19.872384360000023</v>
      </c>
      <c r="M15" s="21">
        <v>13.999062109999992</v>
      </c>
      <c r="N15" s="22">
        <f t="shared" si="1"/>
        <v>0.40568083347145611</v>
      </c>
      <c r="O15" s="22">
        <f t="shared" si="2"/>
        <v>0.49172734575187732</v>
      </c>
      <c r="P15" s="23">
        <f t="shared" si="3"/>
        <v>0.55234264223271157</v>
      </c>
      <c r="Q15" s="70"/>
      <c r="R15" s="21"/>
      <c r="S15" s="23">
        <f t="shared" si="4"/>
        <v>0</v>
      </c>
    </row>
    <row r="16" spans="1:19" ht="15.75" thickBot="1" x14ac:dyDescent="0.3">
      <c r="A16" s="41" t="s">
        <v>294</v>
      </c>
      <c r="B16" s="43"/>
      <c r="C16" s="43"/>
      <c r="D16" s="65"/>
      <c r="E16" s="43"/>
      <c r="F16" s="66"/>
      <c r="G16" s="43"/>
      <c r="H16" s="44">
        <f ca="1">OFFSET(H16,-MATCH("PROYECTOS",$A$8:$A$50,0)-1,0)-(OFFSET(H16,-MATCH("PROYECTOS",$A$8:$A$50,0),0))</f>
        <v>4.1518419999997604</v>
      </c>
      <c r="I16" s="45">
        <f t="shared" ref="I16:M16" ca="1" si="5">OFFSET(I16,-MATCH("PROYECTOS",$A$8:$A$50,0)-1,0)-(OFFSET(I16,-MATCH("PROYECTOS",$A$8:$A$50,0),0))</f>
        <v>2.5810449999999037</v>
      </c>
      <c r="J16" s="45">
        <f t="shared" ca="1" si="5"/>
        <v>0.35078469250754551</v>
      </c>
      <c r="K16" s="45">
        <f t="shared" ca="1" si="5"/>
        <v>0.3380341925076209</v>
      </c>
      <c r="L16" s="45">
        <f t="shared" ca="1" si="5"/>
        <v>2.9999999999859028E-3</v>
      </c>
      <c r="M16" s="45">
        <f t="shared" ca="1" si="5"/>
        <v>9.7505000000026598E-3</v>
      </c>
      <c r="N16" s="46">
        <f t="shared" ca="1" si="1"/>
        <v>0.13096795774875428</v>
      </c>
      <c r="O16" s="46">
        <f t="shared" ca="1" si="2"/>
        <v>0.13213027766180735</v>
      </c>
      <c r="P16" s="47">
        <f t="shared" ca="1" si="3"/>
        <v>0.13590801109923406</v>
      </c>
      <c r="Q16" s="67"/>
      <c r="R16" s="45"/>
      <c r="S16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16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79</v>
      </c>
      <c r="B1" s="51" t="s">
        <v>47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1210</v>
      </c>
      <c r="N2" s="72" t="s">
        <v>1230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134.33611800000003</v>
      </c>
      <c r="E6" s="14">
        <f ca="1">SUM(E7:OFFSET(E7,50,0))</f>
        <v>185.48067699999999</v>
      </c>
      <c r="F6" s="14">
        <f ca="1">SUM(F7:OFFSET(F7,50,0))</f>
        <v>89.336273508862121</v>
      </c>
      <c r="G6" s="14">
        <f ca="1">SUM(G7:OFFSET(G7,50,0))</f>
        <v>60.632740928862127</v>
      </c>
      <c r="H6" s="14">
        <f ca="1">SUM(H7:OFFSET(H7,50,0))</f>
        <v>12.721513099999997</v>
      </c>
      <c r="I6" s="14">
        <f ca="1">SUM(I7:OFFSET(I7,50,0))</f>
        <v>15.982019480000002</v>
      </c>
      <c r="J6" s="15">
        <f ca="1">IFERROR(G6/E6,0)</f>
        <v>0.32689518881183582</v>
      </c>
      <c r="K6" s="15">
        <f ca="1">IFERROR(SUM(G6,H6)/E6,0)</f>
        <v>0.39548191873842542</v>
      </c>
      <c r="L6" s="16">
        <f ca="1">IFERROR(SUM(G6,H6,I6)/E6,0)</f>
        <v>0.48164733358646378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0.223468</v>
      </c>
      <c r="E7" s="21">
        <v>3.7930960000000007</v>
      </c>
      <c r="F7" s="21">
        <f t="shared" ref="F7:F31" si="0">SUM(G7,H7,I7)</f>
        <v>0.90451065075484793</v>
      </c>
      <c r="G7" s="21">
        <v>0.58717166075484784</v>
      </c>
      <c r="H7" s="21">
        <v>0.13250344</v>
      </c>
      <c r="I7" s="21">
        <v>0.18483555000000002</v>
      </c>
      <c r="J7" s="22">
        <f t="shared" ref="J7:J31" si="1">IFERROR(G7/E7,0)</f>
        <v>0.15480010544284872</v>
      </c>
      <c r="K7" s="22">
        <f t="shared" ref="K7:K31" si="2">IFERROR(SUM(G7,H7)/E7,0)</f>
        <v>0.18973289912906177</v>
      </c>
      <c r="L7" s="23">
        <f t="shared" ref="L7:L31" si="3">IFERROR(SUM(G7,H7,I7)/E7,0)</f>
        <v>0.23846236708874433</v>
      </c>
      <c r="M7" s="4"/>
      <c r="N7" t="s">
        <v>269</v>
      </c>
      <c r="O7" s="5">
        <v>4.0184661625640565</v>
      </c>
      <c r="P7" s="71">
        <v>0.63870134600691975</v>
      </c>
    </row>
    <row r="8" spans="1:16" x14ac:dyDescent="0.25">
      <c r="A8" s="17"/>
      <c r="B8" s="55">
        <v>2</v>
      </c>
      <c r="C8" s="19" t="s">
        <v>251</v>
      </c>
      <c r="D8" s="20">
        <v>3.947287999999999</v>
      </c>
      <c r="E8" s="21">
        <v>4.5433209999999997</v>
      </c>
      <c r="F8" s="21">
        <f t="shared" si="0"/>
        <v>2.6941772275785265</v>
      </c>
      <c r="G8" s="21">
        <v>1.9668261075785267</v>
      </c>
      <c r="H8" s="21">
        <v>0.25223475000000001</v>
      </c>
      <c r="I8" s="21">
        <v>0.47511637000000007</v>
      </c>
      <c r="J8" s="22">
        <f t="shared" si="1"/>
        <v>0.43290494058828921</v>
      </c>
      <c r="K8" s="22">
        <f t="shared" si="2"/>
        <v>0.48842264448814576</v>
      </c>
      <c r="L8" s="23">
        <f t="shared" si="3"/>
        <v>0.5929973311545732</v>
      </c>
      <c r="M8" s="4"/>
      <c r="N8" t="s">
        <v>261</v>
      </c>
      <c r="O8" s="5">
        <v>1.947365180602697</v>
      </c>
      <c r="P8" s="71">
        <v>0.60821026092939623</v>
      </c>
    </row>
    <row r="9" spans="1:16" x14ac:dyDescent="0.25">
      <c r="A9" s="17"/>
      <c r="B9" s="55">
        <v>3</v>
      </c>
      <c r="C9" s="19" t="s">
        <v>252</v>
      </c>
      <c r="D9" s="20">
        <v>0.19529199999999999</v>
      </c>
      <c r="E9" s="21">
        <v>0.229743</v>
      </c>
      <c r="F9" s="21">
        <f t="shared" si="0"/>
        <v>8.3532199774792842E-2</v>
      </c>
      <c r="G9" s="21">
        <v>6.7903149774792837E-2</v>
      </c>
      <c r="H9" s="21">
        <v>5.7708399999999993E-3</v>
      </c>
      <c r="I9" s="21">
        <v>9.8582099999999992E-3</v>
      </c>
      <c r="J9" s="22">
        <f t="shared" si="1"/>
        <v>0.29556134365265901</v>
      </c>
      <c r="K9" s="22">
        <f t="shared" si="2"/>
        <v>0.32068001973854626</v>
      </c>
      <c r="L9" s="23">
        <f t="shared" si="3"/>
        <v>0.36358974930593246</v>
      </c>
      <c r="M9" s="4"/>
      <c r="N9" t="s">
        <v>262</v>
      </c>
      <c r="O9" s="5">
        <v>3.740238475685437</v>
      </c>
      <c r="P9" s="71">
        <v>0.60009624604133216</v>
      </c>
    </row>
    <row r="10" spans="1:16" x14ac:dyDescent="0.25">
      <c r="A10" s="17"/>
      <c r="B10" s="55">
        <v>4</v>
      </c>
      <c r="C10" s="19" t="s">
        <v>253</v>
      </c>
      <c r="D10" s="20">
        <v>4.702633999999998</v>
      </c>
      <c r="E10" s="21">
        <v>4.2043200000000001</v>
      </c>
      <c r="F10" s="21">
        <f t="shared" si="0"/>
        <v>2.4170161452504613</v>
      </c>
      <c r="G10" s="21">
        <v>1.6822723552504613</v>
      </c>
      <c r="H10" s="21">
        <v>0.25987723000000001</v>
      </c>
      <c r="I10" s="21">
        <v>0.4748665600000001</v>
      </c>
      <c r="J10" s="22">
        <f t="shared" si="1"/>
        <v>0.40012947521845654</v>
      </c>
      <c r="K10" s="22">
        <f t="shared" si="2"/>
        <v>0.46194142816209549</v>
      </c>
      <c r="L10" s="23">
        <f t="shared" si="3"/>
        <v>0.57488872047095874</v>
      </c>
      <c r="M10" s="4"/>
      <c r="N10" t="s">
        <v>251</v>
      </c>
      <c r="O10" s="5">
        <v>2.6941772275785265</v>
      </c>
      <c r="P10" s="71">
        <v>0.5929973311545732</v>
      </c>
    </row>
    <row r="11" spans="1:16" x14ac:dyDescent="0.25">
      <c r="A11" s="17"/>
      <c r="B11" s="55">
        <v>5</v>
      </c>
      <c r="C11" s="19" t="s">
        <v>254</v>
      </c>
      <c r="D11" s="20">
        <v>2.868803999999999</v>
      </c>
      <c r="E11" s="21">
        <v>3.0447679999999999</v>
      </c>
      <c r="F11" s="21">
        <f t="shared" si="0"/>
        <v>1.7357785522987608</v>
      </c>
      <c r="G11" s="21">
        <v>1.251746002298761</v>
      </c>
      <c r="H11" s="21">
        <v>0.18224699</v>
      </c>
      <c r="I11" s="21">
        <v>0.30178556000000001</v>
      </c>
      <c r="J11" s="22">
        <f t="shared" si="1"/>
        <v>0.41111375392107413</v>
      </c>
      <c r="K11" s="22">
        <f t="shared" si="2"/>
        <v>0.47096954260513801</v>
      </c>
      <c r="L11" s="23">
        <f t="shared" si="3"/>
        <v>0.57008565260103916</v>
      </c>
      <c r="M11" s="4"/>
      <c r="N11" t="s">
        <v>265</v>
      </c>
      <c r="O11" s="5">
        <v>1.460966130171379</v>
      </c>
      <c r="P11" s="71">
        <v>0.5906735816718669</v>
      </c>
    </row>
    <row r="12" spans="1:16" x14ac:dyDescent="0.25">
      <c r="A12" s="17"/>
      <c r="B12" s="55">
        <v>6</v>
      </c>
      <c r="C12" s="19" t="s">
        <v>255</v>
      </c>
      <c r="D12" s="20">
        <v>3.6958199999999999</v>
      </c>
      <c r="E12" s="21">
        <v>3.6309159999999991</v>
      </c>
      <c r="F12" s="21">
        <f t="shared" si="0"/>
        <v>0.61803957151332256</v>
      </c>
      <c r="G12" s="21">
        <v>0.46562069151332253</v>
      </c>
      <c r="H12" s="21">
        <v>5.6257869999999995E-2</v>
      </c>
      <c r="I12" s="21">
        <v>9.6161009999999991E-2</v>
      </c>
      <c r="J12" s="22">
        <f t="shared" si="1"/>
        <v>0.12823780321916636</v>
      </c>
      <c r="K12" s="22">
        <f t="shared" si="2"/>
        <v>0.1437319292193272</v>
      </c>
      <c r="L12" s="23">
        <f t="shared" si="3"/>
        <v>0.17021588257985662</v>
      </c>
      <c r="M12" s="4"/>
      <c r="N12" t="s">
        <v>271</v>
      </c>
      <c r="O12" s="5">
        <v>1.7766512942662174</v>
      </c>
      <c r="P12" s="71">
        <v>0.57942172806781755</v>
      </c>
    </row>
    <row r="13" spans="1:16" x14ac:dyDescent="0.25">
      <c r="A13" s="17"/>
      <c r="B13" s="55">
        <v>7</v>
      </c>
      <c r="C13" s="19" t="s">
        <v>256</v>
      </c>
      <c r="D13" s="20">
        <v>0.673508</v>
      </c>
      <c r="E13" s="21">
        <v>0.52452900000000002</v>
      </c>
      <c r="F13" s="21">
        <f t="shared" si="0"/>
        <v>0.2459338006108939</v>
      </c>
      <c r="G13" s="21">
        <v>0.18385178061089391</v>
      </c>
      <c r="H13" s="21">
        <v>2.5813119999999995E-2</v>
      </c>
      <c r="I13" s="21">
        <v>3.62689E-2</v>
      </c>
      <c r="J13" s="22">
        <f t="shared" si="1"/>
        <v>0.35050832386940267</v>
      </c>
      <c r="K13" s="22">
        <f t="shared" si="2"/>
        <v>0.39972032168077248</v>
      </c>
      <c r="L13" s="23">
        <f t="shared" si="3"/>
        <v>0.46886597425670246</v>
      </c>
      <c r="M13" s="4"/>
      <c r="N13" t="s">
        <v>259</v>
      </c>
      <c r="O13" s="5">
        <v>1.6887646882944902</v>
      </c>
      <c r="P13" s="71">
        <v>0.57793931588818437</v>
      </c>
    </row>
    <row r="14" spans="1:16" x14ac:dyDescent="0.25">
      <c r="A14" s="17"/>
      <c r="B14" s="55">
        <v>8</v>
      </c>
      <c r="C14" s="19" t="s">
        <v>257</v>
      </c>
      <c r="D14" s="20">
        <v>4.7939909999999983</v>
      </c>
      <c r="E14" s="21">
        <v>4.0508859999999984</v>
      </c>
      <c r="F14" s="21">
        <f t="shared" si="0"/>
        <v>2.1598760609241436</v>
      </c>
      <c r="G14" s="21">
        <v>1.5471063009241439</v>
      </c>
      <c r="H14" s="21">
        <v>0.25898383999999997</v>
      </c>
      <c r="I14" s="21">
        <v>0.35378591999999998</v>
      </c>
      <c r="J14" s="22">
        <f t="shared" si="1"/>
        <v>0.3819180053262779</v>
      </c>
      <c r="K14" s="22">
        <f t="shared" si="2"/>
        <v>0.44585064623495813</v>
      </c>
      <c r="L14" s="23">
        <f t="shared" si="3"/>
        <v>0.53318608840736181</v>
      </c>
      <c r="M14" s="4"/>
      <c r="N14" t="s">
        <v>253</v>
      </c>
      <c r="O14" s="5">
        <v>2.4170161452504613</v>
      </c>
      <c r="P14" s="71">
        <v>0.57488872047095874</v>
      </c>
    </row>
    <row r="15" spans="1:16" x14ac:dyDescent="0.25">
      <c r="A15" s="17"/>
      <c r="B15" s="55">
        <v>9</v>
      </c>
      <c r="C15" s="19" t="s">
        <v>258</v>
      </c>
      <c r="D15" s="20">
        <v>2.4025090000000002</v>
      </c>
      <c r="E15" s="21">
        <v>1.8376749999999999</v>
      </c>
      <c r="F15" s="21">
        <f t="shared" si="0"/>
        <v>0.86970730108963024</v>
      </c>
      <c r="G15" s="21">
        <v>0.64215650108963018</v>
      </c>
      <c r="H15" s="21">
        <v>8.137867E-2</v>
      </c>
      <c r="I15" s="21">
        <v>0.14617213000000004</v>
      </c>
      <c r="J15" s="22">
        <f t="shared" si="1"/>
        <v>0.3494396457967977</v>
      </c>
      <c r="K15" s="22">
        <f t="shared" si="2"/>
        <v>0.39372313988579599</v>
      </c>
      <c r="L15" s="23">
        <f t="shared" si="3"/>
        <v>0.47326502297176065</v>
      </c>
      <c r="M15" s="4"/>
      <c r="N15" t="s">
        <v>254</v>
      </c>
      <c r="O15" s="5">
        <v>1.7357785522987608</v>
      </c>
      <c r="P15" s="71">
        <v>0.57008565260103916</v>
      </c>
    </row>
    <row r="16" spans="1:16" x14ac:dyDescent="0.25">
      <c r="A16" s="17"/>
      <c r="B16" s="55">
        <v>10</v>
      </c>
      <c r="C16" s="19" t="s">
        <v>259</v>
      </c>
      <c r="D16" s="20">
        <v>2.1889719999999997</v>
      </c>
      <c r="E16" s="21">
        <v>2.9220450000000007</v>
      </c>
      <c r="F16" s="21">
        <f t="shared" si="0"/>
        <v>1.6887646882944902</v>
      </c>
      <c r="G16" s="21">
        <v>1.2327630682944903</v>
      </c>
      <c r="H16" s="21">
        <v>0.20579463999999997</v>
      </c>
      <c r="I16" s="21">
        <v>0.25020698000000002</v>
      </c>
      <c r="J16" s="22">
        <f t="shared" si="1"/>
        <v>0.42188366992790666</v>
      </c>
      <c r="K16" s="22">
        <f t="shared" si="2"/>
        <v>0.49231196244222453</v>
      </c>
      <c r="L16" s="23">
        <f t="shared" si="3"/>
        <v>0.57793931588818437</v>
      </c>
      <c r="M16" s="4"/>
      <c r="N16" t="s">
        <v>260</v>
      </c>
      <c r="O16" s="5">
        <v>1.3266548838828141</v>
      </c>
      <c r="P16" s="71">
        <v>0.54128300875083457</v>
      </c>
    </row>
    <row r="17" spans="1:16" x14ac:dyDescent="0.25">
      <c r="A17" s="17"/>
      <c r="B17" s="55">
        <v>11</v>
      </c>
      <c r="C17" s="19" t="s">
        <v>260</v>
      </c>
      <c r="D17" s="20">
        <v>2.6988920000000003</v>
      </c>
      <c r="E17" s="21">
        <v>2.4509449999999995</v>
      </c>
      <c r="F17" s="21">
        <f t="shared" si="0"/>
        <v>1.3266548838828141</v>
      </c>
      <c r="G17" s="21">
        <v>0.96334551388281398</v>
      </c>
      <c r="H17" s="21">
        <v>0.15848772</v>
      </c>
      <c r="I17" s="21">
        <v>0.20482164999999999</v>
      </c>
      <c r="J17" s="22">
        <f t="shared" si="1"/>
        <v>0.39305064531550654</v>
      </c>
      <c r="K17" s="22">
        <f t="shared" si="2"/>
        <v>0.45771456882256206</v>
      </c>
      <c r="L17" s="23">
        <f t="shared" si="3"/>
        <v>0.54128300875083457</v>
      </c>
      <c r="M17" s="4"/>
      <c r="N17" t="s">
        <v>257</v>
      </c>
      <c r="O17" s="5">
        <v>2.1598760609241436</v>
      </c>
      <c r="P17" s="71">
        <v>0.53318608840736181</v>
      </c>
    </row>
    <row r="18" spans="1:16" x14ac:dyDescent="0.25">
      <c r="A18" s="17"/>
      <c r="B18" s="55">
        <v>12</v>
      </c>
      <c r="C18" s="19" t="s">
        <v>261</v>
      </c>
      <c r="D18" s="20">
        <v>4.3070009999999996</v>
      </c>
      <c r="E18" s="21">
        <v>3.2017959999999999</v>
      </c>
      <c r="F18" s="21">
        <f t="shared" si="0"/>
        <v>1.947365180602697</v>
      </c>
      <c r="G18" s="21">
        <v>1.358826600602697</v>
      </c>
      <c r="H18" s="21">
        <v>0.27490616000000007</v>
      </c>
      <c r="I18" s="21">
        <v>0.31363241999999997</v>
      </c>
      <c r="J18" s="22">
        <f t="shared" si="1"/>
        <v>0.42439512092672271</v>
      </c>
      <c r="K18" s="22">
        <f t="shared" si="2"/>
        <v>0.51025510700953369</v>
      </c>
      <c r="L18" s="23">
        <f t="shared" si="3"/>
        <v>0.60821026092939623</v>
      </c>
      <c r="M18" s="4"/>
      <c r="N18" t="s">
        <v>274</v>
      </c>
      <c r="O18" s="5">
        <v>0.85150859279250168</v>
      </c>
      <c r="P18" s="71">
        <v>0.52422820583552876</v>
      </c>
    </row>
    <row r="19" spans="1:16" x14ac:dyDescent="0.25">
      <c r="A19" s="17"/>
      <c r="B19" s="55">
        <v>13</v>
      </c>
      <c r="C19" s="19" t="s">
        <v>262</v>
      </c>
      <c r="D19" s="20">
        <v>6.8284260000000003</v>
      </c>
      <c r="E19" s="21">
        <v>6.2327309999999976</v>
      </c>
      <c r="F19" s="21">
        <f t="shared" si="0"/>
        <v>3.740238475685437</v>
      </c>
      <c r="G19" s="21">
        <v>2.6349017956854368</v>
      </c>
      <c r="H19" s="21">
        <v>0.28869904000000002</v>
      </c>
      <c r="I19" s="21">
        <v>0.81663764000000005</v>
      </c>
      <c r="J19" s="22">
        <f t="shared" si="1"/>
        <v>0.42275236901535423</v>
      </c>
      <c r="K19" s="22">
        <f t="shared" si="2"/>
        <v>0.46907219895827978</v>
      </c>
      <c r="L19" s="23">
        <f t="shared" si="3"/>
        <v>0.60009624604133216</v>
      </c>
      <c r="M19" s="4"/>
      <c r="N19" t="s">
        <v>270</v>
      </c>
      <c r="O19" s="5">
        <v>1.6408789079888635</v>
      </c>
      <c r="P19" s="71">
        <v>0.47425479506370494</v>
      </c>
    </row>
    <row r="20" spans="1:16" x14ac:dyDescent="0.25">
      <c r="A20" s="17"/>
      <c r="B20" s="55">
        <v>14</v>
      </c>
      <c r="C20" s="19" t="s">
        <v>263</v>
      </c>
      <c r="D20" s="20">
        <v>0.32496799999999998</v>
      </c>
      <c r="E20" s="21">
        <v>0.32428400000000002</v>
      </c>
      <c r="F20" s="21">
        <f t="shared" si="0"/>
        <v>6.1926519190349895E-2</v>
      </c>
      <c r="G20" s="21">
        <v>4.9103819190349896E-2</v>
      </c>
      <c r="H20" s="21">
        <v>2.9559E-3</v>
      </c>
      <c r="I20" s="21">
        <v>9.8668000000000002E-3</v>
      </c>
      <c r="J20" s="22">
        <f t="shared" si="1"/>
        <v>0.15142226933906666</v>
      </c>
      <c r="K20" s="22">
        <f t="shared" si="2"/>
        <v>0.1605374276570842</v>
      </c>
      <c r="L20" s="23">
        <f t="shared" si="3"/>
        <v>0.19096384400818386</v>
      </c>
      <c r="M20" s="4"/>
      <c r="N20" t="s">
        <v>258</v>
      </c>
      <c r="O20" s="5">
        <v>0.86970730108963024</v>
      </c>
      <c r="P20" s="71">
        <v>0.47326502297176065</v>
      </c>
    </row>
    <row r="21" spans="1:16" x14ac:dyDescent="0.25">
      <c r="A21" s="17"/>
      <c r="B21" s="55">
        <v>15</v>
      </c>
      <c r="C21" s="19" t="s">
        <v>264</v>
      </c>
      <c r="D21" s="20">
        <v>78.103515999999999</v>
      </c>
      <c r="E21" s="21">
        <v>126.783075</v>
      </c>
      <c r="F21" s="21">
        <f t="shared" si="0"/>
        <v>58.845790421769181</v>
      </c>
      <c r="G21" s="21">
        <v>38.858447611769179</v>
      </c>
      <c r="H21" s="21">
        <v>9.3974469599999964</v>
      </c>
      <c r="I21" s="21">
        <v>10.589895850000001</v>
      </c>
      <c r="J21" s="22">
        <f t="shared" si="1"/>
        <v>0.30649554454937444</v>
      </c>
      <c r="K21" s="22">
        <f t="shared" si="2"/>
        <v>0.38061779596187567</v>
      </c>
      <c r="L21" s="23">
        <f t="shared" si="3"/>
        <v>0.46414547384790267</v>
      </c>
      <c r="M21" s="4"/>
      <c r="N21" t="s">
        <v>256</v>
      </c>
      <c r="O21" s="5">
        <v>0.2459338006108939</v>
      </c>
      <c r="P21" s="71">
        <v>0.46886597425670246</v>
      </c>
    </row>
    <row r="22" spans="1:16" x14ac:dyDescent="0.25">
      <c r="A22" s="17"/>
      <c r="B22" s="55">
        <v>16</v>
      </c>
      <c r="C22" s="19" t="s">
        <v>265</v>
      </c>
      <c r="D22" s="20">
        <v>2.6327519999999995</v>
      </c>
      <c r="E22" s="21">
        <v>2.4733900000000002</v>
      </c>
      <c r="F22" s="21">
        <f t="shared" si="0"/>
        <v>1.460966130171379</v>
      </c>
      <c r="G22" s="21">
        <v>1.103449410171379</v>
      </c>
      <c r="H22" s="21">
        <v>0.14067822999999999</v>
      </c>
      <c r="I22" s="21">
        <v>0.21683848999999999</v>
      </c>
      <c r="J22" s="22">
        <f t="shared" si="1"/>
        <v>0.44612835427141651</v>
      </c>
      <c r="K22" s="22">
        <f t="shared" si="2"/>
        <v>0.50300504173275495</v>
      </c>
      <c r="L22" s="23">
        <f t="shared" si="3"/>
        <v>0.5906735816718669</v>
      </c>
      <c r="M22" s="4"/>
      <c r="N22" t="s">
        <v>268</v>
      </c>
      <c r="O22" s="5">
        <v>0.14110243970190633</v>
      </c>
      <c r="P22" s="71">
        <v>0.46756723342138756</v>
      </c>
    </row>
    <row r="23" spans="1:16" x14ac:dyDescent="0.25">
      <c r="A23" s="17"/>
      <c r="B23" s="55">
        <v>17</v>
      </c>
      <c r="C23" s="19" t="s">
        <v>266</v>
      </c>
      <c r="D23" s="20">
        <v>0.12953700000000001</v>
      </c>
      <c r="E23" s="21">
        <v>0.18365500000000001</v>
      </c>
      <c r="F23" s="21">
        <f t="shared" si="0"/>
        <v>8.1458371801531634E-2</v>
      </c>
      <c r="G23" s="21">
        <v>6.3674361801531631E-2</v>
      </c>
      <c r="H23" s="21">
        <v>8.1511999999999991E-3</v>
      </c>
      <c r="I23" s="21">
        <v>9.6328100000000021E-3</v>
      </c>
      <c r="J23" s="22">
        <f t="shared" si="1"/>
        <v>0.34670638861741648</v>
      </c>
      <c r="K23" s="22">
        <f t="shared" si="2"/>
        <v>0.39108960715216912</v>
      </c>
      <c r="L23" s="23">
        <f t="shared" si="3"/>
        <v>0.44354018023757386</v>
      </c>
      <c r="M23" s="4"/>
      <c r="N23" t="s">
        <v>264</v>
      </c>
      <c r="O23" s="5">
        <v>58.845790421769181</v>
      </c>
      <c r="P23" s="71">
        <v>0.46414547384790267</v>
      </c>
    </row>
    <row r="24" spans="1:16" x14ac:dyDescent="0.25">
      <c r="A24" s="17"/>
      <c r="B24" s="55">
        <v>18</v>
      </c>
      <c r="C24" s="19" t="s">
        <v>267</v>
      </c>
      <c r="D24" s="20">
        <v>5.0767999999999994E-2</v>
      </c>
      <c r="E24" s="21">
        <v>5.4501999999999995E-2</v>
      </c>
      <c r="F24" s="21">
        <f t="shared" si="0"/>
        <v>7.757300059956557E-3</v>
      </c>
      <c r="G24" s="21">
        <v>6.3363000599565567E-3</v>
      </c>
      <c r="H24" s="21">
        <v>0</v>
      </c>
      <c r="I24" s="21">
        <v>1.4210000000000002E-3</v>
      </c>
      <c r="J24" s="22">
        <f t="shared" si="1"/>
        <v>0.11625812006819121</v>
      </c>
      <c r="K24" s="22">
        <f t="shared" si="2"/>
        <v>0.11625812006819121</v>
      </c>
      <c r="L24" s="23">
        <f t="shared" si="3"/>
        <v>0.14233055777689915</v>
      </c>
      <c r="M24" s="4"/>
      <c r="N24" t="s">
        <v>266</v>
      </c>
      <c r="O24" s="5">
        <v>8.1458371801531634E-2</v>
      </c>
      <c r="P24" s="71">
        <v>0.44354018023757386</v>
      </c>
    </row>
    <row r="25" spans="1:16" x14ac:dyDescent="0.25">
      <c r="A25" s="17"/>
      <c r="B25" s="55">
        <v>19</v>
      </c>
      <c r="C25" s="19" t="s">
        <v>268</v>
      </c>
      <c r="D25" s="20">
        <v>0.229409</v>
      </c>
      <c r="E25" s="21">
        <v>0.30177999999999999</v>
      </c>
      <c r="F25" s="21">
        <f t="shared" si="0"/>
        <v>0.14110243970190633</v>
      </c>
      <c r="G25" s="21">
        <v>0.10376934970190632</v>
      </c>
      <c r="H25" s="21">
        <v>1.357912E-2</v>
      </c>
      <c r="I25" s="21">
        <v>2.3753969999999999E-2</v>
      </c>
      <c r="J25" s="22">
        <f t="shared" si="1"/>
        <v>0.34385761051728519</v>
      </c>
      <c r="K25" s="22">
        <f t="shared" si="2"/>
        <v>0.3888543631185179</v>
      </c>
      <c r="L25" s="23">
        <f t="shared" si="3"/>
        <v>0.46756723342138756</v>
      </c>
      <c r="M25" s="4"/>
      <c r="N25" t="s">
        <v>252</v>
      </c>
      <c r="O25" s="5">
        <v>8.3532199774792842E-2</v>
      </c>
      <c r="P25" s="71">
        <v>0.36358974930593246</v>
      </c>
    </row>
    <row r="26" spans="1:16" x14ac:dyDescent="0.25">
      <c r="A26" s="17"/>
      <c r="B26" s="55">
        <v>20</v>
      </c>
      <c r="C26" s="19" t="s">
        <v>269</v>
      </c>
      <c r="D26" s="20">
        <v>3.7408529999999995</v>
      </c>
      <c r="E26" s="21">
        <v>6.29162</v>
      </c>
      <c r="F26" s="21">
        <f t="shared" si="0"/>
        <v>4.0184661625640565</v>
      </c>
      <c r="G26" s="21">
        <v>2.7185284125640568</v>
      </c>
      <c r="H26" s="21">
        <v>0.56320717999999992</v>
      </c>
      <c r="I26" s="21">
        <v>0.73673056999999997</v>
      </c>
      <c r="J26" s="22">
        <f t="shared" si="1"/>
        <v>0.43208719098802167</v>
      </c>
      <c r="K26" s="22">
        <f t="shared" si="2"/>
        <v>0.52160422793558048</v>
      </c>
      <c r="L26" s="23">
        <f t="shared" si="3"/>
        <v>0.63870134600691975</v>
      </c>
      <c r="M26" s="4"/>
      <c r="N26" t="s">
        <v>250</v>
      </c>
      <c r="O26" s="5">
        <v>0.90451065075484793</v>
      </c>
      <c r="P26" s="71">
        <v>0.23846236708874433</v>
      </c>
    </row>
    <row r="27" spans="1:16" x14ac:dyDescent="0.25">
      <c r="A27" s="17"/>
      <c r="B27" s="55">
        <v>21</v>
      </c>
      <c r="C27" s="19" t="s">
        <v>270</v>
      </c>
      <c r="D27" s="20">
        <v>3.9557109999999995</v>
      </c>
      <c r="E27" s="21">
        <v>3.4599100000000003</v>
      </c>
      <c r="F27" s="21">
        <f t="shared" si="0"/>
        <v>1.6408789079888635</v>
      </c>
      <c r="G27" s="21">
        <v>1.2783178179888637</v>
      </c>
      <c r="H27" s="21">
        <v>0.12103933</v>
      </c>
      <c r="I27" s="21">
        <v>0.24152176000000003</v>
      </c>
      <c r="J27" s="22">
        <f t="shared" si="1"/>
        <v>0.36946562713737169</v>
      </c>
      <c r="K27" s="22">
        <f t="shared" si="2"/>
        <v>0.40444900242748033</v>
      </c>
      <c r="L27" s="23">
        <f t="shared" si="3"/>
        <v>0.47425479506370494</v>
      </c>
      <c r="M27" s="4"/>
      <c r="N27" t="s">
        <v>263</v>
      </c>
      <c r="O27" s="5">
        <v>6.1926519190349895E-2</v>
      </c>
      <c r="P27" s="71">
        <v>0.19096384400818386</v>
      </c>
    </row>
    <row r="28" spans="1:16" x14ac:dyDescent="0.25">
      <c r="A28" s="17"/>
      <c r="B28" s="55">
        <v>22</v>
      </c>
      <c r="C28" s="19" t="s">
        <v>271</v>
      </c>
      <c r="D28" s="20">
        <v>3.616620999999999</v>
      </c>
      <c r="E28" s="21">
        <v>3.066249</v>
      </c>
      <c r="F28" s="21">
        <f t="shared" si="0"/>
        <v>1.7766512942662174</v>
      </c>
      <c r="G28" s="21">
        <v>1.2316195542662172</v>
      </c>
      <c r="H28" s="21">
        <v>0.20622851000000003</v>
      </c>
      <c r="I28" s="21">
        <v>0.33880323000000001</v>
      </c>
      <c r="J28" s="22">
        <f t="shared" si="1"/>
        <v>0.40166977772066692</v>
      </c>
      <c r="K28" s="22">
        <f t="shared" si="2"/>
        <v>0.46892736508555477</v>
      </c>
      <c r="L28" s="23">
        <f t="shared" si="3"/>
        <v>0.57942172806781755</v>
      </c>
      <c r="M28" s="4"/>
      <c r="N28" t="s">
        <v>255</v>
      </c>
      <c r="O28" s="5">
        <v>0.61803957151332256</v>
      </c>
      <c r="P28" s="71">
        <v>0.17021588257985662</v>
      </c>
    </row>
    <row r="29" spans="1:16" x14ac:dyDescent="0.25">
      <c r="A29" s="17"/>
      <c r="B29" s="55">
        <v>23</v>
      </c>
      <c r="C29" s="19" t="s">
        <v>272</v>
      </c>
      <c r="D29" s="20">
        <v>0.13364299999999998</v>
      </c>
      <c r="E29" s="21">
        <v>0.11127099999999999</v>
      </c>
      <c r="F29" s="21">
        <f t="shared" si="0"/>
        <v>4.0207999891657964E-3</v>
      </c>
      <c r="G29" s="21">
        <v>3.6877999891657964E-3</v>
      </c>
      <c r="H29" s="21">
        <v>0</v>
      </c>
      <c r="I29" s="21">
        <v>3.3300000000000002E-4</v>
      </c>
      <c r="J29" s="22">
        <f t="shared" si="1"/>
        <v>3.3142507833719449E-2</v>
      </c>
      <c r="K29" s="22">
        <f t="shared" si="2"/>
        <v>3.3142507833719449E-2</v>
      </c>
      <c r="L29" s="23">
        <f t="shared" si="3"/>
        <v>3.6135201347752756E-2</v>
      </c>
      <c r="M29" s="4"/>
      <c r="N29" t="s">
        <v>267</v>
      </c>
      <c r="O29" s="5">
        <v>7.757300059956557E-3</v>
      </c>
      <c r="P29" s="71">
        <v>0.14233055777689915</v>
      </c>
    </row>
    <row r="30" spans="1:16" x14ac:dyDescent="0.25">
      <c r="A30" s="17"/>
      <c r="B30" s="55">
        <v>24</v>
      </c>
      <c r="C30" s="19" t="s">
        <v>273</v>
      </c>
      <c r="D30" s="20">
        <v>0.143155</v>
      </c>
      <c r="E30" s="21">
        <v>0.13986099999999999</v>
      </c>
      <c r="F30" s="21">
        <f t="shared" si="0"/>
        <v>1.4151830306200888E-2</v>
      </c>
      <c r="G30" s="21">
        <v>1.0808200306200888E-2</v>
      </c>
      <c r="H30" s="21">
        <v>1.5478E-3</v>
      </c>
      <c r="I30" s="21">
        <v>1.7958300000000002E-3</v>
      </c>
      <c r="J30" s="22">
        <f t="shared" si="1"/>
        <v>7.7278156928671252E-2</v>
      </c>
      <c r="K30" s="22">
        <f t="shared" si="2"/>
        <v>8.8344858868454321E-2</v>
      </c>
      <c r="L30" s="23">
        <f t="shared" si="3"/>
        <v>0.10118496440180529</v>
      </c>
      <c r="M30" s="4"/>
      <c r="N30" t="s">
        <v>273</v>
      </c>
      <c r="O30" s="5">
        <v>1.4151830306200888E-2</v>
      </c>
      <c r="P30" s="71">
        <v>0.10118496440180529</v>
      </c>
    </row>
    <row r="31" spans="1:16" ht="15.75" thickBot="1" x14ac:dyDescent="0.3">
      <c r="A31" s="24"/>
      <c r="B31" s="56">
        <v>25</v>
      </c>
      <c r="C31" s="26" t="s">
        <v>274</v>
      </c>
      <c r="D31" s="27">
        <v>1.74858</v>
      </c>
      <c r="E31" s="28">
        <v>1.6243089999999998</v>
      </c>
      <c r="F31" s="28">
        <f t="shared" si="0"/>
        <v>0.85150859279250168</v>
      </c>
      <c r="G31" s="28">
        <v>0.62050676279250183</v>
      </c>
      <c r="H31" s="28">
        <v>8.372455999999999E-2</v>
      </c>
      <c r="I31" s="28">
        <v>0.14727726999999996</v>
      </c>
      <c r="J31" s="29">
        <f t="shared" si="1"/>
        <v>0.38201275914404337</v>
      </c>
      <c r="K31" s="29">
        <f t="shared" si="2"/>
        <v>0.43355748370076252</v>
      </c>
      <c r="L31" s="30">
        <f t="shared" si="3"/>
        <v>0.52422820583552876</v>
      </c>
      <c r="M31" s="4"/>
      <c r="N31" t="s">
        <v>272</v>
      </c>
      <c r="O31" s="5">
        <v>4.0207999891657964E-3</v>
      </c>
      <c r="P31" s="71">
        <v>3.6135201347752756E-2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8"/>
  <sheetViews>
    <sheetView topLeftCell="A16" workbookViewId="0">
      <selection activeCell="A28" sqref="A28:D2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42578125" customWidth="1"/>
    <col min="6" max="6" width="13.5703125" customWidth="1"/>
    <col min="7" max="9" width="0" hidden="1" customWidth="1"/>
  </cols>
  <sheetData>
    <row r="1" spans="1:13" ht="15.75" x14ac:dyDescent="0.25">
      <c r="A1" s="50">
        <v>79</v>
      </c>
      <c r="B1" s="49" t="s">
        <v>47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1211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134.33611800000003</v>
      </c>
      <c r="E6" s="14">
        <v>185.48067699999999</v>
      </c>
      <c r="F6" s="14">
        <v>89.336273508862121</v>
      </c>
      <c r="G6" s="14">
        <v>60.632740928862127</v>
      </c>
      <c r="H6" s="14">
        <v>12.721513099999997</v>
      </c>
      <c r="I6" s="14">
        <v>15.982019480000002</v>
      </c>
      <c r="J6" s="15">
        <v>0.32689518881183582</v>
      </c>
      <c r="K6" s="15">
        <v>0.39548191873842542</v>
      </c>
      <c r="L6" s="16">
        <v>0.48164733358646378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134.336118</v>
      </c>
      <c r="E7" s="38">
        <f ca="1">SUM(E8:OFFSET(E6,MATCH("PROYECTOS",$A$8:$A$50,0),0))</f>
        <v>185.48067700000001</v>
      </c>
      <c r="F7" s="38">
        <f ca="1">SUM(F8:OFFSET(F6,MATCH("PROYECTOS",$A$8:$A$50,0),0))</f>
        <v>89.336273508862135</v>
      </c>
      <c r="G7" s="38">
        <f ca="1">SUM(G8:OFFSET(G6,MATCH("PROYECTOS",$A$8:$A$50,0),0))</f>
        <v>60.63274092886212</v>
      </c>
      <c r="H7" s="38">
        <f ca="1">SUM(H8:OFFSET(H6,MATCH("PROYECTOS",$A$8:$A$50,0),0))</f>
        <v>12.721513100000001</v>
      </c>
      <c r="I7" s="38">
        <f ca="1">SUM(I8:OFFSET(I6,MATCH("PROYECTOS",$A$8:$A$50,0),0))</f>
        <v>15.982019480000002</v>
      </c>
      <c r="J7" s="39">
        <f ca="1">IFERROR(G7/E7,0)</f>
        <v>0.32689518881183571</v>
      </c>
      <c r="K7" s="39">
        <f ca="1">IFERROR(SUM(G7,H7)/E7,0)</f>
        <v>0.39548191873842531</v>
      </c>
      <c r="L7" s="40">
        <f ca="1">IFERROR(SUM(G7,H7,I7)/E7,0)</f>
        <v>0.48164733358646367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18.5</v>
      </c>
      <c r="E8" s="21">
        <v>26.284149999999997</v>
      </c>
      <c r="F8" s="21">
        <f t="shared" ref="F8:F16" si="0">SUM(G8,H8,I8)</f>
        <v>10.184164751401322</v>
      </c>
      <c r="G8" s="21">
        <v>5.6905385214013222</v>
      </c>
      <c r="H8" s="21">
        <v>2.8993734799999999</v>
      </c>
      <c r="I8" s="21">
        <v>1.5942527499999999</v>
      </c>
      <c r="J8" s="22">
        <f t="shared" ref="J8:J17" si="1">IFERROR(G8/E8,0)</f>
        <v>0.2165007626802207</v>
      </c>
      <c r="K8" s="22">
        <f t="shared" ref="K8:K17" si="2">IFERROR(SUM(G8,H8)/E8,0)</f>
        <v>0.32680957921033488</v>
      </c>
      <c r="L8" s="23">
        <f t="shared" ref="L8:L17" si="3">IFERROR(SUM(G8,H8,I8)/E8,0)</f>
        <v>0.3874641086510815</v>
      </c>
      <c r="M8" s="4"/>
    </row>
    <row r="9" spans="1:13" ht="25.5" x14ac:dyDescent="0.25">
      <c r="A9" s="17"/>
      <c r="B9" s="19">
        <v>3000216</v>
      </c>
      <c r="C9" s="19" t="s">
        <v>1213</v>
      </c>
      <c r="D9" s="20">
        <v>20.225617000000003</v>
      </c>
      <c r="E9" s="21">
        <v>18.584425000000003</v>
      </c>
      <c r="F9" s="21">
        <f t="shared" si="0"/>
        <v>10.896232957655258</v>
      </c>
      <c r="G9" s="21">
        <v>7.6755843976552569</v>
      </c>
      <c r="H9" s="21">
        <v>1.4105506000000001</v>
      </c>
      <c r="I9" s="21">
        <v>1.81009796</v>
      </c>
      <c r="J9" s="22">
        <f t="shared" si="1"/>
        <v>0.41301166959188973</v>
      </c>
      <c r="K9" s="22">
        <f t="shared" si="2"/>
        <v>0.48891127907671372</v>
      </c>
      <c r="L9" s="23">
        <f t="shared" si="3"/>
        <v>0.58630993198096015</v>
      </c>
      <c r="M9" s="4"/>
    </row>
    <row r="10" spans="1:13" ht="25.5" x14ac:dyDescent="0.25">
      <c r="A10" s="17"/>
      <c r="B10" s="19">
        <v>3000217</v>
      </c>
      <c r="C10" s="19" t="s">
        <v>1214</v>
      </c>
      <c r="D10" s="20">
        <v>71.331020999999993</v>
      </c>
      <c r="E10" s="21">
        <v>93.604742999999999</v>
      </c>
      <c r="F10" s="21">
        <f t="shared" si="0"/>
        <v>55.437840767773615</v>
      </c>
      <c r="G10" s="21">
        <v>38.446571147773611</v>
      </c>
      <c r="H10" s="21">
        <v>7.0029793999999992</v>
      </c>
      <c r="I10" s="21">
        <v>9.9882902200000032</v>
      </c>
      <c r="J10" s="22">
        <f t="shared" si="1"/>
        <v>0.41073315214137823</v>
      </c>
      <c r="K10" s="22">
        <f t="shared" si="2"/>
        <v>0.48554751705021626</v>
      </c>
      <c r="L10" s="23">
        <f t="shared" si="3"/>
        <v>0.59225461222380171</v>
      </c>
      <c r="M10" s="4"/>
    </row>
    <row r="11" spans="1:13" ht="25.5" x14ac:dyDescent="0.25">
      <c r="A11" s="17"/>
      <c r="B11" s="19">
        <v>3000221</v>
      </c>
      <c r="C11" s="19" t="s">
        <v>1215</v>
      </c>
      <c r="D11" s="20">
        <v>4.6409849999999997</v>
      </c>
      <c r="E11" s="21">
        <v>5.5062670000000002</v>
      </c>
      <c r="F11" s="21">
        <f t="shared" si="0"/>
        <v>2.7987521481744948</v>
      </c>
      <c r="G11" s="21">
        <v>1.5908993381744949</v>
      </c>
      <c r="H11" s="21">
        <v>0.40735151999999997</v>
      </c>
      <c r="I11" s="21">
        <v>0.80050128999999992</v>
      </c>
      <c r="J11" s="22">
        <f t="shared" si="1"/>
        <v>0.28892520798110494</v>
      </c>
      <c r="K11" s="22">
        <f t="shared" si="2"/>
        <v>0.36290482429829407</v>
      </c>
      <c r="L11" s="23">
        <f t="shared" si="3"/>
        <v>0.50828485944733426</v>
      </c>
      <c r="M11" s="4"/>
    </row>
    <row r="12" spans="1:13" ht="25.5" x14ac:dyDescent="0.25">
      <c r="A12" s="17"/>
      <c r="B12" s="19">
        <v>3000464</v>
      </c>
      <c r="C12" s="19" t="s">
        <v>1216</v>
      </c>
      <c r="D12" s="20">
        <v>1.5469959999999998</v>
      </c>
      <c r="E12" s="21">
        <v>5.1191280000000008</v>
      </c>
      <c r="F12" s="21">
        <f t="shared" si="0"/>
        <v>1.0450524034742854</v>
      </c>
      <c r="G12" s="21">
        <v>0.70041571347428544</v>
      </c>
      <c r="H12" s="21">
        <v>0.14234148000000002</v>
      </c>
      <c r="I12" s="21">
        <v>0.20229521</v>
      </c>
      <c r="J12" s="22">
        <f t="shared" si="1"/>
        <v>0.13682324674715798</v>
      </c>
      <c r="K12" s="22">
        <f t="shared" si="2"/>
        <v>0.16462905273599046</v>
      </c>
      <c r="L12" s="23">
        <f t="shared" si="3"/>
        <v>0.20414656626563846</v>
      </c>
      <c r="M12" s="4"/>
    </row>
    <row r="13" spans="1:13" ht="38.25" x14ac:dyDescent="0.25">
      <c r="A13" s="17"/>
      <c r="B13" s="19">
        <v>3000465</v>
      </c>
      <c r="C13" s="19" t="s">
        <v>1217</v>
      </c>
      <c r="D13" s="20">
        <v>10.583334000000001</v>
      </c>
      <c r="E13" s="21">
        <v>23.330575999999997</v>
      </c>
      <c r="F13" s="21">
        <f t="shared" si="0"/>
        <v>6.8242801518216165</v>
      </c>
      <c r="G13" s="21">
        <v>4.8641096418216172</v>
      </c>
      <c r="H13" s="21">
        <v>0.68171567999999982</v>
      </c>
      <c r="I13" s="21">
        <v>1.2784548299999994</v>
      </c>
      <c r="J13" s="22">
        <f t="shared" si="1"/>
        <v>0.2084864789374089</v>
      </c>
      <c r="K13" s="22">
        <f t="shared" si="2"/>
        <v>0.23770631817326832</v>
      </c>
      <c r="L13" s="23">
        <f t="shared" si="3"/>
        <v>0.2925037149456412</v>
      </c>
      <c r="M13" s="4"/>
    </row>
    <row r="14" spans="1:13" ht="38.25" x14ac:dyDescent="0.25">
      <c r="A14" s="17"/>
      <c r="B14" s="19">
        <v>3000466</v>
      </c>
      <c r="C14" s="19" t="s">
        <v>1218</v>
      </c>
      <c r="D14" s="20">
        <v>2.3951029999999998</v>
      </c>
      <c r="E14" s="21">
        <v>4.6409440000000011</v>
      </c>
      <c r="F14" s="21">
        <f t="shared" si="0"/>
        <v>0.9895940492077836</v>
      </c>
      <c r="G14" s="21">
        <v>0.79199260920778358</v>
      </c>
      <c r="H14" s="21">
        <v>5.8822679999999995E-2</v>
      </c>
      <c r="I14" s="21">
        <v>0.13877875999999997</v>
      </c>
      <c r="J14" s="22">
        <f t="shared" si="1"/>
        <v>0.17065334320081935</v>
      </c>
      <c r="K14" s="22">
        <f t="shared" si="2"/>
        <v>0.18332806627440093</v>
      </c>
      <c r="L14" s="23">
        <f t="shared" si="3"/>
        <v>0.21323119805103949</v>
      </c>
      <c r="M14" s="4"/>
    </row>
    <row r="15" spans="1:13" ht="38.25" x14ac:dyDescent="0.25">
      <c r="A15" s="17"/>
      <c r="B15" s="19">
        <v>3000467</v>
      </c>
      <c r="C15" s="19" t="s">
        <v>1219</v>
      </c>
      <c r="D15" s="20">
        <v>2.8883469999999996</v>
      </c>
      <c r="E15" s="21">
        <v>3.7525189999999995</v>
      </c>
      <c r="F15" s="21">
        <f t="shared" si="0"/>
        <v>0.52883185076451633</v>
      </c>
      <c r="G15" s="21">
        <v>0.39907076076451631</v>
      </c>
      <c r="H15" s="21">
        <v>4.8343360000000002E-2</v>
      </c>
      <c r="I15" s="21">
        <v>8.1417730000000008E-2</v>
      </c>
      <c r="J15" s="22">
        <f t="shared" si="1"/>
        <v>0.10634743242193213</v>
      </c>
      <c r="K15" s="22">
        <f t="shared" si="2"/>
        <v>0.11923034120933601</v>
      </c>
      <c r="L15" s="23">
        <f t="shared" si="3"/>
        <v>0.14092716139865419</v>
      </c>
      <c r="M15" s="4"/>
    </row>
    <row r="16" spans="1:13" ht="38.25" x14ac:dyDescent="0.25">
      <c r="A16" s="17"/>
      <c r="B16" s="19">
        <v>3000468</v>
      </c>
      <c r="C16" s="19" t="s">
        <v>1220</v>
      </c>
      <c r="D16" s="20">
        <v>2.2247149999999998</v>
      </c>
      <c r="E16" s="21">
        <v>4.6579249999999996</v>
      </c>
      <c r="F16" s="21">
        <f t="shared" si="0"/>
        <v>0.63152442858923796</v>
      </c>
      <c r="G16" s="21">
        <v>0.47355879858923799</v>
      </c>
      <c r="H16" s="21">
        <v>7.0034900000000011E-2</v>
      </c>
      <c r="I16" s="21">
        <v>8.7930729999999971E-2</v>
      </c>
      <c r="J16" s="22">
        <f t="shared" si="1"/>
        <v>0.10166733010712668</v>
      </c>
      <c r="K16" s="22">
        <f t="shared" si="2"/>
        <v>0.11670297366085501</v>
      </c>
      <c r="L16" s="23">
        <f t="shared" si="3"/>
        <v>0.1355806348511919</v>
      </c>
      <c r="M16" s="4"/>
    </row>
    <row r="17" spans="1:13" ht="15.75" thickBot="1" x14ac:dyDescent="0.3">
      <c r="A17" s="41" t="s">
        <v>294</v>
      </c>
      <c r="B17" s="43"/>
      <c r="C17" s="43"/>
      <c r="D17" s="44">
        <f ca="1">OFFSET(D17,-MATCH("PROYECTOS",$A$8:$A$50,0)-1,0)-(OFFSET(D17,-MATCH("PROYECTOS",$A$8:$A$50,0),0))</f>
        <v>0</v>
      </c>
      <c r="E17" s="45">
        <f t="shared" ref="E17:I17" ca="1" si="4">OFFSET(E17,-MATCH("PROYECTOS",$A$8:$A$50,0)-1,0)-(OFFSET(E17,-MATCH("PROYECTOS",$A$8:$A$50,0),0))</f>
        <v>0</v>
      </c>
      <c r="F17" s="45">
        <f t="shared" ca="1" si="4"/>
        <v>0</v>
      </c>
      <c r="G17" s="45">
        <f t="shared" ca="1" si="4"/>
        <v>0</v>
      </c>
      <c r="H17" s="45">
        <f t="shared" ca="1" si="4"/>
        <v>0</v>
      </c>
      <c r="I17" s="45">
        <f t="shared" ca="1" si="4"/>
        <v>0</v>
      </c>
      <c r="J17" s="46">
        <f t="shared" ca="1" si="1"/>
        <v>0</v>
      </c>
      <c r="K17" s="46">
        <f t="shared" ca="1" si="2"/>
        <v>0</v>
      </c>
      <c r="L17" s="47">
        <f t="shared" ca="1" si="3"/>
        <v>0</v>
      </c>
      <c r="M17" s="4"/>
    </row>
    <row r="18" spans="1:13" ht="15.75" thickBot="1" x14ac:dyDescent="0.3"/>
    <row r="19" spans="1:13" ht="15.75" thickBot="1" x14ac:dyDescent="0.3">
      <c r="A19" s="89" t="s">
        <v>316</v>
      </c>
      <c r="B19" s="90"/>
      <c r="C19" s="90"/>
      <c r="D19" s="91"/>
    </row>
    <row r="20" spans="1:13" ht="15.75" thickBot="1" x14ac:dyDescent="0.3">
      <c r="A20" s="1" t="s">
        <v>1231</v>
      </c>
    </row>
    <row r="21" spans="1:13" ht="45" customHeight="1" x14ac:dyDescent="0.25">
      <c r="A21" s="82" t="s">
        <v>318</v>
      </c>
      <c r="B21" s="83"/>
      <c r="C21" s="83"/>
      <c r="D21" s="94" t="s">
        <v>319</v>
      </c>
    </row>
    <row r="22" spans="1:13" ht="15.75" thickBot="1" x14ac:dyDescent="0.3">
      <c r="A22" s="92"/>
      <c r="B22" s="93"/>
      <c r="C22" s="93"/>
      <c r="D22" s="95"/>
    </row>
    <row r="23" spans="1:13" x14ac:dyDescent="0.25">
      <c r="A23" s="17"/>
      <c r="B23" s="19">
        <v>3000001</v>
      </c>
      <c r="C23" s="19" t="s">
        <v>276</v>
      </c>
      <c r="D23" s="23">
        <v>0.3874641086510815</v>
      </c>
    </row>
    <row r="24" spans="1:13" ht="25.5" x14ac:dyDescent="0.25">
      <c r="A24" s="17"/>
      <c r="B24" s="19">
        <v>3000464</v>
      </c>
      <c r="C24" s="19" t="s">
        <v>1216</v>
      </c>
      <c r="D24" s="23">
        <v>0.20414656626563846</v>
      </c>
    </row>
    <row r="25" spans="1:13" ht="38.25" x14ac:dyDescent="0.25">
      <c r="A25" s="17"/>
      <c r="B25" s="19">
        <v>3000465</v>
      </c>
      <c r="C25" s="19" t="s">
        <v>1217</v>
      </c>
      <c r="D25" s="23">
        <v>0.2925037149456412</v>
      </c>
    </row>
    <row r="26" spans="1:13" ht="38.25" x14ac:dyDescent="0.25">
      <c r="A26" s="17"/>
      <c r="B26" s="19">
        <v>3000466</v>
      </c>
      <c r="C26" s="19" t="s">
        <v>1218</v>
      </c>
      <c r="D26" s="23">
        <v>0.21323119805103949</v>
      </c>
    </row>
    <row r="27" spans="1:13" ht="38.25" x14ac:dyDescent="0.25">
      <c r="A27" s="17"/>
      <c r="B27" s="19">
        <v>3000467</v>
      </c>
      <c r="C27" s="19" t="s">
        <v>1219</v>
      </c>
      <c r="D27" s="23">
        <v>0.14092716139865419</v>
      </c>
    </row>
    <row r="28" spans="1:13" ht="39" thickBot="1" x14ac:dyDescent="0.3">
      <c r="A28" s="24"/>
      <c r="B28" s="26">
        <v>3000468</v>
      </c>
      <c r="C28" s="26" t="s">
        <v>1220</v>
      </c>
      <c r="D28" s="30">
        <v>0.1355806348511919</v>
      </c>
    </row>
  </sheetData>
  <mergeCells count="10">
    <mergeCell ref="A19:D19"/>
    <mergeCell ref="A21:C22"/>
    <mergeCell ref="D21:D22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topLeftCell="A2" workbookViewId="0">
      <selection activeCell="A17" sqref="A17:XFD5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79</v>
      </c>
      <c r="B1" s="49" t="s">
        <v>47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1212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134.33611800000003</v>
      </c>
      <c r="I6" s="14">
        <v>185.48067699999999</v>
      </c>
      <c r="J6" s="14">
        <v>89.336273508862121</v>
      </c>
      <c r="K6" s="14">
        <v>60.632740928862127</v>
      </c>
      <c r="L6" s="14">
        <v>12.721513099999997</v>
      </c>
      <c r="M6" s="14">
        <v>15.982019480000002</v>
      </c>
      <c r="N6" s="15">
        <v>0.32689518881183582</v>
      </c>
      <c r="O6" s="15">
        <v>0.39548191873842542</v>
      </c>
      <c r="P6" s="16">
        <v>0.48164733358646378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t="shared" ref="H7:M7" si="0">SUM(H8:H16)</f>
        <v>134.336118</v>
      </c>
      <c r="I7" s="37">
        <f t="shared" si="0"/>
        <v>185.48067699999999</v>
      </c>
      <c r="J7" s="37">
        <f t="shared" si="0"/>
        <v>89.336273508862149</v>
      </c>
      <c r="K7" s="37">
        <f t="shared" si="0"/>
        <v>60.63274092886212</v>
      </c>
      <c r="L7" s="37">
        <f t="shared" si="0"/>
        <v>12.721513100000001</v>
      </c>
      <c r="M7" s="37">
        <f t="shared" si="0"/>
        <v>15.982019480000002</v>
      </c>
      <c r="N7" s="39">
        <f>IFERROR(K7/I7,0)</f>
        <v>0.32689518881183577</v>
      </c>
      <c r="O7" s="39">
        <f>IFERROR(SUM(K7,L7)/I7,0)</f>
        <v>0.39548191873842536</v>
      </c>
      <c r="P7" s="40">
        <f>IFERROR(SUM(K7,L7,M7)/I7,0)</f>
        <v>0.48164733358646372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513</v>
      </c>
      <c r="D8" s="68">
        <v>3000001</v>
      </c>
      <c r="E8" s="19" t="s">
        <v>276</v>
      </c>
      <c r="F8" s="69">
        <v>60</v>
      </c>
      <c r="G8" s="19" t="s">
        <v>310</v>
      </c>
      <c r="H8" s="20">
        <v>18.5</v>
      </c>
      <c r="I8" s="21">
        <v>26.28415</v>
      </c>
      <c r="J8" s="21">
        <f t="shared" ref="J8:J16" si="1">SUM(K8,L8,M8)</f>
        <v>10.184164751401322</v>
      </c>
      <c r="K8" s="21">
        <v>5.6905385214013222</v>
      </c>
      <c r="L8" s="21">
        <v>2.8993734799999999</v>
      </c>
      <c r="M8" s="21">
        <v>1.5942527500000001</v>
      </c>
      <c r="N8" s="22">
        <f t="shared" ref="N8:N17" si="2">IFERROR(K8/I8,0)</f>
        <v>0.21650076268022067</v>
      </c>
      <c r="O8" s="22">
        <f t="shared" ref="O8:O17" si="3">IFERROR(SUM(K8,L8)/I8,0)</f>
        <v>0.32680957921033482</v>
      </c>
      <c r="P8" s="23">
        <f t="shared" ref="P8:P17" si="4">IFERROR(SUM(K8,L8,M8)/I8,0)</f>
        <v>0.38746410865108144</v>
      </c>
      <c r="Q8" s="70">
        <v>12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5001693</v>
      </c>
      <c r="C9" s="19" t="s">
        <v>1221</v>
      </c>
      <c r="D9" s="68">
        <v>3000216</v>
      </c>
      <c r="E9" s="19" t="s">
        <v>1213</v>
      </c>
      <c r="F9" s="69">
        <v>231</v>
      </c>
      <c r="G9" s="19" t="s">
        <v>1228</v>
      </c>
      <c r="H9" s="20">
        <v>9.7050070000000019</v>
      </c>
      <c r="I9" s="21">
        <v>6.3706080000000016</v>
      </c>
      <c r="J9" s="21">
        <f t="shared" si="1"/>
        <v>3.7765647281867594</v>
      </c>
      <c r="K9" s="21">
        <v>2.8476199281867594</v>
      </c>
      <c r="L9" s="21">
        <v>0.36704020999999998</v>
      </c>
      <c r="M9" s="21">
        <v>0.56190458999999993</v>
      </c>
      <c r="N9" s="22">
        <f t="shared" si="2"/>
        <v>0.44699343111156087</v>
      </c>
      <c r="O9" s="22">
        <f t="shared" si="3"/>
        <v>0.50460805910311202</v>
      </c>
      <c r="P9" s="23">
        <f t="shared" si="4"/>
        <v>0.59281072202005813</v>
      </c>
      <c r="Q9" s="70">
        <v>1297382</v>
      </c>
      <c r="R9" s="21">
        <v>0</v>
      </c>
      <c r="S9" s="23">
        <f t="shared" ref="S9:S16" si="5">IFERROR(R9/Q9,0)</f>
        <v>0</v>
      </c>
    </row>
    <row r="10" spans="1:19" ht="25.5" x14ac:dyDescent="0.25">
      <c r="A10" s="17"/>
      <c r="B10" s="19">
        <v>5001694</v>
      </c>
      <c r="C10" s="19" t="s">
        <v>1222</v>
      </c>
      <c r="D10" s="68">
        <v>3000216</v>
      </c>
      <c r="E10" s="19" t="s">
        <v>1213</v>
      </c>
      <c r="F10" s="69">
        <v>6</v>
      </c>
      <c r="G10" s="19" t="s">
        <v>635</v>
      </c>
      <c r="H10" s="20">
        <v>2.4666620000000004</v>
      </c>
      <c r="I10" s="21">
        <v>4.0003080000000004</v>
      </c>
      <c r="J10" s="21">
        <f t="shared" si="1"/>
        <v>2.0731804672925587</v>
      </c>
      <c r="K10" s="21">
        <v>1.3748016672925587</v>
      </c>
      <c r="L10" s="21">
        <v>0.30464664000000002</v>
      </c>
      <c r="M10" s="21">
        <v>0.39373216</v>
      </c>
      <c r="N10" s="22">
        <f t="shared" si="2"/>
        <v>0.3436739539286871</v>
      </c>
      <c r="O10" s="22">
        <f t="shared" si="3"/>
        <v>0.41982974993239486</v>
      </c>
      <c r="P10" s="23">
        <f t="shared" si="4"/>
        <v>0.51825521117187934</v>
      </c>
      <c r="Q10" s="70">
        <v>1796</v>
      </c>
      <c r="R10" s="21">
        <v>0</v>
      </c>
      <c r="S10" s="23">
        <f t="shared" si="5"/>
        <v>0</v>
      </c>
    </row>
    <row r="11" spans="1:19" ht="25.5" x14ac:dyDescent="0.25">
      <c r="A11" s="17"/>
      <c r="B11" s="19">
        <v>5001695</v>
      </c>
      <c r="C11" s="19" t="s">
        <v>1223</v>
      </c>
      <c r="D11" s="68">
        <v>3000217</v>
      </c>
      <c r="E11" s="19" t="s">
        <v>1214</v>
      </c>
      <c r="F11" s="69">
        <v>232</v>
      </c>
      <c r="G11" s="19" t="s">
        <v>1229</v>
      </c>
      <c r="H11" s="20">
        <v>71.331020999999993</v>
      </c>
      <c r="I11" s="21">
        <v>93.604743000000028</v>
      </c>
      <c r="J11" s="21">
        <f t="shared" si="1"/>
        <v>55.437840767773615</v>
      </c>
      <c r="K11" s="21">
        <v>38.446571147773611</v>
      </c>
      <c r="L11" s="21">
        <v>7.0029794000000001</v>
      </c>
      <c r="M11" s="21">
        <v>9.9882902200000014</v>
      </c>
      <c r="N11" s="22">
        <f t="shared" si="2"/>
        <v>0.41073315214137812</v>
      </c>
      <c r="O11" s="22">
        <f t="shared" si="3"/>
        <v>0.48554751705021615</v>
      </c>
      <c r="P11" s="23">
        <f t="shared" si="4"/>
        <v>0.59225461222380149</v>
      </c>
      <c r="Q11" s="70">
        <v>2548161</v>
      </c>
      <c r="R11" s="21">
        <v>0</v>
      </c>
      <c r="S11" s="23">
        <f t="shared" si="5"/>
        <v>0</v>
      </c>
    </row>
    <row r="12" spans="1:19" ht="25.5" x14ac:dyDescent="0.25">
      <c r="A12" s="17"/>
      <c r="B12" s="19">
        <v>5001699</v>
      </c>
      <c r="C12" s="19" t="s">
        <v>1224</v>
      </c>
      <c r="D12" s="68">
        <v>3000221</v>
      </c>
      <c r="E12" s="19" t="s">
        <v>1215</v>
      </c>
      <c r="F12" s="69">
        <v>18</v>
      </c>
      <c r="G12" s="19" t="s">
        <v>712</v>
      </c>
      <c r="H12" s="20">
        <v>4.6409849999999997</v>
      </c>
      <c r="I12" s="21">
        <v>5.5062670000000002</v>
      </c>
      <c r="J12" s="21">
        <f t="shared" si="1"/>
        <v>2.7987521481744948</v>
      </c>
      <c r="K12" s="21">
        <v>1.5908993381744949</v>
      </c>
      <c r="L12" s="21">
        <v>0.40735151999999997</v>
      </c>
      <c r="M12" s="21">
        <v>0.80050128999999992</v>
      </c>
      <c r="N12" s="22">
        <f t="shared" si="2"/>
        <v>0.28892520798110494</v>
      </c>
      <c r="O12" s="22">
        <f t="shared" si="3"/>
        <v>0.36290482429829407</v>
      </c>
      <c r="P12" s="23">
        <f t="shared" si="4"/>
        <v>0.50828485944733426</v>
      </c>
      <c r="Q12" s="70">
        <v>8509</v>
      </c>
      <c r="R12" s="21">
        <v>0</v>
      </c>
      <c r="S12" s="23">
        <f t="shared" si="5"/>
        <v>0</v>
      </c>
    </row>
    <row r="13" spans="1:19" ht="38.25" x14ac:dyDescent="0.25">
      <c r="A13" s="17"/>
      <c r="B13" s="19">
        <v>5003312</v>
      </c>
      <c r="C13" s="19" t="s">
        <v>1225</v>
      </c>
      <c r="D13" s="68">
        <v>3000465</v>
      </c>
      <c r="E13" s="19" t="s">
        <v>1217</v>
      </c>
      <c r="F13" s="69">
        <v>232</v>
      </c>
      <c r="G13" s="19" t="s">
        <v>1229</v>
      </c>
      <c r="H13" s="20">
        <v>10.583334000000002</v>
      </c>
      <c r="I13" s="21">
        <v>23.330575999999986</v>
      </c>
      <c r="J13" s="21">
        <f t="shared" si="1"/>
        <v>6.8242801518216174</v>
      </c>
      <c r="K13" s="21">
        <v>4.8641096418216172</v>
      </c>
      <c r="L13" s="21">
        <v>0.68171567999999982</v>
      </c>
      <c r="M13" s="21">
        <v>1.27845483</v>
      </c>
      <c r="N13" s="22">
        <f t="shared" si="2"/>
        <v>0.20848647893740901</v>
      </c>
      <c r="O13" s="22">
        <f t="shared" si="3"/>
        <v>0.23770631817326843</v>
      </c>
      <c r="P13" s="23">
        <f t="shared" si="4"/>
        <v>0.29250371494564137</v>
      </c>
      <c r="Q13" s="70">
        <v>161932</v>
      </c>
      <c r="R13" s="21">
        <v>0</v>
      </c>
      <c r="S13" s="23">
        <f t="shared" si="5"/>
        <v>0</v>
      </c>
    </row>
    <row r="14" spans="1:19" ht="38.25" x14ac:dyDescent="0.25">
      <c r="A14" s="17"/>
      <c r="B14" s="19">
        <v>5003354</v>
      </c>
      <c r="C14" s="19" t="s">
        <v>1226</v>
      </c>
      <c r="D14" s="68">
        <v>3000467</v>
      </c>
      <c r="E14" s="19" t="s">
        <v>1219</v>
      </c>
      <c r="F14" s="69">
        <v>232</v>
      </c>
      <c r="G14" s="19" t="s">
        <v>1229</v>
      </c>
      <c r="H14" s="20">
        <v>2.888347</v>
      </c>
      <c r="I14" s="21">
        <v>3.7525190000000004</v>
      </c>
      <c r="J14" s="21">
        <f t="shared" si="1"/>
        <v>0.52883185076451633</v>
      </c>
      <c r="K14" s="21">
        <v>0.39907076076451631</v>
      </c>
      <c r="L14" s="21">
        <v>4.8343360000000002E-2</v>
      </c>
      <c r="M14" s="21">
        <v>8.1417729999999994E-2</v>
      </c>
      <c r="N14" s="22">
        <f t="shared" si="2"/>
        <v>0.10634743242193211</v>
      </c>
      <c r="O14" s="22">
        <f t="shared" si="3"/>
        <v>0.11923034120933598</v>
      </c>
      <c r="P14" s="23">
        <f t="shared" si="4"/>
        <v>0.14092716139865416</v>
      </c>
      <c r="Q14" s="70">
        <v>70811</v>
      </c>
      <c r="R14" s="21">
        <v>0</v>
      </c>
      <c r="S14" s="23">
        <f t="shared" si="5"/>
        <v>0</v>
      </c>
    </row>
    <row r="15" spans="1:19" ht="25.5" x14ac:dyDescent="0.25">
      <c r="A15" s="17"/>
      <c r="B15" s="19">
        <v>5003387</v>
      </c>
      <c r="C15" s="19" t="s">
        <v>1227</v>
      </c>
      <c r="D15" s="68">
        <v>3000216</v>
      </c>
      <c r="E15" s="19" t="s">
        <v>1213</v>
      </c>
      <c r="F15" s="69">
        <v>231</v>
      </c>
      <c r="G15" s="19" t="s">
        <v>1228</v>
      </c>
      <c r="H15" s="20">
        <v>8.0539479999999983</v>
      </c>
      <c r="I15" s="21">
        <v>8.2135090000000019</v>
      </c>
      <c r="J15" s="21">
        <f t="shared" si="1"/>
        <v>5.0464877621759392</v>
      </c>
      <c r="K15" s="21">
        <v>3.4531628021759389</v>
      </c>
      <c r="L15" s="21">
        <v>0.73886374999999993</v>
      </c>
      <c r="M15" s="21">
        <v>0.85446121000000008</v>
      </c>
      <c r="N15" s="22">
        <f t="shared" si="2"/>
        <v>0.42042479069249672</v>
      </c>
      <c r="O15" s="22">
        <f t="shared" si="3"/>
        <v>0.51038192716120945</v>
      </c>
      <c r="P15" s="23">
        <f t="shared" si="4"/>
        <v>0.61441312868543008</v>
      </c>
      <c r="Q15" s="70">
        <v>854480</v>
      </c>
      <c r="R15" s="21">
        <v>0</v>
      </c>
      <c r="S15" s="23">
        <f t="shared" si="5"/>
        <v>0</v>
      </c>
    </row>
    <row r="16" spans="1:19" x14ac:dyDescent="0.25">
      <c r="A16" s="17"/>
      <c r="B16" s="19">
        <v>9000000</v>
      </c>
      <c r="C16" s="19" t="s">
        <v>304</v>
      </c>
      <c r="D16" s="68">
        <v>9000000</v>
      </c>
      <c r="E16" s="19" t="s">
        <v>305</v>
      </c>
      <c r="F16" s="69"/>
      <c r="G16" s="19" t="s">
        <v>312</v>
      </c>
      <c r="H16" s="20">
        <v>6.1668139999999987</v>
      </c>
      <c r="I16" s="21">
        <v>14.417996999999998</v>
      </c>
      <c r="J16" s="21">
        <f t="shared" si="1"/>
        <v>2.6661708812713072</v>
      </c>
      <c r="K16" s="21">
        <v>1.965967121271307</v>
      </c>
      <c r="L16" s="21">
        <v>0.27119905999999999</v>
      </c>
      <c r="M16" s="21">
        <v>0.42900470000000007</v>
      </c>
      <c r="N16" s="22">
        <f t="shared" si="2"/>
        <v>0.13635507909117384</v>
      </c>
      <c r="O16" s="22">
        <f t="shared" si="3"/>
        <v>0.1551648388657112</v>
      </c>
      <c r="P16" s="23">
        <f t="shared" si="4"/>
        <v>0.18491964461300051</v>
      </c>
      <c r="Q16" s="70"/>
      <c r="R16" s="21"/>
      <c r="S16" s="23">
        <f t="shared" si="5"/>
        <v>0</v>
      </c>
    </row>
    <row r="17" spans="1:19" ht="15.75" thickBot="1" x14ac:dyDescent="0.3">
      <c r="A17" s="41" t="s">
        <v>294</v>
      </c>
      <c r="B17" s="43"/>
      <c r="C17" s="43"/>
      <c r="D17" s="65"/>
      <c r="E17" s="43"/>
      <c r="F17" s="66"/>
      <c r="G17" s="43"/>
      <c r="H17" s="44">
        <f>H6-H7</f>
        <v>0</v>
      </c>
      <c r="I17" s="44">
        <f t="shared" ref="I17:M17" si="6">I6-I7</f>
        <v>0</v>
      </c>
      <c r="J17" s="44">
        <f t="shared" si="6"/>
        <v>0</v>
      </c>
      <c r="K17" s="44">
        <f t="shared" si="6"/>
        <v>0</v>
      </c>
      <c r="L17" s="44">
        <f t="shared" si="6"/>
        <v>0</v>
      </c>
      <c r="M17" s="44">
        <f t="shared" si="6"/>
        <v>0</v>
      </c>
      <c r="N17" s="46">
        <f t="shared" si="2"/>
        <v>0</v>
      </c>
      <c r="O17" s="46">
        <f t="shared" si="3"/>
        <v>0</v>
      </c>
      <c r="P17" s="47">
        <f t="shared" si="4"/>
        <v>0</v>
      </c>
      <c r="Q17" s="67"/>
      <c r="R17" s="45"/>
      <c r="S17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80</v>
      </c>
      <c r="B1" s="50" t="s">
        <v>48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1232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81.326992000000004</v>
      </c>
      <c r="E6" s="14">
        <v>81.308313999999996</v>
      </c>
      <c r="F6" s="14">
        <v>38.995981730570577</v>
      </c>
      <c r="G6" s="14">
        <v>26.980104120570576</v>
      </c>
      <c r="H6" s="14">
        <v>5.7044695499999998</v>
      </c>
      <c r="I6" s="14">
        <v>6.3114080600000015</v>
      </c>
      <c r="J6" s="15">
        <v>0.33182466580933628</v>
      </c>
      <c r="K6" s="15">
        <v>0.40198316829654812</v>
      </c>
      <c r="L6" s="16">
        <v>0.47960632575127038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81.07699199999999</v>
      </c>
      <c r="E7" s="38">
        <f ca="1">SUM(E8:OFFSET(E6,MATCH("GOBIERNOS REGIONALES",$A$8:$A$50,0),0))</f>
        <v>81.30831400000001</v>
      </c>
      <c r="F7" s="38">
        <f ca="1">SUM(F8:OFFSET(F6,MATCH("GOBIERNOS REGIONALES",$A$8:$A$50,0),0))</f>
        <v>38.995981730570577</v>
      </c>
      <c r="G7" s="38">
        <f ca="1">SUM(G8:OFFSET(G6,MATCH("GOBIERNOS REGIONALES",$A$8:$A$50,0),0))</f>
        <v>26.980104120570576</v>
      </c>
      <c r="H7" s="38">
        <f ca="1">SUM(H8:OFFSET(H6,MATCH("GOBIERNOS REGIONALES",$A$8:$A$50,0),0))</f>
        <v>5.7044695499999998</v>
      </c>
      <c r="I7" s="38">
        <f ca="1">SUM(I8:OFFSET(I6,MATCH("GOBIERNOS REGIONALES",$A$8:$A$50,0),0))</f>
        <v>6.3114080600000015</v>
      </c>
      <c r="J7" s="39">
        <f ca="1">IFERROR(G7/E7,0)</f>
        <v>0.33182466580933623</v>
      </c>
      <c r="K7" s="39">
        <f ca="1">IFERROR(SUM(G7,H7)/E7,0)</f>
        <v>0.40198316829654807</v>
      </c>
      <c r="L7" s="40">
        <f ca="1">IFERROR(SUM(G7,H7,I7)/E7,0)</f>
        <v>0.47960632575127032</v>
      </c>
      <c r="M7" s="4"/>
    </row>
    <row r="8" spans="1:13" ht="25.5" x14ac:dyDescent="0.25">
      <c r="A8" s="17"/>
      <c r="B8" s="18">
        <v>39</v>
      </c>
      <c r="C8" s="19" t="s">
        <v>127</v>
      </c>
      <c r="D8" s="20">
        <v>81.07699199999999</v>
      </c>
      <c r="E8" s="21">
        <v>81.30831400000001</v>
      </c>
      <c r="F8" s="21">
        <f t="shared" ref="F8:F10" si="0">SUM(G8,H8,I8)</f>
        <v>38.995981730570577</v>
      </c>
      <c r="G8" s="21">
        <v>26.980104120570576</v>
      </c>
      <c r="H8" s="21">
        <v>5.7044695499999998</v>
      </c>
      <c r="I8" s="21">
        <v>6.3114080600000015</v>
      </c>
      <c r="J8" s="22">
        <f t="shared" ref="J8:J10" si="1">IFERROR(G8/E8,0)</f>
        <v>0.33182466580933623</v>
      </c>
      <c r="K8" s="22">
        <f t="shared" ref="K8:K10" si="2">IFERROR(SUM(G8,H8)/E8,0)</f>
        <v>0.40198316829654807</v>
      </c>
      <c r="L8" s="23">
        <f t="shared" ref="L8:L10" si="3">IFERROR(SUM(G8,H8,I8)/E8,0)</f>
        <v>0.47960632575127032</v>
      </c>
      <c r="M8" s="4"/>
    </row>
    <row r="9" spans="1:13" x14ac:dyDescent="0.25">
      <c r="A9" s="34" t="s">
        <v>206</v>
      </c>
      <c r="B9" s="57"/>
      <c r="C9" s="36"/>
      <c r="D9" s="37">
        <f ca="1">SUM(D10:OFFSET(D8,(MATCH("GOBIERNOS LOCALES",$A$8:$A$50,0)-MATCH("GOBIERNOS REGIONALES",$A$8:$A$50,0)),0))</f>
        <v>0</v>
      </c>
      <c r="E9" s="38">
        <f ca="1">SUM(E10:OFFSET(E8,(MATCH("GOBIERNOS LOCALES",$A$8:$A$50,0)-MATCH("GOBIERNOS REGIONALES",$A$8:$A$50,0)),0))</f>
        <v>0</v>
      </c>
      <c r="F9" s="38">
        <f ca="1">SUM(F10:OFFSET(F8,(MATCH("GOBIERNOS LOCALES",$A$8:$A$50,0)-MATCH("GOBIERNOS REGIONALES",$A$8:$A$50,0)),0))</f>
        <v>0</v>
      </c>
      <c r="G9" s="38">
        <f ca="1">SUM(G10:OFFSET(G8,(MATCH("GOBIERNOS LOCALES",$A$8:$A$50,0)-MATCH("GOBIERNOS REGIONALES",$A$8:$A$50,0)),0))</f>
        <v>0</v>
      </c>
      <c r="H9" s="38">
        <f ca="1">SUM(H10:OFFSET(H8,(MATCH("GOBIERNOS LOCALES",$A$8:$A$50,0)-MATCH("GOBIERNOS REGIONALES",$A$8:$A$50,0)),0))</f>
        <v>0</v>
      </c>
      <c r="I9" s="38">
        <f ca="1">SUM(I10:OFFSET(I8,(MATCH("GOBIERNOS LOCALES",$A$8:$A$50,0)-MATCH("GOBIERNOS REGIONALES",$A$8:$A$50,0)),0))</f>
        <v>0</v>
      </c>
      <c r="J9" s="39">
        <f ca="1">IFERROR(G9/E9,0)</f>
        <v>0</v>
      </c>
      <c r="K9" s="39">
        <f ca="1">IFERROR(SUM(G9,H9)/E9,0)</f>
        <v>0</v>
      </c>
      <c r="L9" s="40">
        <f ca="1">IFERROR(SUM(G9,H9,I9)/E9,0)</f>
        <v>0</v>
      </c>
      <c r="M9" s="4"/>
    </row>
    <row r="10" spans="1:13" ht="15.75" thickBot="1" x14ac:dyDescent="0.3">
      <c r="A10" s="41" t="s">
        <v>233</v>
      </c>
      <c r="B10" s="58"/>
      <c r="C10" s="43"/>
      <c r="D10" s="44">
        <v>0.25</v>
      </c>
      <c r="E10" s="45">
        <v>0</v>
      </c>
      <c r="F10" s="45">
        <f t="shared" si="0"/>
        <v>0</v>
      </c>
      <c r="G10" s="45">
        <v>0</v>
      </c>
      <c r="H10" s="45">
        <v>0</v>
      </c>
      <c r="I10" s="45">
        <v>0</v>
      </c>
      <c r="J10" s="46">
        <f t="shared" si="1"/>
        <v>0</v>
      </c>
      <c r="K10" s="46">
        <f t="shared" si="2"/>
        <v>0</v>
      </c>
      <c r="L10" s="47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80</v>
      </c>
      <c r="B1" s="51" t="s">
        <v>48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1233</v>
      </c>
      <c r="N2" s="72" t="s">
        <v>1251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81.326992000000004</v>
      </c>
      <c r="E6" s="14">
        <f ca="1">SUM(E7:OFFSET(E7,50,0))</f>
        <v>81.308313999999996</v>
      </c>
      <c r="F6" s="14">
        <f ca="1">SUM(F7:OFFSET(F7,50,0))</f>
        <v>38.995981730570577</v>
      </c>
      <c r="G6" s="14">
        <f ca="1">SUM(G7:OFFSET(G7,50,0))</f>
        <v>26.980104120570576</v>
      </c>
      <c r="H6" s="14">
        <f ca="1">SUM(H7:OFFSET(H7,50,0))</f>
        <v>5.7044695499999998</v>
      </c>
      <c r="I6" s="14">
        <f ca="1">SUM(I7:OFFSET(I7,50,0))</f>
        <v>6.3114080600000015</v>
      </c>
      <c r="J6" s="15">
        <f ca="1">IFERROR(G6/E6,0)</f>
        <v>0.33182466580933628</v>
      </c>
      <c r="K6" s="15">
        <f ca="1">IFERROR(SUM(G6,H6)/E6,0)</f>
        <v>0.40198316829654812</v>
      </c>
      <c r="L6" s="16">
        <f ca="1">IFERROR(SUM(G6,H6,I6)/E6,0)</f>
        <v>0.47960632575127038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5</v>
      </c>
      <c r="C7" s="19" t="s">
        <v>254</v>
      </c>
      <c r="D7" s="20">
        <v>0.25</v>
      </c>
      <c r="E7" s="21">
        <v>0</v>
      </c>
      <c r="F7" s="21">
        <f t="shared" ref="F7:F8" si="0">SUM(G7,H7,I7)</f>
        <v>0</v>
      </c>
      <c r="G7" s="21">
        <v>0</v>
      </c>
      <c r="H7" s="21">
        <v>0</v>
      </c>
      <c r="I7" s="21">
        <v>0</v>
      </c>
      <c r="J7" s="22">
        <f t="shared" ref="J7:J8" si="1">IFERROR(G7/E7,0)</f>
        <v>0</v>
      </c>
      <c r="K7" s="22">
        <f t="shared" ref="K7:K8" si="2">IFERROR(SUM(G7,H7)/E7,0)</f>
        <v>0</v>
      </c>
      <c r="L7" s="23">
        <f t="shared" ref="L7:L8" si="3">IFERROR(SUM(G7,H7,I7)/E7,0)</f>
        <v>0</v>
      </c>
      <c r="M7" s="4"/>
      <c r="N7" t="s">
        <v>264</v>
      </c>
      <c r="O7" s="5">
        <v>38.995981730570577</v>
      </c>
      <c r="P7" s="71">
        <v>0.47960632575127038</v>
      </c>
    </row>
    <row r="8" spans="1:16" ht="15.75" thickBot="1" x14ac:dyDescent="0.3">
      <c r="A8" s="24"/>
      <c r="B8" s="56">
        <v>15</v>
      </c>
      <c r="C8" s="26" t="s">
        <v>264</v>
      </c>
      <c r="D8" s="27">
        <v>81.076992000000004</v>
      </c>
      <c r="E8" s="28">
        <v>81.308313999999996</v>
      </c>
      <c r="F8" s="28">
        <f t="shared" si="0"/>
        <v>38.995981730570577</v>
      </c>
      <c r="G8" s="28">
        <v>26.980104120570576</v>
      </c>
      <c r="H8" s="28">
        <v>5.7044695499999998</v>
      </c>
      <c r="I8" s="28">
        <v>6.3114080600000015</v>
      </c>
      <c r="J8" s="29">
        <f t="shared" si="1"/>
        <v>0.33182466580933628</v>
      </c>
      <c r="K8" s="29">
        <f t="shared" si="2"/>
        <v>0.40198316829654812</v>
      </c>
      <c r="L8" s="30">
        <f t="shared" si="3"/>
        <v>0.47960632575127038</v>
      </c>
      <c r="M8" s="4"/>
      <c r="N8" t="s">
        <v>254</v>
      </c>
      <c r="O8" s="5">
        <v>0</v>
      </c>
      <c r="P8" s="71">
        <v>0</v>
      </c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topLeftCell="A9" workbookViewId="0">
      <selection activeCell="A15" sqref="A15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3.140625" customWidth="1"/>
    <col min="6" max="6" width="13.5703125" customWidth="1"/>
    <col min="7" max="9" width="0" hidden="1" customWidth="1"/>
  </cols>
  <sheetData>
    <row r="1" spans="1:13" ht="15.75" x14ac:dyDescent="0.25">
      <c r="A1" s="50">
        <v>80</v>
      </c>
      <c r="B1" s="49" t="s">
        <v>48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1234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81.326992000000004</v>
      </c>
      <c r="E6" s="14">
        <v>81.308313999999996</v>
      </c>
      <c r="F6" s="14">
        <v>38.995981730570577</v>
      </c>
      <c r="G6" s="14">
        <v>26.980104120570576</v>
      </c>
      <c r="H6" s="14">
        <v>5.7044695499999998</v>
      </c>
      <c r="I6" s="14">
        <v>6.3114080600000015</v>
      </c>
      <c r="J6" s="15">
        <v>0.33182466580933628</v>
      </c>
      <c r="K6" s="15">
        <v>0.40198316829654812</v>
      </c>
      <c r="L6" s="16">
        <v>0.47960632575127038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81.076992000000004</v>
      </c>
      <c r="E7" s="38">
        <f ca="1">SUM(E8:OFFSET(E6,MATCH("PROYECTOS",$A$8:$A$50,0),0))</f>
        <v>81.308313999999996</v>
      </c>
      <c r="F7" s="38">
        <f ca="1">SUM(F8:OFFSET(F6,MATCH("PROYECTOS",$A$8:$A$50,0),0))</f>
        <v>38.995981730570577</v>
      </c>
      <c r="G7" s="38">
        <f ca="1">SUM(G8:OFFSET(G6,MATCH("PROYECTOS",$A$8:$A$50,0),0))</f>
        <v>26.980104120570576</v>
      </c>
      <c r="H7" s="38">
        <f ca="1">SUM(H8:OFFSET(H6,MATCH("PROYECTOS",$A$8:$A$50,0),0))</f>
        <v>5.7044695499999998</v>
      </c>
      <c r="I7" s="38">
        <f ca="1">SUM(I8:OFFSET(I6,MATCH("PROYECTOS",$A$8:$A$50,0),0))</f>
        <v>6.3114080599999989</v>
      </c>
      <c r="J7" s="39">
        <f ca="1">IFERROR(G7/E7,0)</f>
        <v>0.33182466580933628</v>
      </c>
      <c r="K7" s="39">
        <f ca="1">IFERROR(SUM(G7,H7)/E7,0)</f>
        <v>0.40198316829654812</v>
      </c>
      <c r="L7" s="40">
        <f ca="1">IFERROR(SUM(G7,H7,I7)/E7,0)</f>
        <v>0.47960632575127038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21.243768000000003</v>
      </c>
      <c r="E8" s="21">
        <v>18.512994000000003</v>
      </c>
      <c r="F8" s="21">
        <f t="shared" ref="F8:F10" si="0">SUM(G8,H8,I8)</f>
        <v>9.5593761044261125</v>
      </c>
      <c r="G8" s="21">
        <v>6.6392436944261135</v>
      </c>
      <c r="H8" s="21">
        <v>1.4291271899999998</v>
      </c>
      <c r="I8" s="21">
        <v>1.4910052200000001</v>
      </c>
      <c r="J8" s="22">
        <f t="shared" ref="J8:J11" si="1">IFERROR(G8/E8,0)</f>
        <v>0.35862614628547457</v>
      </c>
      <c r="K8" s="22">
        <f t="shared" ref="K8:K11" si="2">IFERROR(SUM(G8,H8)/E8,0)</f>
        <v>0.43582204393444474</v>
      </c>
      <c r="L8" s="23">
        <f t="shared" ref="L8:L11" si="3">IFERROR(SUM(G8,H8,I8)/E8,0)</f>
        <v>0.51636035232475697</v>
      </c>
      <c r="M8" s="4"/>
    </row>
    <row r="9" spans="1:13" ht="38.25" x14ac:dyDescent="0.25">
      <c r="A9" s="17"/>
      <c r="B9" s="19">
        <v>3000223</v>
      </c>
      <c r="C9" s="19" t="s">
        <v>1236</v>
      </c>
      <c r="D9" s="20">
        <v>58.580552999999988</v>
      </c>
      <c r="E9" s="21">
        <v>58.580552999999995</v>
      </c>
      <c r="F9" s="21">
        <f t="shared" si="0"/>
        <v>27.931192931091068</v>
      </c>
      <c r="G9" s="21">
        <v>19.344858371091068</v>
      </c>
      <c r="H9" s="21">
        <v>3.9544353499999998</v>
      </c>
      <c r="I9" s="21">
        <v>4.6318992099999994</v>
      </c>
      <c r="J9" s="22">
        <f t="shared" si="1"/>
        <v>0.33022662608000763</v>
      </c>
      <c r="K9" s="22">
        <f t="shared" si="2"/>
        <v>0.39773085995093066</v>
      </c>
      <c r="L9" s="23">
        <f t="shared" si="3"/>
        <v>0.47679974839245837</v>
      </c>
      <c r="M9" s="4"/>
    </row>
    <row r="10" spans="1:13" ht="25.5" x14ac:dyDescent="0.25">
      <c r="A10" s="17"/>
      <c r="B10" s="19">
        <v>3000483</v>
      </c>
      <c r="C10" s="19" t="s">
        <v>1237</v>
      </c>
      <c r="D10" s="20">
        <v>1.2526710000000001</v>
      </c>
      <c r="E10" s="21">
        <v>4.2147669999999993</v>
      </c>
      <c r="F10" s="21">
        <f t="shared" si="0"/>
        <v>1.5054126950533955</v>
      </c>
      <c r="G10" s="21">
        <v>0.99600205505339545</v>
      </c>
      <c r="H10" s="21">
        <v>0.32090700999999999</v>
      </c>
      <c r="I10" s="21">
        <v>0.18850363000000001</v>
      </c>
      <c r="J10" s="22">
        <f t="shared" si="1"/>
        <v>0.23631248300401791</v>
      </c>
      <c r="K10" s="22">
        <f t="shared" si="2"/>
        <v>0.31245121380455804</v>
      </c>
      <c r="L10" s="23">
        <f t="shared" si="3"/>
        <v>0.35717578102262726</v>
      </c>
      <c r="M10" s="4"/>
    </row>
    <row r="11" spans="1:13" ht="15.75" thickBot="1" x14ac:dyDescent="0.3">
      <c r="A11" s="41" t="s">
        <v>294</v>
      </c>
      <c r="B11" s="43"/>
      <c r="C11" s="43"/>
      <c r="D11" s="44">
        <f ca="1">OFFSET(D11,-MATCH("PROYECTOS",$A$8:$A$50,0)-1,0)-(OFFSET(D11,-MATCH("PROYECTOS",$A$8:$A$50,0),0))</f>
        <v>0.25</v>
      </c>
      <c r="E11" s="45">
        <f t="shared" ref="E11:I11" ca="1" si="4">OFFSET(E11,-MATCH("PROYECTOS",$A$8:$A$50,0)-1,0)-(OFFSET(E11,-MATCH("PROYECTOS",$A$8:$A$50,0),0))</f>
        <v>0</v>
      </c>
      <c r="F11" s="45">
        <f t="shared" ca="1" si="4"/>
        <v>0</v>
      </c>
      <c r="G11" s="45">
        <f t="shared" ca="1" si="4"/>
        <v>0</v>
      </c>
      <c r="H11" s="45">
        <f t="shared" ca="1" si="4"/>
        <v>0</v>
      </c>
      <c r="I11" s="45">
        <f t="shared" ca="1" si="4"/>
        <v>0</v>
      </c>
      <c r="J11" s="46">
        <f t="shared" ca="1" si="1"/>
        <v>0</v>
      </c>
      <c r="K11" s="46">
        <f t="shared" ca="1" si="2"/>
        <v>0</v>
      </c>
      <c r="L11" s="47">
        <f t="shared" ca="1" si="3"/>
        <v>0</v>
      </c>
      <c r="M11" s="4"/>
    </row>
    <row r="12" spans="1:13" ht="15.75" thickBot="1" x14ac:dyDescent="0.3"/>
    <row r="13" spans="1:13" ht="15.75" thickBot="1" x14ac:dyDescent="0.3">
      <c r="A13" s="89" t="s">
        <v>316</v>
      </c>
      <c r="B13" s="90"/>
      <c r="C13" s="90"/>
      <c r="D13" s="91"/>
    </row>
    <row r="14" spans="1:13" ht="15.75" thickBot="1" x14ac:dyDescent="0.3">
      <c r="A14" s="1" t="s">
        <v>1252</v>
      </c>
    </row>
    <row r="15" spans="1:13" ht="45" customHeight="1" x14ac:dyDescent="0.25">
      <c r="A15" s="82" t="s">
        <v>318</v>
      </c>
      <c r="B15" s="83"/>
      <c r="C15" s="83"/>
      <c r="D15" s="94" t="s">
        <v>319</v>
      </c>
    </row>
    <row r="16" spans="1:13" ht="15.75" thickBot="1" x14ac:dyDescent="0.3">
      <c r="A16" s="85"/>
      <c r="B16" s="86"/>
      <c r="C16" s="86"/>
      <c r="D16" s="105"/>
    </row>
    <row r="17" spans="1:4" ht="26.25" thickBot="1" x14ac:dyDescent="0.3">
      <c r="A17" s="73"/>
      <c r="B17" s="74">
        <v>3000483</v>
      </c>
      <c r="C17" s="74" t="s">
        <v>1237</v>
      </c>
      <c r="D17" s="75">
        <v>0.35717578102262726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"/>
  <sheetViews>
    <sheetView workbookViewId="0">
      <selection activeCell="A23" sqref="A23:XFD5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80</v>
      </c>
      <c r="B1" s="49" t="s">
        <v>48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1235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81.326992000000004</v>
      </c>
      <c r="I6" s="14">
        <v>81.308313999999996</v>
      </c>
      <c r="J6" s="14">
        <v>38.995981730570577</v>
      </c>
      <c r="K6" s="14">
        <v>26.980104120570576</v>
      </c>
      <c r="L6" s="14">
        <v>5.7044695499999998</v>
      </c>
      <c r="M6" s="14">
        <v>6.3114080600000015</v>
      </c>
      <c r="N6" s="15">
        <v>0.33182466580933628</v>
      </c>
      <c r="O6" s="15">
        <v>0.40198316829654812</v>
      </c>
      <c r="P6" s="16">
        <v>0.47960632575127038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t="shared" ref="H7:M7" si="0">SUM(H8:H22)</f>
        <v>81.076992000000004</v>
      </c>
      <c r="I7" s="37">
        <f t="shared" si="0"/>
        <v>81.308313999999996</v>
      </c>
      <c r="J7" s="37">
        <f t="shared" si="0"/>
        <v>38.995981730570584</v>
      </c>
      <c r="K7" s="37">
        <f t="shared" si="0"/>
        <v>26.980104120570576</v>
      </c>
      <c r="L7" s="37">
        <f t="shared" si="0"/>
        <v>5.7044695499999989</v>
      </c>
      <c r="M7" s="37">
        <f t="shared" si="0"/>
        <v>6.3114080600000015</v>
      </c>
      <c r="N7" s="39">
        <f>IFERROR(K7/I7,0)</f>
        <v>0.33182466580933628</v>
      </c>
      <c r="O7" s="39">
        <f>IFERROR(SUM(K7,L7)/I7,0)</f>
        <v>0.40198316829654807</v>
      </c>
      <c r="P7" s="40">
        <f>IFERROR(SUM(K7,L7,M7)/I7,0)</f>
        <v>0.47960632575127038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513</v>
      </c>
      <c r="D8" s="68">
        <v>3000001</v>
      </c>
      <c r="E8" s="19" t="s">
        <v>276</v>
      </c>
      <c r="F8" s="69">
        <v>1</v>
      </c>
      <c r="G8" s="19" t="s">
        <v>532</v>
      </c>
      <c r="H8" s="20">
        <v>20.373906000000002</v>
      </c>
      <c r="I8" s="21">
        <v>17.008458000000005</v>
      </c>
      <c r="J8" s="21">
        <f t="shared" ref="J8:J22" si="1">SUM(K8,L8,M8)</f>
        <v>8.9411352451842845</v>
      </c>
      <c r="K8" s="21">
        <v>6.2954028251842828</v>
      </c>
      <c r="L8" s="21">
        <v>1.2525688399999999</v>
      </c>
      <c r="M8" s="21">
        <v>1.3931635800000004</v>
      </c>
      <c r="N8" s="22">
        <f t="shared" ref="N8:N23" si="2">IFERROR(K8/I8,0)</f>
        <v>0.37013366086357041</v>
      </c>
      <c r="O8" s="22">
        <f t="shared" ref="O8:O23" si="3">IFERROR(SUM(K8,L8)/I8,0)</f>
        <v>0.44377754086727211</v>
      </c>
      <c r="P8" s="23">
        <f t="shared" ref="P8:P23" si="4">IFERROR(SUM(K8,L8,M8)/I8,0)</f>
        <v>0.52568758703371476</v>
      </c>
      <c r="Q8" s="70">
        <v>6</v>
      </c>
      <c r="R8" s="21">
        <v>6</v>
      </c>
      <c r="S8" s="23">
        <f>IFERROR(R8/Q8,0)</f>
        <v>1</v>
      </c>
    </row>
    <row r="9" spans="1:19" ht="38.25" x14ac:dyDescent="0.25">
      <c r="A9" s="17"/>
      <c r="B9" s="19">
        <v>5001708</v>
      </c>
      <c r="C9" s="19" t="s">
        <v>1238</v>
      </c>
      <c r="D9" s="68">
        <v>3000223</v>
      </c>
      <c r="E9" s="19" t="s">
        <v>1236</v>
      </c>
      <c r="F9" s="69">
        <v>43</v>
      </c>
      <c r="G9" s="19" t="s">
        <v>711</v>
      </c>
      <c r="H9" s="20">
        <v>8.0670000000000006E-2</v>
      </c>
      <c r="I9" s="21">
        <v>0.13961599999999999</v>
      </c>
      <c r="J9" s="21">
        <f t="shared" si="1"/>
        <v>6.9502500383898614E-3</v>
      </c>
      <c r="K9" s="21">
        <v>3.0245500383898616E-3</v>
      </c>
      <c r="L9" s="21">
        <v>2.5799999999999998E-3</v>
      </c>
      <c r="M9" s="21">
        <v>1.3457E-3</v>
      </c>
      <c r="N9" s="22">
        <f t="shared" si="2"/>
        <v>2.166334831530671E-2</v>
      </c>
      <c r="O9" s="22">
        <f t="shared" si="3"/>
        <v>4.0142605707009671E-2</v>
      </c>
      <c r="P9" s="23">
        <f t="shared" si="4"/>
        <v>4.978118581244171E-2</v>
      </c>
      <c r="Q9" s="70">
        <v>7</v>
      </c>
      <c r="R9" s="21">
        <v>6</v>
      </c>
      <c r="S9" s="23">
        <f t="shared" ref="S9:S22" si="5">IFERROR(R9/Q9,0)</f>
        <v>0.8571428571428571</v>
      </c>
    </row>
    <row r="10" spans="1:19" ht="25.5" x14ac:dyDescent="0.25">
      <c r="A10" s="17"/>
      <c r="B10" s="19">
        <v>5003032</v>
      </c>
      <c r="C10" s="19" t="s">
        <v>514</v>
      </c>
      <c r="D10" s="68">
        <v>3000001</v>
      </c>
      <c r="E10" s="19" t="s">
        <v>276</v>
      </c>
      <c r="F10" s="69">
        <v>60</v>
      </c>
      <c r="G10" s="19" t="s">
        <v>310</v>
      </c>
      <c r="H10" s="20">
        <v>0.73267899999999997</v>
      </c>
      <c r="I10" s="21">
        <v>0.62321400000000016</v>
      </c>
      <c r="J10" s="21">
        <f t="shared" si="1"/>
        <v>0.19062440175057735</v>
      </c>
      <c r="K10" s="21">
        <v>0.10361261175057734</v>
      </c>
      <c r="L10" s="21">
        <v>5.8502610000000003E-2</v>
      </c>
      <c r="M10" s="21">
        <v>2.8509180000000002E-2</v>
      </c>
      <c r="N10" s="22">
        <f t="shared" si="2"/>
        <v>0.16625526986007585</v>
      </c>
      <c r="O10" s="22">
        <f t="shared" si="3"/>
        <v>0.26012769570416794</v>
      </c>
      <c r="P10" s="23">
        <f t="shared" si="4"/>
        <v>0.30587310578802351</v>
      </c>
      <c r="Q10" s="70">
        <v>2</v>
      </c>
      <c r="R10" s="21">
        <v>2</v>
      </c>
      <c r="S10" s="23">
        <f t="shared" si="5"/>
        <v>1</v>
      </c>
    </row>
    <row r="11" spans="1:19" ht="51" x14ac:dyDescent="0.25">
      <c r="A11" s="17"/>
      <c r="B11" s="19">
        <v>5003443</v>
      </c>
      <c r="C11" s="19" t="s">
        <v>1239</v>
      </c>
      <c r="D11" s="68">
        <v>3000483</v>
      </c>
      <c r="E11" s="19" t="s">
        <v>1237</v>
      </c>
      <c r="F11" s="69">
        <v>86</v>
      </c>
      <c r="G11" s="19" t="s">
        <v>501</v>
      </c>
      <c r="H11" s="20">
        <v>0.13464999999999999</v>
      </c>
      <c r="I11" s="21">
        <v>0.1242</v>
      </c>
      <c r="J11" s="21">
        <f t="shared" si="1"/>
        <v>3.2083669806258201E-2</v>
      </c>
      <c r="K11" s="21">
        <v>2.0611079806258203E-2</v>
      </c>
      <c r="L11" s="21">
        <v>6.1260999999999998E-4</v>
      </c>
      <c r="M11" s="21">
        <v>1.085998E-2</v>
      </c>
      <c r="N11" s="22">
        <f t="shared" si="2"/>
        <v>0.16595072307776332</v>
      </c>
      <c r="O11" s="22">
        <f t="shared" si="3"/>
        <v>0.17088317074281967</v>
      </c>
      <c r="P11" s="23">
        <f t="shared" si="4"/>
        <v>0.2583226232387939</v>
      </c>
      <c r="Q11" s="70">
        <v>0</v>
      </c>
      <c r="R11" s="21">
        <v>0</v>
      </c>
      <c r="S11" s="23">
        <f t="shared" si="5"/>
        <v>0</v>
      </c>
    </row>
    <row r="12" spans="1:19" ht="38.25" x14ac:dyDescent="0.25">
      <c r="A12" s="17"/>
      <c r="B12" s="19">
        <v>5003446</v>
      </c>
      <c r="C12" s="19" t="s">
        <v>1240</v>
      </c>
      <c r="D12" s="68">
        <v>3000483</v>
      </c>
      <c r="E12" s="19" t="s">
        <v>1237</v>
      </c>
      <c r="F12" s="69">
        <v>86</v>
      </c>
      <c r="G12" s="19" t="s">
        <v>501</v>
      </c>
      <c r="H12" s="20">
        <v>0.11105999999999999</v>
      </c>
      <c r="I12" s="21">
        <v>0.18550000000000003</v>
      </c>
      <c r="J12" s="21">
        <f t="shared" si="1"/>
        <v>4.7746459464200142E-2</v>
      </c>
      <c r="K12" s="21">
        <v>3.0525279464200139E-2</v>
      </c>
      <c r="L12" s="21">
        <v>8.9999999999999993E-3</v>
      </c>
      <c r="M12" s="21">
        <v>8.2211799999999998E-3</v>
      </c>
      <c r="N12" s="22">
        <f t="shared" si="2"/>
        <v>0.16455676261024332</v>
      </c>
      <c r="O12" s="22">
        <f t="shared" si="3"/>
        <v>0.21307428282587673</v>
      </c>
      <c r="P12" s="23">
        <f t="shared" si="4"/>
        <v>0.25739331247547242</v>
      </c>
      <c r="Q12" s="70">
        <v>79</v>
      </c>
      <c r="R12" s="21">
        <v>86</v>
      </c>
      <c r="S12" s="23">
        <f t="shared" si="5"/>
        <v>1.0886075949367089</v>
      </c>
    </row>
    <row r="13" spans="1:19" ht="38.25" x14ac:dyDescent="0.25">
      <c r="A13" s="17"/>
      <c r="B13" s="19">
        <v>5003448</v>
      </c>
      <c r="C13" s="19" t="s">
        <v>1241</v>
      </c>
      <c r="D13" s="68">
        <v>3000223</v>
      </c>
      <c r="E13" s="19" t="s">
        <v>1236</v>
      </c>
      <c r="F13" s="69">
        <v>86</v>
      </c>
      <c r="G13" s="19" t="s">
        <v>501</v>
      </c>
      <c r="H13" s="20">
        <v>0.24678</v>
      </c>
      <c r="I13" s="21">
        <v>0.161324</v>
      </c>
      <c r="J13" s="21">
        <f t="shared" si="1"/>
        <v>3.1776351624687463E-2</v>
      </c>
      <c r="K13" s="21">
        <v>2.2300881624687463E-2</v>
      </c>
      <c r="L13" s="21">
        <v>4.5870800000000003E-3</v>
      </c>
      <c r="M13" s="21">
        <v>4.8883899999999994E-3</v>
      </c>
      <c r="N13" s="22">
        <f t="shared" si="2"/>
        <v>0.13823660227050819</v>
      </c>
      <c r="O13" s="22">
        <f t="shared" si="3"/>
        <v>0.16667056125987123</v>
      </c>
      <c r="P13" s="23">
        <f t="shared" si="4"/>
        <v>0.19697225226678897</v>
      </c>
      <c r="Q13" s="70">
        <v>0</v>
      </c>
      <c r="R13" s="21">
        <v>0</v>
      </c>
      <c r="S13" s="23">
        <f t="shared" si="5"/>
        <v>0</v>
      </c>
    </row>
    <row r="14" spans="1:19" ht="38.25" x14ac:dyDescent="0.25">
      <c r="A14" s="17"/>
      <c r="B14" s="19">
        <v>5003451</v>
      </c>
      <c r="C14" s="19" t="s">
        <v>1242</v>
      </c>
      <c r="D14" s="68">
        <v>3000223</v>
      </c>
      <c r="E14" s="19" t="s">
        <v>1236</v>
      </c>
      <c r="F14" s="69">
        <v>86</v>
      </c>
      <c r="G14" s="19" t="s">
        <v>501</v>
      </c>
      <c r="H14" s="20">
        <v>54.931302999999993</v>
      </c>
      <c r="I14" s="21">
        <v>54.714561999999994</v>
      </c>
      <c r="J14" s="21">
        <f t="shared" si="1"/>
        <v>26.192900227767694</v>
      </c>
      <c r="K14" s="21">
        <v>18.182845577767694</v>
      </c>
      <c r="L14" s="21">
        <v>3.6845137799999996</v>
      </c>
      <c r="M14" s="21">
        <v>4.3255408700000011</v>
      </c>
      <c r="N14" s="22">
        <f t="shared" si="2"/>
        <v>0.33232187032343774</v>
      </c>
      <c r="O14" s="22">
        <f t="shared" si="3"/>
        <v>0.39966251320384683</v>
      </c>
      <c r="P14" s="23">
        <f t="shared" si="4"/>
        <v>0.47871899674108143</v>
      </c>
      <c r="Q14" s="70">
        <v>27595</v>
      </c>
      <c r="R14" s="21">
        <v>28790</v>
      </c>
      <c r="S14" s="23">
        <f t="shared" si="5"/>
        <v>1.0433049465482878</v>
      </c>
    </row>
    <row r="15" spans="1:19" ht="38.25" x14ac:dyDescent="0.25">
      <c r="A15" s="17"/>
      <c r="B15" s="19">
        <v>5003452</v>
      </c>
      <c r="C15" s="19" t="s">
        <v>1243</v>
      </c>
      <c r="D15" s="68">
        <v>3000223</v>
      </c>
      <c r="E15" s="19" t="s">
        <v>1236</v>
      </c>
      <c r="F15" s="69">
        <v>43</v>
      </c>
      <c r="G15" s="19" t="s">
        <v>711</v>
      </c>
      <c r="H15" s="20">
        <v>2.4</v>
      </c>
      <c r="I15" s="21">
        <v>2.8325089999999999</v>
      </c>
      <c r="J15" s="21">
        <f t="shared" si="1"/>
        <v>1.3077540887343857</v>
      </c>
      <c r="K15" s="21">
        <v>0.86108891873438553</v>
      </c>
      <c r="L15" s="21">
        <v>0.21220103999999998</v>
      </c>
      <c r="M15" s="21">
        <v>0.23446412999999999</v>
      </c>
      <c r="N15" s="22">
        <f t="shared" si="2"/>
        <v>0.30400218277660745</v>
      </c>
      <c r="O15" s="22">
        <f t="shared" si="3"/>
        <v>0.37891846371340238</v>
      </c>
      <c r="P15" s="23">
        <f t="shared" si="4"/>
        <v>0.46169459258007151</v>
      </c>
      <c r="Q15" s="70">
        <v>2</v>
      </c>
      <c r="R15" s="21">
        <v>3</v>
      </c>
      <c r="S15" s="23">
        <f t="shared" si="5"/>
        <v>1.5</v>
      </c>
    </row>
    <row r="16" spans="1:19" ht="51" x14ac:dyDescent="0.25">
      <c r="A16" s="17"/>
      <c r="B16" s="19">
        <v>5003455</v>
      </c>
      <c r="C16" s="19" t="s">
        <v>1244</v>
      </c>
      <c r="D16" s="68">
        <v>3000483</v>
      </c>
      <c r="E16" s="19" t="s">
        <v>1237</v>
      </c>
      <c r="F16" s="69">
        <v>86</v>
      </c>
      <c r="G16" s="19" t="s">
        <v>501</v>
      </c>
      <c r="H16" s="20">
        <v>0.110142</v>
      </c>
      <c r="I16" s="21">
        <v>6.0000000000000005E-2</v>
      </c>
      <c r="J16" s="21">
        <f t="shared" si="1"/>
        <v>4.6256088886976396E-2</v>
      </c>
      <c r="K16" s="21">
        <v>4.4274998886976391E-2</v>
      </c>
      <c r="L16" s="21">
        <v>-6.05E-5</v>
      </c>
      <c r="M16" s="21">
        <v>2.0415900000000002E-3</v>
      </c>
      <c r="N16" s="22">
        <f t="shared" si="2"/>
        <v>0.73791664811627311</v>
      </c>
      <c r="O16" s="22">
        <f t="shared" si="3"/>
        <v>0.73690831478293983</v>
      </c>
      <c r="P16" s="23">
        <f t="shared" si="4"/>
        <v>0.7709348147829399</v>
      </c>
      <c r="Q16" s="70">
        <v>252</v>
      </c>
      <c r="R16" s="21">
        <v>126</v>
      </c>
      <c r="S16" s="23">
        <f t="shared" si="5"/>
        <v>0.5</v>
      </c>
    </row>
    <row r="17" spans="1:19" ht="25.5" x14ac:dyDescent="0.25">
      <c r="A17" s="17"/>
      <c r="B17" s="19">
        <v>5003461</v>
      </c>
      <c r="C17" s="19" t="s">
        <v>1245</v>
      </c>
      <c r="D17" s="68">
        <v>3000001</v>
      </c>
      <c r="E17" s="19" t="s">
        <v>276</v>
      </c>
      <c r="F17" s="69">
        <v>88</v>
      </c>
      <c r="G17" s="19" t="s">
        <v>756</v>
      </c>
      <c r="H17" s="20">
        <v>0.137183</v>
      </c>
      <c r="I17" s="21">
        <v>0.88132200000000005</v>
      </c>
      <c r="J17" s="21">
        <f t="shared" si="1"/>
        <v>0.42761645749125327</v>
      </c>
      <c r="K17" s="21">
        <v>0.24022825749125332</v>
      </c>
      <c r="L17" s="21">
        <v>0.11805573999999999</v>
      </c>
      <c r="M17" s="21">
        <v>6.9332459999999999E-2</v>
      </c>
      <c r="N17" s="22">
        <f t="shared" si="2"/>
        <v>0.27257717099000511</v>
      </c>
      <c r="O17" s="22">
        <f t="shared" si="3"/>
        <v>0.40653018702727639</v>
      </c>
      <c r="P17" s="23">
        <f t="shared" si="4"/>
        <v>0.48519889154163093</v>
      </c>
      <c r="Q17" s="70">
        <v>432</v>
      </c>
      <c r="R17" s="21">
        <v>400</v>
      </c>
      <c r="S17" s="23">
        <f t="shared" si="5"/>
        <v>0.92592592592592593</v>
      </c>
    </row>
    <row r="18" spans="1:19" ht="38.25" x14ac:dyDescent="0.25">
      <c r="A18" s="17"/>
      <c r="B18" s="19">
        <v>5004134</v>
      </c>
      <c r="C18" s="19" t="s">
        <v>1246</v>
      </c>
      <c r="D18" s="68">
        <v>3000223</v>
      </c>
      <c r="E18" s="19" t="s">
        <v>1236</v>
      </c>
      <c r="F18" s="69">
        <v>86</v>
      </c>
      <c r="G18" s="19" t="s">
        <v>501</v>
      </c>
      <c r="H18" s="20">
        <v>0.75382499999999997</v>
      </c>
      <c r="I18" s="21">
        <v>0.69018199999999996</v>
      </c>
      <c r="J18" s="21">
        <f t="shared" si="1"/>
        <v>0.37373701278405247</v>
      </c>
      <c r="K18" s="21">
        <v>0.25802844278405246</v>
      </c>
      <c r="L18" s="21">
        <v>4.9253450000000004E-2</v>
      </c>
      <c r="M18" s="21">
        <v>6.6455120000000006E-2</v>
      </c>
      <c r="N18" s="22">
        <f t="shared" si="2"/>
        <v>0.37385565370301238</v>
      </c>
      <c r="O18" s="22">
        <f t="shared" si="3"/>
        <v>0.44521864201623995</v>
      </c>
      <c r="P18" s="23">
        <f t="shared" si="4"/>
        <v>0.54150501285755426</v>
      </c>
      <c r="Q18" s="70">
        <v>126</v>
      </c>
      <c r="R18" s="21">
        <v>198</v>
      </c>
      <c r="S18" s="23">
        <f t="shared" si="5"/>
        <v>1.5714285714285714</v>
      </c>
    </row>
    <row r="19" spans="1:19" ht="38.25" x14ac:dyDescent="0.25">
      <c r="A19" s="17"/>
      <c r="B19" s="19">
        <v>5004135</v>
      </c>
      <c r="C19" s="19" t="s">
        <v>1247</v>
      </c>
      <c r="D19" s="68">
        <v>3000223</v>
      </c>
      <c r="E19" s="19" t="s">
        <v>1236</v>
      </c>
      <c r="F19" s="69">
        <v>86</v>
      </c>
      <c r="G19" s="19" t="s">
        <v>501</v>
      </c>
      <c r="H19" s="20">
        <v>0.16797499999999999</v>
      </c>
      <c r="I19" s="21">
        <v>4.2360000000000002E-2</v>
      </c>
      <c r="J19" s="21">
        <f t="shared" si="1"/>
        <v>1.8075000141859053E-2</v>
      </c>
      <c r="K19" s="21">
        <v>1.7570000141859055E-2</v>
      </c>
      <c r="L19" s="21">
        <v>1.3000000000000002E-3</v>
      </c>
      <c r="M19" s="21">
        <v>-7.9500000000000003E-4</v>
      </c>
      <c r="N19" s="22">
        <f t="shared" si="2"/>
        <v>0.41477809588902392</v>
      </c>
      <c r="O19" s="22">
        <f t="shared" si="3"/>
        <v>0.44546742544520901</v>
      </c>
      <c r="P19" s="23">
        <f t="shared" si="4"/>
        <v>0.42669972006277274</v>
      </c>
      <c r="Q19" s="70">
        <v>300</v>
      </c>
      <c r="R19" s="21">
        <v>307</v>
      </c>
      <c r="S19" s="23">
        <f t="shared" si="5"/>
        <v>1.0233333333333334</v>
      </c>
    </row>
    <row r="20" spans="1:19" ht="38.25" x14ac:dyDescent="0.25">
      <c r="A20" s="17"/>
      <c r="B20" s="19">
        <v>5004136</v>
      </c>
      <c r="C20" s="19" t="s">
        <v>1248</v>
      </c>
      <c r="D20" s="68">
        <v>3000483</v>
      </c>
      <c r="E20" s="19" t="s">
        <v>1237</v>
      </c>
      <c r="F20" s="69">
        <v>36</v>
      </c>
      <c r="G20" s="19" t="s">
        <v>534</v>
      </c>
      <c r="H20" s="20">
        <v>0.50445099999999998</v>
      </c>
      <c r="I20" s="21">
        <v>2.5450669999999995</v>
      </c>
      <c r="J20" s="21">
        <f t="shared" si="1"/>
        <v>0.84406075005643644</v>
      </c>
      <c r="K20" s="21">
        <v>0.54230499005643651</v>
      </c>
      <c r="L20" s="21">
        <v>0.19738166999999998</v>
      </c>
      <c r="M20" s="21">
        <v>0.10437408999999999</v>
      </c>
      <c r="N20" s="22">
        <f t="shared" si="2"/>
        <v>0.21308083050718768</v>
      </c>
      <c r="O20" s="22">
        <f t="shared" si="3"/>
        <v>0.29063543712461659</v>
      </c>
      <c r="P20" s="23">
        <f t="shared" si="4"/>
        <v>0.33164578773621151</v>
      </c>
      <c r="Q20" s="70">
        <v>0</v>
      </c>
      <c r="R20" s="21">
        <v>0</v>
      </c>
      <c r="S20" s="23">
        <f t="shared" si="5"/>
        <v>0</v>
      </c>
    </row>
    <row r="21" spans="1:19" ht="25.5" x14ac:dyDescent="0.25">
      <c r="A21" s="17"/>
      <c r="B21" s="19">
        <v>5004137</v>
      </c>
      <c r="C21" s="19" t="s">
        <v>1249</v>
      </c>
      <c r="D21" s="68">
        <v>3000483</v>
      </c>
      <c r="E21" s="19" t="s">
        <v>1237</v>
      </c>
      <c r="F21" s="69">
        <v>86</v>
      </c>
      <c r="G21" s="19" t="s">
        <v>501</v>
      </c>
      <c r="H21" s="20">
        <v>0.20796000000000001</v>
      </c>
      <c r="I21" s="21">
        <v>0.5</v>
      </c>
      <c r="J21" s="21">
        <f t="shared" si="1"/>
        <v>0.29663858640455842</v>
      </c>
      <c r="K21" s="21">
        <v>0.18947399640455842</v>
      </c>
      <c r="L21" s="21">
        <v>8.8807230000000001E-2</v>
      </c>
      <c r="M21" s="21">
        <v>1.8357360000000003E-2</v>
      </c>
      <c r="N21" s="22">
        <f t="shared" si="2"/>
        <v>0.37894799280911684</v>
      </c>
      <c r="O21" s="22">
        <f t="shared" si="3"/>
        <v>0.55656245280911687</v>
      </c>
      <c r="P21" s="23">
        <f t="shared" si="4"/>
        <v>0.59327717280911685</v>
      </c>
      <c r="Q21" s="70">
        <v>7858</v>
      </c>
      <c r="R21" s="21">
        <v>9966</v>
      </c>
      <c r="S21" s="23">
        <f t="shared" si="5"/>
        <v>1.2682616441842709</v>
      </c>
    </row>
    <row r="22" spans="1:19" ht="38.25" x14ac:dyDescent="0.25">
      <c r="A22" s="17"/>
      <c r="B22" s="19">
        <v>5004138</v>
      </c>
      <c r="C22" s="19" t="s">
        <v>1250</v>
      </c>
      <c r="D22" s="68">
        <v>3000483</v>
      </c>
      <c r="E22" s="19" t="s">
        <v>1237</v>
      </c>
      <c r="F22" s="69">
        <v>86</v>
      </c>
      <c r="G22" s="19" t="s">
        <v>501</v>
      </c>
      <c r="H22" s="20">
        <v>0.18440800000000002</v>
      </c>
      <c r="I22" s="21">
        <v>0.8</v>
      </c>
      <c r="J22" s="21">
        <f t="shared" si="1"/>
        <v>0.23862714043496577</v>
      </c>
      <c r="K22" s="21">
        <v>0.16881171043496579</v>
      </c>
      <c r="L22" s="21">
        <v>2.5166000000000001E-2</v>
      </c>
      <c r="M22" s="21">
        <v>4.4649429999999997E-2</v>
      </c>
      <c r="N22" s="22">
        <f t="shared" si="2"/>
        <v>0.21101463804370724</v>
      </c>
      <c r="O22" s="22">
        <f t="shared" si="3"/>
        <v>0.24247213804370721</v>
      </c>
      <c r="P22" s="23">
        <f t="shared" si="4"/>
        <v>0.2982839255437072</v>
      </c>
      <c r="Q22" s="70">
        <v>29040</v>
      </c>
      <c r="R22" s="21">
        <v>31398</v>
      </c>
      <c r="S22" s="23">
        <f t="shared" si="5"/>
        <v>1.081198347107438</v>
      </c>
    </row>
    <row r="23" spans="1:19" ht="15.75" thickBot="1" x14ac:dyDescent="0.3">
      <c r="A23" s="41" t="s">
        <v>294</v>
      </c>
      <c r="B23" s="43"/>
      <c r="C23" s="43"/>
      <c r="D23" s="65"/>
      <c r="E23" s="43"/>
      <c r="F23" s="66"/>
      <c r="G23" s="43"/>
      <c r="H23" s="44">
        <f>H6-H7</f>
        <v>0.25</v>
      </c>
      <c r="I23" s="44">
        <f t="shared" ref="I23:M23" si="6">I6-I7</f>
        <v>0</v>
      </c>
      <c r="J23" s="44">
        <f t="shared" si="6"/>
        <v>0</v>
      </c>
      <c r="K23" s="44">
        <f t="shared" si="6"/>
        <v>0</v>
      </c>
      <c r="L23" s="44">
        <f t="shared" si="6"/>
        <v>0</v>
      </c>
      <c r="M23" s="44">
        <f t="shared" si="6"/>
        <v>0</v>
      </c>
      <c r="N23" s="46">
        <f t="shared" si="2"/>
        <v>0</v>
      </c>
      <c r="O23" s="46">
        <f t="shared" si="3"/>
        <v>0</v>
      </c>
      <c r="P23" s="47">
        <f t="shared" si="4"/>
        <v>0</v>
      </c>
      <c r="Q23" s="67"/>
      <c r="R23" s="45"/>
      <c r="S23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"/>
  <sheetViews>
    <sheetView workbookViewId="0">
      <selection activeCell="A28" sqref="A28:L2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82</v>
      </c>
      <c r="B1" s="50" t="s">
        <v>49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1253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1755.3916850000001</v>
      </c>
      <c r="E6" s="14">
        <v>1952.4923299999996</v>
      </c>
      <c r="F6" s="14">
        <v>590.09940460817495</v>
      </c>
      <c r="G6" s="14">
        <v>346.78211942817506</v>
      </c>
      <c r="H6" s="14">
        <v>77.969987629999991</v>
      </c>
      <c r="I6" s="14">
        <v>165.34729754999995</v>
      </c>
      <c r="J6" s="15">
        <v>0.17760997782161589</v>
      </c>
      <c r="K6" s="15">
        <v>0.21754354705105303</v>
      </c>
      <c r="L6" s="16">
        <v>0.30222879523843005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1427.8057289999999</v>
      </c>
      <c r="E7" s="38">
        <f ca="1">SUM(E8:OFFSET(E6,MATCH("GOBIERNOS REGIONALES",$A$8:$A$50,0),0))</f>
        <v>558.06829200000004</v>
      </c>
      <c r="F7" s="38">
        <f ca="1">SUM(F8:OFFSET(F6,MATCH("GOBIERNOS REGIONALES",$A$8:$A$50,0),0))</f>
        <v>97.930303446690345</v>
      </c>
      <c r="G7" s="38">
        <f ca="1">SUM(G8:OFFSET(G6,MATCH("GOBIERNOS REGIONALES",$A$8:$A$50,0),0))</f>
        <v>72.594974736690347</v>
      </c>
      <c r="H7" s="38">
        <f ca="1">SUM(H8:OFFSET(H6,MATCH("GOBIERNOS REGIONALES",$A$8:$A$50,0),0))</f>
        <v>7.4910148099999994</v>
      </c>
      <c r="I7" s="38">
        <f ca="1">SUM(I8:OFFSET(I6,MATCH("GOBIERNOS REGIONALES",$A$8:$A$50,0),0))</f>
        <v>17.8443139</v>
      </c>
      <c r="J7" s="39">
        <f ca="1">IFERROR(G7/E7,0)</f>
        <v>0.13008260060166676</v>
      </c>
      <c r="K7" s="39">
        <f ca="1">IFERROR(SUM(G7,H7)/E7,0)</f>
        <v>0.14350571550961783</v>
      </c>
      <c r="L7" s="40">
        <f ca="1">IFERROR(SUM(G7,H7,I7)/E7,0)</f>
        <v>0.17548085933305513</v>
      </c>
      <c r="M7" s="4"/>
    </row>
    <row r="8" spans="1:13" ht="25.5" x14ac:dyDescent="0.25">
      <c r="A8" s="17"/>
      <c r="B8" s="18">
        <v>37</v>
      </c>
      <c r="C8" s="19" t="s">
        <v>125</v>
      </c>
      <c r="D8" s="20">
        <v>1427.8057289999999</v>
      </c>
      <c r="E8" s="21">
        <v>558.06829200000004</v>
      </c>
      <c r="F8" s="21">
        <f t="shared" ref="F8:F29" si="0">SUM(G8,H8,I8)</f>
        <v>97.930303446690345</v>
      </c>
      <c r="G8" s="21">
        <v>72.594974736690347</v>
      </c>
      <c r="H8" s="21">
        <v>7.4910148099999994</v>
      </c>
      <c r="I8" s="21">
        <v>17.8443139</v>
      </c>
      <c r="J8" s="22">
        <f t="shared" ref="J8:J29" si="1">IFERROR(G8/E8,0)</f>
        <v>0.13008260060166676</v>
      </c>
      <c r="K8" s="22">
        <f t="shared" ref="K8:K29" si="2">IFERROR(SUM(G8,H8)/E8,0)</f>
        <v>0.14350571550961783</v>
      </c>
      <c r="L8" s="23">
        <f t="shared" ref="L8:L29" si="3">IFERROR(SUM(G8,H8,I8)/E8,0)</f>
        <v>0.17548085933305513</v>
      </c>
      <c r="M8" s="4"/>
    </row>
    <row r="9" spans="1:13" x14ac:dyDescent="0.25">
      <c r="A9" s="34" t="s">
        <v>206</v>
      </c>
      <c r="B9" s="57"/>
      <c r="C9" s="36"/>
      <c r="D9" s="37">
        <f ca="1">SUM(D10:OFFSET(D8,(MATCH("GOBIERNOS LOCALES",$A$8:$A$50,0)-MATCH("GOBIERNOS REGIONALES",$A$8:$A$50,0)),0))</f>
        <v>65.734718999999998</v>
      </c>
      <c r="E9" s="38">
        <f ca="1">SUM(E10:OFFSET(E8,(MATCH("GOBIERNOS LOCALES",$A$8:$A$50,0)-MATCH("GOBIERNOS REGIONALES",$A$8:$A$50,0)),0))</f>
        <v>165.783862</v>
      </c>
      <c r="F9" s="38">
        <f ca="1">SUM(F10:OFFSET(F8,(MATCH("GOBIERNOS LOCALES",$A$8:$A$50,0)-MATCH("GOBIERNOS REGIONALES",$A$8:$A$50,0)),0))</f>
        <v>83.42953819118857</v>
      </c>
      <c r="G9" s="38">
        <f ca="1">SUM(G10:OFFSET(G8,(MATCH("GOBIERNOS LOCALES",$A$8:$A$50,0)-MATCH("GOBIERNOS REGIONALES",$A$8:$A$50,0)),0))</f>
        <v>58.02998425118858</v>
      </c>
      <c r="H9" s="38">
        <f ca="1">SUM(H10:OFFSET(H8,(MATCH("GOBIERNOS LOCALES",$A$8:$A$50,0)-MATCH("GOBIERNOS REGIONALES",$A$8:$A$50,0)),0))</f>
        <v>8.5947336199999995</v>
      </c>
      <c r="I9" s="38">
        <f ca="1">SUM(I10:OFFSET(I8,(MATCH("GOBIERNOS LOCALES",$A$8:$A$50,0)-MATCH("GOBIERNOS REGIONALES",$A$8:$A$50,0)),0))</f>
        <v>16.804820320000001</v>
      </c>
      <c r="J9" s="39">
        <f t="shared" ca="1" si="1"/>
        <v>0.35003397526828384</v>
      </c>
      <c r="K9" s="39">
        <f t="shared" ca="1" si="2"/>
        <v>0.40187698046983955</v>
      </c>
      <c r="L9" s="40">
        <f t="shared" ca="1" si="3"/>
        <v>0.50324281980587826</v>
      </c>
      <c r="M9" s="4"/>
    </row>
    <row r="10" spans="1:13" x14ac:dyDescent="0.25">
      <c r="A10" s="17"/>
      <c r="B10" s="18">
        <v>440</v>
      </c>
      <c r="C10" s="19" t="s">
        <v>207</v>
      </c>
      <c r="D10" s="20">
        <v>0</v>
      </c>
      <c r="E10" s="21">
        <v>3.1482410000000005</v>
      </c>
      <c r="F10" s="21">
        <f t="shared" si="0"/>
        <v>0.14438407254525304</v>
      </c>
      <c r="G10" s="21">
        <v>0.13476889254525304</v>
      </c>
      <c r="H10" s="21">
        <v>0</v>
      </c>
      <c r="I10" s="21">
        <v>9.6151800000000009E-3</v>
      </c>
      <c r="J10" s="22">
        <f t="shared" si="1"/>
        <v>4.2807679763160765E-2</v>
      </c>
      <c r="K10" s="22">
        <f t="shared" si="2"/>
        <v>4.2807679763160765E-2</v>
      </c>
      <c r="L10" s="23">
        <f t="shared" si="3"/>
        <v>4.5861823330949888E-2</v>
      </c>
      <c r="M10" s="4"/>
    </row>
    <row r="11" spans="1:13" x14ac:dyDescent="0.25">
      <c r="A11" s="17"/>
      <c r="B11" s="18">
        <v>441</v>
      </c>
      <c r="C11" s="19" t="s">
        <v>208</v>
      </c>
      <c r="D11" s="20">
        <v>0</v>
      </c>
      <c r="E11" s="21">
        <v>7.0289000000000004E-2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</row>
    <row r="12" spans="1:13" x14ac:dyDescent="0.25">
      <c r="A12" s="17"/>
      <c r="B12" s="18">
        <v>442</v>
      </c>
      <c r="C12" s="19" t="s">
        <v>209</v>
      </c>
      <c r="D12" s="20">
        <v>10.933861</v>
      </c>
      <c r="E12" s="21">
        <v>10.849504</v>
      </c>
      <c r="F12" s="21">
        <f t="shared" si="0"/>
        <v>6.8736162649987866</v>
      </c>
      <c r="G12" s="21">
        <v>6.6916896949987859</v>
      </c>
      <c r="H12" s="21">
        <v>1.0481000000000001E-2</v>
      </c>
      <c r="I12" s="21">
        <v>0.17144556999999999</v>
      </c>
      <c r="J12" s="22">
        <f t="shared" si="1"/>
        <v>0.61677378938233363</v>
      </c>
      <c r="K12" s="22">
        <f t="shared" si="2"/>
        <v>0.61773982432734131</v>
      </c>
      <c r="L12" s="23">
        <f t="shared" si="3"/>
        <v>0.63354198173472143</v>
      </c>
      <c r="M12" s="4"/>
    </row>
    <row r="13" spans="1:13" x14ac:dyDescent="0.25">
      <c r="A13" s="17"/>
      <c r="B13" s="18">
        <v>443</v>
      </c>
      <c r="C13" s="19" t="s">
        <v>210</v>
      </c>
      <c r="D13" s="20">
        <v>10.110237999999999</v>
      </c>
      <c r="E13" s="21">
        <v>39.736156999999992</v>
      </c>
      <c r="F13" s="21">
        <f t="shared" si="0"/>
        <v>16.873153553891591</v>
      </c>
      <c r="G13" s="21">
        <v>10.122974693891592</v>
      </c>
      <c r="H13" s="21">
        <v>3.5601554399999995</v>
      </c>
      <c r="I13" s="21">
        <v>3.1900234199999997</v>
      </c>
      <c r="J13" s="22">
        <f t="shared" si="1"/>
        <v>0.25475474877682797</v>
      </c>
      <c r="K13" s="22">
        <f t="shared" si="2"/>
        <v>0.34434960919576579</v>
      </c>
      <c r="L13" s="23">
        <f t="shared" si="3"/>
        <v>0.42462972838293334</v>
      </c>
      <c r="M13" s="4"/>
    </row>
    <row r="14" spans="1:13" x14ac:dyDescent="0.25">
      <c r="A14" s="17"/>
      <c r="B14" s="18">
        <v>444</v>
      </c>
      <c r="C14" s="19" t="s">
        <v>211</v>
      </c>
      <c r="D14" s="20">
        <v>2</v>
      </c>
      <c r="E14" s="21">
        <v>3.9834490000000002</v>
      </c>
      <c r="F14" s="21">
        <f t="shared" si="0"/>
        <v>1.7867564619361973</v>
      </c>
      <c r="G14" s="21">
        <v>1.1128322519361973</v>
      </c>
      <c r="H14" s="21">
        <v>0.13652497000000002</v>
      </c>
      <c r="I14" s="21">
        <v>0.53739924000000006</v>
      </c>
      <c r="J14" s="22">
        <f t="shared" si="1"/>
        <v>0.27936400138076256</v>
      </c>
      <c r="K14" s="22">
        <f t="shared" si="2"/>
        <v>0.3136370572175512</v>
      </c>
      <c r="L14" s="23">
        <f t="shared" si="3"/>
        <v>0.44854508290082218</v>
      </c>
      <c r="M14" s="4"/>
    </row>
    <row r="15" spans="1:13" x14ac:dyDescent="0.25">
      <c r="A15" s="17"/>
      <c r="B15" s="18">
        <v>445</v>
      </c>
      <c r="C15" s="19" t="s">
        <v>212</v>
      </c>
      <c r="D15" s="20">
        <v>2.2400000000000002</v>
      </c>
      <c r="E15" s="21">
        <v>19.325023999999996</v>
      </c>
      <c r="F15" s="21">
        <f t="shared" si="0"/>
        <v>11.971268744760156</v>
      </c>
      <c r="G15" s="21">
        <v>7.2850597747601569</v>
      </c>
      <c r="H15" s="21">
        <v>1.4484977500000003</v>
      </c>
      <c r="I15" s="21">
        <v>3.2377112200000004</v>
      </c>
      <c r="J15" s="22">
        <f t="shared" si="1"/>
        <v>0.37697545807757643</v>
      </c>
      <c r="K15" s="22">
        <f t="shared" si="2"/>
        <v>0.4519299704238483</v>
      </c>
      <c r="L15" s="23">
        <f t="shared" si="3"/>
        <v>0.61946979961112381</v>
      </c>
      <c r="M15" s="4"/>
    </row>
    <row r="16" spans="1:13" x14ac:dyDescent="0.25">
      <c r="A16" s="17"/>
      <c r="B16" s="18">
        <v>446</v>
      </c>
      <c r="C16" s="19" t="s">
        <v>213</v>
      </c>
      <c r="D16" s="20">
        <v>0</v>
      </c>
      <c r="E16" s="21">
        <v>0.32581099999999996</v>
      </c>
      <c r="F16" s="21">
        <f t="shared" si="0"/>
        <v>5.2410110440711977E-2</v>
      </c>
      <c r="G16" s="21">
        <v>1.4279380440711975E-2</v>
      </c>
      <c r="H16" s="21">
        <v>1.9848910000000001E-2</v>
      </c>
      <c r="I16" s="21">
        <v>1.8281820000000001E-2</v>
      </c>
      <c r="J16" s="22">
        <f t="shared" si="1"/>
        <v>4.3827189507757491E-2</v>
      </c>
      <c r="K16" s="22">
        <f t="shared" si="2"/>
        <v>0.10474873604854341</v>
      </c>
      <c r="L16" s="23">
        <f t="shared" si="3"/>
        <v>0.16086046953820463</v>
      </c>
      <c r="M16" s="4"/>
    </row>
    <row r="17" spans="1:13" x14ac:dyDescent="0.25">
      <c r="A17" s="17"/>
      <c r="B17" s="18">
        <v>448</v>
      </c>
      <c r="C17" s="19" t="s">
        <v>215</v>
      </c>
      <c r="D17" s="20">
        <v>0</v>
      </c>
      <c r="E17" s="21">
        <v>0.33640900000000001</v>
      </c>
      <c r="F17" s="21">
        <f t="shared" si="0"/>
        <v>0</v>
      </c>
      <c r="G17" s="21">
        <v>0</v>
      </c>
      <c r="H17" s="21">
        <v>0</v>
      </c>
      <c r="I17" s="21">
        <v>0</v>
      </c>
      <c r="J17" s="22">
        <f t="shared" si="1"/>
        <v>0</v>
      </c>
      <c r="K17" s="22">
        <f t="shared" si="2"/>
        <v>0</v>
      </c>
      <c r="L17" s="23">
        <f t="shared" si="3"/>
        <v>0</v>
      </c>
      <c r="M17" s="4"/>
    </row>
    <row r="18" spans="1:13" x14ac:dyDescent="0.25">
      <c r="A18" s="17"/>
      <c r="B18" s="18">
        <v>450</v>
      </c>
      <c r="C18" s="19" t="s">
        <v>217</v>
      </c>
      <c r="D18" s="20">
        <v>0</v>
      </c>
      <c r="E18" s="21">
        <v>2.2476150000000001</v>
      </c>
      <c r="F18" s="21">
        <f t="shared" si="0"/>
        <v>6.024351E-2</v>
      </c>
      <c r="G18" s="21">
        <v>0</v>
      </c>
      <c r="H18" s="21">
        <v>0</v>
      </c>
      <c r="I18" s="21">
        <v>6.024351E-2</v>
      </c>
      <c r="J18" s="22">
        <f t="shared" si="1"/>
        <v>0</v>
      </c>
      <c r="K18" s="22">
        <f t="shared" si="2"/>
        <v>0</v>
      </c>
      <c r="L18" s="23">
        <f t="shared" si="3"/>
        <v>2.6803304836459978E-2</v>
      </c>
      <c r="M18" s="4"/>
    </row>
    <row r="19" spans="1:13" x14ac:dyDescent="0.25">
      <c r="A19" s="17"/>
      <c r="B19" s="18">
        <v>452</v>
      </c>
      <c r="C19" s="19" t="s">
        <v>219</v>
      </c>
      <c r="D19" s="20">
        <v>0</v>
      </c>
      <c r="E19" s="21">
        <v>0.21894000000000002</v>
      </c>
      <c r="F19" s="21">
        <f t="shared" si="0"/>
        <v>9.0157262243785855E-2</v>
      </c>
      <c r="G19" s="21">
        <v>8.3798222243785858E-2</v>
      </c>
      <c r="H19" s="21">
        <v>6.3590399999999998E-3</v>
      </c>
      <c r="I19" s="21">
        <v>0</v>
      </c>
      <c r="J19" s="22">
        <f t="shared" si="1"/>
        <v>0.38274514590200898</v>
      </c>
      <c r="K19" s="22">
        <f t="shared" si="2"/>
        <v>0.41178981567454942</v>
      </c>
      <c r="L19" s="23">
        <f t="shared" si="3"/>
        <v>0.41178981567454942</v>
      </c>
      <c r="M19" s="4"/>
    </row>
    <row r="20" spans="1:13" x14ac:dyDescent="0.25">
      <c r="A20" s="17"/>
      <c r="B20" s="18">
        <v>453</v>
      </c>
      <c r="C20" s="19" t="s">
        <v>220</v>
      </c>
      <c r="D20" s="20">
        <v>16.7</v>
      </c>
      <c r="E20" s="21">
        <v>15.524960999999999</v>
      </c>
      <c r="F20" s="21">
        <f t="shared" si="0"/>
        <v>3.0529194722694291</v>
      </c>
      <c r="G20" s="21">
        <v>1.896365802269429</v>
      </c>
      <c r="H20" s="21">
        <v>0.53139073999999986</v>
      </c>
      <c r="I20" s="21">
        <v>0.62516292999999989</v>
      </c>
      <c r="J20" s="22">
        <f t="shared" si="1"/>
        <v>0.12214947285661001</v>
      </c>
      <c r="K20" s="22">
        <f t="shared" si="2"/>
        <v>0.15637762582910381</v>
      </c>
      <c r="L20" s="23">
        <f t="shared" si="3"/>
        <v>0.19664587062533873</v>
      </c>
      <c r="M20" s="4"/>
    </row>
    <row r="21" spans="1:13" x14ac:dyDescent="0.25">
      <c r="A21" s="17"/>
      <c r="B21" s="18">
        <v>455</v>
      </c>
      <c r="C21" s="19" t="s">
        <v>222</v>
      </c>
      <c r="D21" s="20">
        <v>2.6472129999999998</v>
      </c>
      <c r="E21" s="21">
        <v>2.9755820000000002</v>
      </c>
      <c r="F21" s="21">
        <f t="shared" si="0"/>
        <v>0.89734083114416408</v>
      </c>
      <c r="G21" s="21">
        <v>0.39079055114416406</v>
      </c>
      <c r="H21" s="21">
        <v>0.30648807</v>
      </c>
      <c r="I21" s="21">
        <v>0.20006220999999999</v>
      </c>
      <c r="J21" s="22">
        <f t="shared" si="1"/>
        <v>0.13133247584646096</v>
      </c>
      <c r="K21" s="22">
        <f t="shared" si="2"/>
        <v>0.23433352572510655</v>
      </c>
      <c r="L21" s="23">
        <f t="shared" si="3"/>
        <v>0.3015681742745332</v>
      </c>
      <c r="M21" s="4"/>
    </row>
    <row r="22" spans="1:13" x14ac:dyDescent="0.25">
      <c r="A22" s="17"/>
      <c r="B22" s="18">
        <v>456</v>
      </c>
      <c r="C22" s="19" t="s">
        <v>223</v>
      </c>
      <c r="D22" s="20">
        <v>6.0360019999999999</v>
      </c>
      <c r="E22" s="21">
        <v>43.860667999999997</v>
      </c>
      <c r="F22" s="21">
        <f t="shared" si="0"/>
        <v>35.183412012993628</v>
      </c>
      <c r="G22" s="21">
        <v>25.702721612993628</v>
      </c>
      <c r="H22" s="21">
        <v>2.4054181400000001</v>
      </c>
      <c r="I22" s="21">
        <v>7.0752722600000002</v>
      </c>
      <c r="J22" s="22">
        <f t="shared" si="1"/>
        <v>0.58600843956580029</v>
      </c>
      <c r="K22" s="22">
        <f t="shared" si="2"/>
        <v>0.64085069915017323</v>
      </c>
      <c r="L22" s="23">
        <f t="shared" si="3"/>
        <v>0.80216315932519844</v>
      </c>
      <c r="M22" s="4"/>
    </row>
    <row r="23" spans="1:13" x14ac:dyDescent="0.25">
      <c r="A23" s="17"/>
      <c r="B23" s="18">
        <v>457</v>
      </c>
      <c r="C23" s="19" t="s">
        <v>224</v>
      </c>
      <c r="D23" s="20">
        <v>0</v>
      </c>
      <c r="E23" s="21">
        <v>1.9926349999999999</v>
      </c>
      <c r="F23" s="21">
        <f t="shared" si="0"/>
        <v>1.0007266231261562</v>
      </c>
      <c r="G23" s="21">
        <v>0.92356980312615633</v>
      </c>
      <c r="H23" s="21">
        <v>4.1056819999999994E-2</v>
      </c>
      <c r="I23" s="21">
        <v>3.61E-2</v>
      </c>
      <c r="J23" s="22">
        <f t="shared" si="1"/>
        <v>0.46349170978435911</v>
      </c>
      <c r="K23" s="22">
        <f t="shared" si="2"/>
        <v>0.48409599506490469</v>
      </c>
      <c r="L23" s="23">
        <f t="shared" si="3"/>
        <v>0.50221270986716393</v>
      </c>
      <c r="M23" s="4"/>
    </row>
    <row r="24" spans="1:13" x14ac:dyDescent="0.25">
      <c r="A24" s="17"/>
      <c r="B24" s="18">
        <v>459</v>
      </c>
      <c r="C24" s="19" t="s">
        <v>226</v>
      </c>
      <c r="D24" s="20">
        <v>2.71</v>
      </c>
      <c r="E24" s="21">
        <v>9.0388599999999997</v>
      </c>
      <c r="F24" s="21">
        <f t="shared" si="0"/>
        <v>4.9890398310338178</v>
      </c>
      <c r="G24" s="21">
        <v>3.2957846210338175</v>
      </c>
      <c r="H24" s="21">
        <v>5.225225E-2</v>
      </c>
      <c r="I24" s="21">
        <v>1.64100296</v>
      </c>
      <c r="J24" s="22">
        <f t="shared" si="1"/>
        <v>0.36462392614044442</v>
      </c>
      <c r="K24" s="22">
        <f t="shared" si="2"/>
        <v>0.37040477129127097</v>
      </c>
      <c r="L24" s="23">
        <f t="shared" si="3"/>
        <v>0.55195454194819016</v>
      </c>
      <c r="M24" s="4"/>
    </row>
    <row r="25" spans="1:13" x14ac:dyDescent="0.25">
      <c r="A25" s="17"/>
      <c r="B25" s="18">
        <v>460</v>
      </c>
      <c r="C25" s="19" t="s">
        <v>227</v>
      </c>
      <c r="D25" s="20">
        <v>1.346438</v>
      </c>
      <c r="E25" s="21">
        <v>0</v>
      </c>
      <c r="F25" s="21">
        <f t="shared" si="0"/>
        <v>0</v>
      </c>
      <c r="G25" s="21">
        <v>0</v>
      </c>
      <c r="H25" s="21">
        <v>0</v>
      </c>
      <c r="I25" s="21">
        <v>0</v>
      </c>
      <c r="J25" s="22">
        <f t="shared" si="1"/>
        <v>0</v>
      </c>
      <c r="K25" s="22">
        <f t="shared" si="2"/>
        <v>0</v>
      </c>
      <c r="L25" s="23">
        <f t="shared" si="3"/>
        <v>0</v>
      </c>
      <c r="M25" s="4"/>
    </row>
    <row r="26" spans="1:13" x14ac:dyDescent="0.25">
      <c r="A26" s="17"/>
      <c r="B26" s="18">
        <v>461</v>
      </c>
      <c r="C26" s="19" t="s">
        <v>228</v>
      </c>
      <c r="D26" s="20">
        <v>1.331348</v>
      </c>
      <c r="E26" s="21">
        <v>1.331348</v>
      </c>
      <c r="F26" s="21">
        <f t="shared" si="0"/>
        <v>0</v>
      </c>
      <c r="G26" s="21">
        <v>0</v>
      </c>
      <c r="H26" s="21">
        <v>0</v>
      </c>
      <c r="I26" s="21">
        <v>0</v>
      </c>
      <c r="J26" s="22">
        <f t="shared" si="1"/>
        <v>0</v>
      </c>
      <c r="K26" s="22">
        <f t="shared" si="2"/>
        <v>0</v>
      </c>
      <c r="L26" s="23">
        <f t="shared" si="3"/>
        <v>0</v>
      </c>
      <c r="M26" s="4"/>
    </row>
    <row r="27" spans="1:13" x14ac:dyDescent="0.25">
      <c r="A27" s="17"/>
      <c r="B27" s="18">
        <v>462</v>
      </c>
      <c r="C27" s="19" t="s">
        <v>229</v>
      </c>
      <c r="D27" s="20">
        <v>0</v>
      </c>
      <c r="E27" s="21">
        <v>3.1E-2</v>
      </c>
      <c r="F27" s="21">
        <f t="shared" si="0"/>
        <v>0</v>
      </c>
      <c r="G27" s="21">
        <v>0</v>
      </c>
      <c r="H27" s="21">
        <v>0</v>
      </c>
      <c r="I27" s="21">
        <v>0</v>
      </c>
      <c r="J27" s="22">
        <f t="shared" si="1"/>
        <v>0</v>
      </c>
      <c r="K27" s="22">
        <f t="shared" si="2"/>
        <v>0</v>
      </c>
      <c r="L27" s="23">
        <f t="shared" si="3"/>
        <v>0</v>
      </c>
      <c r="M27" s="4"/>
    </row>
    <row r="28" spans="1:13" x14ac:dyDescent="0.25">
      <c r="A28" s="17"/>
      <c r="B28" s="18">
        <v>463</v>
      </c>
      <c r="C28" s="19" t="s">
        <v>230</v>
      </c>
      <c r="D28" s="20">
        <v>9.6796190000000006</v>
      </c>
      <c r="E28" s="21">
        <v>10.787369</v>
      </c>
      <c r="F28" s="21">
        <f t="shared" si="0"/>
        <v>0.45410943980490209</v>
      </c>
      <c r="G28" s="21">
        <v>0.37534894980490208</v>
      </c>
      <c r="H28" s="21">
        <v>7.626049E-2</v>
      </c>
      <c r="I28" s="21">
        <v>2.5000000000000001E-3</v>
      </c>
      <c r="J28" s="22">
        <f t="shared" si="1"/>
        <v>3.4795226695675474E-2</v>
      </c>
      <c r="K28" s="22">
        <f t="shared" si="2"/>
        <v>4.1864651130864447E-2</v>
      </c>
      <c r="L28" s="23">
        <f t="shared" si="3"/>
        <v>4.2096403655506924E-2</v>
      </c>
      <c r="M28" s="4"/>
    </row>
    <row r="29" spans="1:13" ht="15.75" thickBot="1" x14ac:dyDescent="0.3">
      <c r="A29" s="41" t="s">
        <v>233</v>
      </c>
      <c r="B29" s="58"/>
      <c r="C29" s="43"/>
      <c r="D29" s="44">
        <v>261.8512369999998</v>
      </c>
      <c r="E29" s="45">
        <v>1228.6401759999999</v>
      </c>
      <c r="F29" s="45">
        <f t="shared" si="0"/>
        <v>408.73956297029611</v>
      </c>
      <c r="G29" s="45">
        <v>216.15716044029614</v>
      </c>
      <c r="H29" s="45">
        <v>61.884239199999953</v>
      </c>
      <c r="I29" s="45">
        <v>130.69816332999997</v>
      </c>
      <c r="J29" s="46">
        <f t="shared" si="1"/>
        <v>0.17593203011155331</v>
      </c>
      <c r="K29" s="46">
        <f t="shared" si="2"/>
        <v>0.22630010402679207</v>
      </c>
      <c r="L29" s="47">
        <f t="shared" si="3"/>
        <v>0.33267637747367307</v>
      </c>
      <c r="M29" s="4"/>
    </row>
    <row r="30" spans="1:13" x14ac:dyDescent="0.25">
      <c r="D30" s="5"/>
      <c r="E30" s="5"/>
      <c r="F30" s="5"/>
      <c r="G30" s="5"/>
      <c r="H30" s="5"/>
      <c r="I30" s="5"/>
      <c r="J30" s="4"/>
      <c r="K30" s="4"/>
      <c r="L30" s="4"/>
      <c r="M30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82</v>
      </c>
      <c r="B1" s="51" t="s">
        <v>49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1254</v>
      </c>
      <c r="N2" s="72" t="s">
        <v>1268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1755.3916850000001</v>
      </c>
      <c r="E6" s="14">
        <f ca="1">SUM(E7:OFFSET(E7,50,0))</f>
        <v>1952.4923299999996</v>
      </c>
      <c r="F6" s="14">
        <f ca="1">SUM(F7:OFFSET(F7,50,0))</f>
        <v>590.09940460817495</v>
      </c>
      <c r="G6" s="14">
        <f ca="1">SUM(G7:OFFSET(G7,50,0))</f>
        <v>346.78211942817506</v>
      </c>
      <c r="H6" s="14">
        <f ca="1">SUM(H7:OFFSET(H7,50,0))</f>
        <v>77.969987629999991</v>
      </c>
      <c r="I6" s="14">
        <f ca="1">SUM(I7:OFFSET(I7,50,0))</f>
        <v>165.34729754999995</v>
      </c>
      <c r="J6" s="15">
        <f ca="1">IFERROR(G6/E6,0)</f>
        <v>0.17760997782161589</v>
      </c>
      <c r="K6" s="15">
        <f ca="1">IFERROR(SUM(G6,H6)/E6,0)</f>
        <v>0.21754354705105303</v>
      </c>
      <c r="L6" s="16">
        <f ca="1">IFERROR(SUM(G6,H6,I6)/E6,0)</f>
        <v>0.30222879523843005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34.178559999999997</v>
      </c>
      <c r="E7" s="21">
        <v>62.296547000000004</v>
      </c>
      <c r="F7" s="21">
        <f t="shared" ref="F7:F31" si="0">SUM(G7,H7,I7)</f>
        <v>13.633365881980948</v>
      </c>
      <c r="G7" s="21">
        <v>2.2786137219809461</v>
      </c>
      <c r="H7" s="21">
        <v>3.0454318400000004</v>
      </c>
      <c r="I7" s="21">
        <v>8.3093203200000012</v>
      </c>
      <c r="J7" s="22">
        <f t="shared" ref="J7:J31" si="1">IFERROR(G7/E7,0)</f>
        <v>3.6576886387955754E-2</v>
      </c>
      <c r="K7" s="22">
        <f t="shared" ref="K7:K31" si="2">IFERROR(SUM(G7,H7)/E7,0)</f>
        <v>8.5462932030260785E-2</v>
      </c>
      <c r="L7" s="23">
        <f t="shared" ref="L7:L31" si="3">IFERROR(SUM(G7,H7,I7)/E7,0)</f>
        <v>0.21884625293888194</v>
      </c>
      <c r="M7" s="4"/>
      <c r="N7" t="s">
        <v>268</v>
      </c>
      <c r="O7" s="5">
        <v>39.472408825328223</v>
      </c>
      <c r="P7" s="71">
        <v>0.64306723251600839</v>
      </c>
    </row>
    <row r="8" spans="1:16" x14ac:dyDescent="0.25">
      <c r="A8" s="17"/>
      <c r="B8" s="55">
        <v>2</v>
      </c>
      <c r="C8" s="19" t="s">
        <v>251</v>
      </c>
      <c r="D8" s="20">
        <v>104.37139499999999</v>
      </c>
      <c r="E8" s="21">
        <v>79.77973999999999</v>
      </c>
      <c r="F8" s="21">
        <f t="shared" si="0"/>
        <v>28.415451268941606</v>
      </c>
      <c r="G8" s="21">
        <v>8.6229254589416087</v>
      </c>
      <c r="H8" s="21">
        <v>4.9646055600000008</v>
      </c>
      <c r="I8" s="21">
        <v>14.827920249999996</v>
      </c>
      <c r="J8" s="22">
        <f t="shared" si="1"/>
        <v>0.10808415092530523</v>
      </c>
      <c r="K8" s="22">
        <f t="shared" si="2"/>
        <v>0.17031305214759551</v>
      </c>
      <c r="L8" s="23">
        <f t="shared" si="3"/>
        <v>0.35617377631139946</v>
      </c>
      <c r="M8" s="4"/>
      <c r="N8" t="s">
        <v>267</v>
      </c>
      <c r="O8" s="5">
        <v>22.574735512852005</v>
      </c>
      <c r="P8" s="71">
        <v>0.48761162549830678</v>
      </c>
    </row>
    <row r="9" spans="1:16" x14ac:dyDescent="0.25">
      <c r="A9" s="17"/>
      <c r="B9" s="55">
        <v>3</v>
      </c>
      <c r="C9" s="19" t="s">
        <v>252</v>
      </c>
      <c r="D9" s="20">
        <v>14.021050000000004</v>
      </c>
      <c r="E9" s="21">
        <v>63.23205999999999</v>
      </c>
      <c r="F9" s="21">
        <f t="shared" si="0"/>
        <v>10.847883889707342</v>
      </c>
      <c r="G9" s="21">
        <v>7.7555724997073412</v>
      </c>
      <c r="H9" s="21">
        <v>7.100803E-2</v>
      </c>
      <c r="I9" s="21">
        <v>3.0213033600000005</v>
      </c>
      <c r="J9" s="22">
        <f t="shared" si="1"/>
        <v>0.12265253575017708</v>
      </c>
      <c r="K9" s="22">
        <f t="shared" si="2"/>
        <v>0.12377551086754635</v>
      </c>
      <c r="L9" s="23">
        <f t="shared" si="3"/>
        <v>0.17155670540715176</v>
      </c>
      <c r="M9" s="4"/>
      <c r="N9" t="s">
        <v>269</v>
      </c>
      <c r="O9" s="5">
        <v>75.482541087203231</v>
      </c>
      <c r="P9" s="71">
        <v>0.48752520095045898</v>
      </c>
    </row>
    <row r="10" spans="1:16" x14ac:dyDescent="0.25">
      <c r="A10" s="17"/>
      <c r="B10" s="55">
        <v>4</v>
      </c>
      <c r="C10" s="19" t="s">
        <v>253</v>
      </c>
      <c r="D10" s="20">
        <v>151.84120799999999</v>
      </c>
      <c r="E10" s="21">
        <v>164.01817599999984</v>
      </c>
      <c r="F10" s="21">
        <f t="shared" si="0"/>
        <v>40.875460194333542</v>
      </c>
      <c r="G10" s="21">
        <v>27.042146604333539</v>
      </c>
      <c r="H10" s="21">
        <v>8.6979357499999992</v>
      </c>
      <c r="I10" s="21">
        <v>5.1353778400000012</v>
      </c>
      <c r="J10" s="22">
        <f t="shared" si="1"/>
        <v>0.16487286509230273</v>
      </c>
      <c r="K10" s="22">
        <f t="shared" si="2"/>
        <v>0.2179031813787124</v>
      </c>
      <c r="L10" s="23">
        <f t="shared" si="3"/>
        <v>0.24921299084763374</v>
      </c>
      <c r="M10" s="4"/>
      <c r="N10" t="s">
        <v>258</v>
      </c>
      <c r="O10" s="5">
        <v>4.3220370232972956</v>
      </c>
      <c r="P10" s="71">
        <v>0.47532447307261483</v>
      </c>
    </row>
    <row r="11" spans="1:16" x14ac:dyDescent="0.25">
      <c r="A11" s="17"/>
      <c r="B11" s="55">
        <v>5</v>
      </c>
      <c r="C11" s="19" t="s">
        <v>254</v>
      </c>
      <c r="D11" s="20">
        <v>7.4103289999999999</v>
      </c>
      <c r="E11" s="21">
        <v>62.829617999999982</v>
      </c>
      <c r="F11" s="21">
        <f t="shared" si="0"/>
        <v>28.294710257998538</v>
      </c>
      <c r="G11" s="21">
        <v>16.034969077998539</v>
      </c>
      <c r="H11" s="21">
        <v>6.1606964800000004</v>
      </c>
      <c r="I11" s="21">
        <v>6.0990447000000012</v>
      </c>
      <c r="J11" s="22">
        <f t="shared" si="1"/>
        <v>0.25521353763440907</v>
      </c>
      <c r="K11" s="22">
        <f t="shared" si="2"/>
        <v>0.35326755540672783</v>
      </c>
      <c r="L11" s="23">
        <f t="shared" si="3"/>
        <v>0.45034031971988986</v>
      </c>
      <c r="M11" s="4"/>
      <c r="N11" t="s">
        <v>271</v>
      </c>
      <c r="O11" s="5">
        <v>20.486344121145557</v>
      </c>
      <c r="P11" s="71">
        <v>0.47109696696801462</v>
      </c>
    </row>
    <row r="12" spans="1:16" x14ac:dyDescent="0.25">
      <c r="A12" s="17"/>
      <c r="B12" s="55">
        <v>6</v>
      </c>
      <c r="C12" s="19" t="s">
        <v>255</v>
      </c>
      <c r="D12" s="20">
        <v>20.724699999999999</v>
      </c>
      <c r="E12" s="21">
        <v>43.451623999999995</v>
      </c>
      <c r="F12" s="21">
        <f t="shared" si="0"/>
        <v>18.488245561926963</v>
      </c>
      <c r="G12" s="21">
        <v>10.401967521926963</v>
      </c>
      <c r="H12" s="21">
        <v>2.1490317900000009</v>
      </c>
      <c r="I12" s="21">
        <v>5.9372462500000003</v>
      </c>
      <c r="J12" s="22">
        <f t="shared" si="1"/>
        <v>0.23939191598286325</v>
      </c>
      <c r="K12" s="22">
        <f t="shared" si="2"/>
        <v>0.28884994751696658</v>
      </c>
      <c r="L12" s="23">
        <f t="shared" si="3"/>
        <v>0.42549032372016671</v>
      </c>
      <c r="M12" s="4"/>
      <c r="N12" t="s">
        <v>254</v>
      </c>
      <c r="O12" s="5">
        <v>28.294710257998538</v>
      </c>
      <c r="P12" s="71">
        <v>0.45034031971988986</v>
      </c>
    </row>
    <row r="13" spans="1:16" x14ac:dyDescent="0.25">
      <c r="A13" s="17"/>
      <c r="B13" s="55">
        <v>7</v>
      </c>
      <c r="C13" s="19" t="s">
        <v>256</v>
      </c>
      <c r="D13" s="20">
        <v>216.431726</v>
      </c>
      <c r="E13" s="21">
        <v>63.482454999999995</v>
      </c>
      <c r="F13" s="21">
        <f t="shared" si="0"/>
        <v>2.6433379650115967</v>
      </c>
      <c r="G13" s="21">
        <v>2.6433379650115967</v>
      </c>
      <c r="H13" s="21">
        <v>0</v>
      </c>
      <c r="I13" s="21">
        <v>0</v>
      </c>
      <c r="J13" s="22">
        <f t="shared" si="1"/>
        <v>4.1638874315928658E-2</v>
      </c>
      <c r="K13" s="22">
        <f t="shared" si="2"/>
        <v>4.1638874315928658E-2</v>
      </c>
      <c r="L13" s="23">
        <f t="shared" si="3"/>
        <v>4.1638874315928658E-2</v>
      </c>
      <c r="M13" s="4"/>
      <c r="N13" t="s">
        <v>255</v>
      </c>
      <c r="O13" s="5">
        <v>18.488245561926963</v>
      </c>
      <c r="P13" s="71">
        <v>0.42549032372016671</v>
      </c>
    </row>
    <row r="14" spans="1:16" x14ac:dyDescent="0.25">
      <c r="A14" s="17"/>
      <c r="B14" s="55">
        <v>8</v>
      </c>
      <c r="C14" s="19" t="s">
        <v>257</v>
      </c>
      <c r="D14" s="20">
        <v>107.379938</v>
      </c>
      <c r="E14" s="21">
        <v>69.874878999999979</v>
      </c>
      <c r="F14" s="21">
        <f t="shared" si="0"/>
        <v>22.522854003927002</v>
      </c>
      <c r="G14" s="21">
        <v>7.4335750239270055</v>
      </c>
      <c r="H14" s="21">
        <v>3.7077866999999998</v>
      </c>
      <c r="I14" s="21">
        <v>11.381492279999998</v>
      </c>
      <c r="J14" s="22">
        <f t="shared" si="1"/>
        <v>0.1063840843849906</v>
      </c>
      <c r="K14" s="22">
        <f t="shared" si="2"/>
        <v>0.15944731330306861</v>
      </c>
      <c r="L14" s="23">
        <f t="shared" si="3"/>
        <v>0.32233120581041735</v>
      </c>
      <c r="M14" s="4"/>
      <c r="N14" t="s">
        <v>272</v>
      </c>
      <c r="O14" s="5">
        <v>7.3073723304249842</v>
      </c>
      <c r="P14" s="71">
        <v>0.40313360858658892</v>
      </c>
    </row>
    <row r="15" spans="1:16" x14ac:dyDescent="0.25">
      <c r="A15" s="17"/>
      <c r="B15" s="55">
        <v>9</v>
      </c>
      <c r="C15" s="19" t="s">
        <v>258</v>
      </c>
      <c r="D15" s="20">
        <v>3.7411339999999997</v>
      </c>
      <c r="E15" s="21">
        <v>9.0928140000000006</v>
      </c>
      <c r="F15" s="21">
        <f t="shared" si="0"/>
        <v>4.3220370232972956</v>
      </c>
      <c r="G15" s="21">
        <v>1.6603049132972956</v>
      </c>
      <c r="H15" s="21">
        <v>0.71215074</v>
      </c>
      <c r="I15" s="21">
        <v>1.9495813699999995</v>
      </c>
      <c r="J15" s="22">
        <f t="shared" si="1"/>
        <v>0.18259527944784701</v>
      </c>
      <c r="K15" s="22">
        <f t="shared" si="2"/>
        <v>0.26091544963938507</v>
      </c>
      <c r="L15" s="23">
        <f t="shared" si="3"/>
        <v>0.47532447307261483</v>
      </c>
      <c r="M15" s="4"/>
      <c r="N15" t="s">
        <v>273</v>
      </c>
      <c r="O15" s="5">
        <v>18.202631865669105</v>
      </c>
      <c r="P15" s="71">
        <v>0.39392415835273092</v>
      </c>
    </row>
    <row r="16" spans="1:16" x14ac:dyDescent="0.25">
      <c r="A16" s="17"/>
      <c r="B16" s="55">
        <v>10</v>
      </c>
      <c r="C16" s="19" t="s">
        <v>259</v>
      </c>
      <c r="D16" s="20">
        <v>56.136824000000004</v>
      </c>
      <c r="E16" s="21">
        <v>12.204067000000006</v>
      </c>
      <c r="F16" s="21">
        <f t="shared" si="0"/>
        <v>2.4040568010281258</v>
      </c>
      <c r="G16" s="21">
        <v>0.38933512102812529</v>
      </c>
      <c r="H16" s="21">
        <v>0.33402521000000002</v>
      </c>
      <c r="I16" s="21">
        <v>1.6806964700000004</v>
      </c>
      <c r="J16" s="22">
        <f t="shared" si="1"/>
        <v>3.1902079940082685E-2</v>
      </c>
      <c r="K16" s="22">
        <f t="shared" si="2"/>
        <v>5.927207143554071E-2</v>
      </c>
      <c r="L16" s="23">
        <f t="shared" si="3"/>
        <v>0.19698816804497424</v>
      </c>
      <c r="M16" s="4"/>
      <c r="N16" t="s">
        <v>260</v>
      </c>
      <c r="O16" s="5">
        <v>48.742390926602148</v>
      </c>
      <c r="P16" s="71">
        <v>0.37774488196758377</v>
      </c>
    </row>
    <row r="17" spans="1:16" x14ac:dyDescent="0.25">
      <c r="A17" s="17"/>
      <c r="B17" s="55">
        <v>11</v>
      </c>
      <c r="C17" s="19" t="s">
        <v>260</v>
      </c>
      <c r="D17" s="20">
        <v>93.106074000000007</v>
      </c>
      <c r="E17" s="21">
        <v>129.035212</v>
      </c>
      <c r="F17" s="21">
        <f t="shared" si="0"/>
        <v>48.742390926602148</v>
      </c>
      <c r="G17" s="21">
        <v>31.124144026602153</v>
      </c>
      <c r="H17" s="21">
        <v>9.2302911799999983</v>
      </c>
      <c r="I17" s="21">
        <v>8.387955719999999</v>
      </c>
      <c r="J17" s="22">
        <f t="shared" si="1"/>
        <v>0.24120659426360422</v>
      </c>
      <c r="K17" s="22">
        <f t="shared" si="2"/>
        <v>0.31273971330091005</v>
      </c>
      <c r="L17" s="23">
        <f t="shared" si="3"/>
        <v>0.37774488196758377</v>
      </c>
      <c r="M17" s="4"/>
      <c r="N17" t="s">
        <v>251</v>
      </c>
      <c r="O17" s="5">
        <v>28.415451268941606</v>
      </c>
      <c r="P17" s="71">
        <v>0.35617377631139946</v>
      </c>
    </row>
    <row r="18" spans="1:16" x14ac:dyDescent="0.25">
      <c r="A18" s="17"/>
      <c r="B18" s="55">
        <v>12</v>
      </c>
      <c r="C18" s="19" t="s">
        <v>261</v>
      </c>
      <c r="D18" s="20">
        <v>8.7207679999999979</v>
      </c>
      <c r="E18" s="21">
        <v>52.791711000000014</v>
      </c>
      <c r="F18" s="21">
        <f t="shared" si="0"/>
        <v>4.4776128865181759</v>
      </c>
      <c r="G18" s="21">
        <v>1.994467666518176</v>
      </c>
      <c r="H18" s="21">
        <v>1.1112391000000001</v>
      </c>
      <c r="I18" s="21">
        <v>1.37190612</v>
      </c>
      <c r="J18" s="22">
        <f t="shared" si="1"/>
        <v>3.7779939856811523E-2</v>
      </c>
      <c r="K18" s="22">
        <f t="shared" si="2"/>
        <v>5.8829439464808696E-2</v>
      </c>
      <c r="L18" s="23">
        <f t="shared" si="3"/>
        <v>8.4816589606617879E-2</v>
      </c>
      <c r="M18" s="4"/>
      <c r="N18" t="s">
        <v>257</v>
      </c>
      <c r="O18" s="5">
        <v>22.522854003927002</v>
      </c>
      <c r="P18" s="71">
        <v>0.32233120581041735</v>
      </c>
    </row>
    <row r="19" spans="1:16" x14ac:dyDescent="0.25">
      <c r="A19" s="17"/>
      <c r="B19" s="55">
        <v>13</v>
      </c>
      <c r="C19" s="19" t="s">
        <v>262</v>
      </c>
      <c r="D19" s="20">
        <v>58.037916999999993</v>
      </c>
      <c r="E19" s="21">
        <v>109.53606999999997</v>
      </c>
      <c r="F19" s="21">
        <f t="shared" si="0"/>
        <v>24.106379066891726</v>
      </c>
      <c r="G19" s="21">
        <v>14.820675986891729</v>
      </c>
      <c r="H19" s="21">
        <v>2.5809250999999986</v>
      </c>
      <c r="I19" s="21">
        <v>6.7047779800000002</v>
      </c>
      <c r="J19" s="22">
        <f t="shared" si="1"/>
        <v>0.1353040691243691</v>
      </c>
      <c r="K19" s="22">
        <f t="shared" si="2"/>
        <v>0.15886639977946745</v>
      </c>
      <c r="L19" s="23">
        <f t="shared" si="3"/>
        <v>0.22007708572063736</v>
      </c>
      <c r="M19" s="4"/>
      <c r="N19" t="s">
        <v>263</v>
      </c>
      <c r="O19" s="5">
        <v>47.638385903728803</v>
      </c>
      <c r="P19" s="71">
        <v>0.29693685730286168</v>
      </c>
    </row>
    <row r="20" spans="1:16" x14ac:dyDescent="0.25">
      <c r="A20" s="17"/>
      <c r="B20" s="55">
        <v>14</v>
      </c>
      <c r="C20" s="19" t="s">
        <v>263</v>
      </c>
      <c r="D20" s="20">
        <v>44.583316000000003</v>
      </c>
      <c r="E20" s="21">
        <v>160.43271399999995</v>
      </c>
      <c r="F20" s="21">
        <f t="shared" si="0"/>
        <v>47.638385903728803</v>
      </c>
      <c r="G20" s="21">
        <v>29.366489273728803</v>
      </c>
      <c r="H20" s="21">
        <v>5.1137246999999997</v>
      </c>
      <c r="I20" s="21">
        <v>13.15817193</v>
      </c>
      <c r="J20" s="22">
        <f t="shared" si="1"/>
        <v>0.18304551822098336</v>
      </c>
      <c r="K20" s="22">
        <f t="shared" si="2"/>
        <v>0.21492009400108267</v>
      </c>
      <c r="L20" s="23">
        <f t="shared" si="3"/>
        <v>0.29693685730286168</v>
      </c>
      <c r="M20" s="4"/>
      <c r="N20" t="s">
        <v>265</v>
      </c>
      <c r="O20" s="5">
        <v>8.4525786593745416</v>
      </c>
      <c r="P20" s="71">
        <v>0.251612415269308</v>
      </c>
    </row>
    <row r="21" spans="1:16" x14ac:dyDescent="0.25">
      <c r="A21" s="17"/>
      <c r="B21" s="55">
        <v>15</v>
      </c>
      <c r="C21" s="19" t="s">
        <v>264</v>
      </c>
      <c r="D21" s="20">
        <v>73.871444000000011</v>
      </c>
      <c r="E21" s="21">
        <v>246.70876500000003</v>
      </c>
      <c r="F21" s="21">
        <f t="shared" si="0"/>
        <v>57.550294478181179</v>
      </c>
      <c r="G21" s="21">
        <v>32.174413128181186</v>
      </c>
      <c r="H21" s="21">
        <v>3.9262832499999996</v>
      </c>
      <c r="I21" s="21">
        <v>21.449598099999996</v>
      </c>
      <c r="J21" s="22">
        <f t="shared" si="1"/>
        <v>0.13041455226846596</v>
      </c>
      <c r="K21" s="22">
        <f t="shared" si="2"/>
        <v>0.14632920065965707</v>
      </c>
      <c r="L21" s="23">
        <f t="shared" si="3"/>
        <v>0.23327219232839649</v>
      </c>
      <c r="M21" s="4"/>
      <c r="N21" t="s">
        <v>253</v>
      </c>
      <c r="O21" s="5">
        <v>40.875460194333542</v>
      </c>
      <c r="P21" s="71">
        <v>0.24921299084763374</v>
      </c>
    </row>
    <row r="22" spans="1:16" x14ac:dyDescent="0.25">
      <c r="A22" s="17"/>
      <c r="B22" s="55">
        <v>16</v>
      </c>
      <c r="C22" s="19" t="s">
        <v>265</v>
      </c>
      <c r="D22" s="20">
        <v>32.023079000000003</v>
      </c>
      <c r="E22" s="21">
        <v>33.593646999999997</v>
      </c>
      <c r="F22" s="21">
        <f t="shared" si="0"/>
        <v>8.4525786593745416</v>
      </c>
      <c r="G22" s="21">
        <v>4.6706339793745428</v>
      </c>
      <c r="H22" s="21">
        <v>2.8104457299999996</v>
      </c>
      <c r="I22" s="21">
        <v>0.97149894999999986</v>
      </c>
      <c r="J22" s="22">
        <f t="shared" si="1"/>
        <v>0.13903325171496098</v>
      </c>
      <c r="K22" s="22">
        <f t="shared" si="2"/>
        <v>0.2226932880902911</v>
      </c>
      <c r="L22" s="23">
        <f t="shared" si="3"/>
        <v>0.251612415269308</v>
      </c>
      <c r="M22" s="4"/>
      <c r="N22" t="s">
        <v>264</v>
      </c>
      <c r="O22" s="5">
        <v>57.550294478181179</v>
      </c>
      <c r="P22" s="71">
        <v>0.23327219232839649</v>
      </c>
    </row>
    <row r="23" spans="1:16" x14ac:dyDescent="0.25">
      <c r="A23" s="17"/>
      <c r="B23" s="55">
        <v>17</v>
      </c>
      <c r="C23" s="19" t="s">
        <v>266</v>
      </c>
      <c r="D23" s="20">
        <v>8.0621569999999991</v>
      </c>
      <c r="E23" s="21">
        <v>23.073252000000004</v>
      </c>
      <c r="F23" s="21">
        <f t="shared" si="0"/>
        <v>1.0229337793169309</v>
      </c>
      <c r="G23" s="21">
        <v>0.10105999931693077</v>
      </c>
      <c r="H23" s="21">
        <v>0.20300441000000002</v>
      </c>
      <c r="I23" s="21">
        <v>0.71886937000000006</v>
      </c>
      <c r="J23" s="22">
        <f t="shared" si="1"/>
        <v>4.3799634016449332E-3</v>
      </c>
      <c r="K23" s="22">
        <f t="shared" si="2"/>
        <v>1.3178220795097751E-2</v>
      </c>
      <c r="L23" s="23">
        <f t="shared" si="3"/>
        <v>4.4334183118917556E-2</v>
      </c>
      <c r="M23" s="4"/>
      <c r="N23" t="s">
        <v>274</v>
      </c>
      <c r="O23" s="5">
        <v>1.7493501178532904</v>
      </c>
      <c r="P23" s="71">
        <v>0.22536129081482789</v>
      </c>
    </row>
    <row r="24" spans="1:16" x14ac:dyDescent="0.25">
      <c r="A24" s="17"/>
      <c r="B24" s="55">
        <v>18</v>
      </c>
      <c r="C24" s="19" t="s">
        <v>267</v>
      </c>
      <c r="D24" s="20">
        <v>55.917309000000003</v>
      </c>
      <c r="E24" s="21">
        <v>46.296548999999992</v>
      </c>
      <c r="F24" s="21">
        <f t="shared" si="0"/>
        <v>22.574735512852005</v>
      </c>
      <c r="G24" s="21">
        <v>5.2954714828520082</v>
      </c>
      <c r="H24" s="21">
        <v>0.60241539</v>
      </c>
      <c r="I24" s="21">
        <v>16.676848639999996</v>
      </c>
      <c r="J24" s="22">
        <f t="shared" si="1"/>
        <v>0.11438155968929799</v>
      </c>
      <c r="K24" s="22">
        <f t="shared" si="2"/>
        <v>0.12739366108804373</v>
      </c>
      <c r="L24" s="23">
        <f t="shared" si="3"/>
        <v>0.48761162549830678</v>
      </c>
      <c r="M24" s="4"/>
      <c r="N24" t="s">
        <v>262</v>
      </c>
      <c r="O24" s="5">
        <v>24.106379066891726</v>
      </c>
      <c r="P24" s="71">
        <v>0.22007708572063736</v>
      </c>
    </row>
    <row r="25" spans="1:16" x14ac:dyDescent="0.25">
      <c r="A25" s="17"/>
      <c r="B25" s="55">
        <v>19</v>
      </c>
      <c r="C25" s="19" t="s">
        <v>268</v>
      </c>
      <c r="D25" s="20">
        <v>100.266555</v>
      </c>
      <c r="E25" s="21">
        <v>61.381464999999992</v>
      </c>
      <c r="F25" s="21">
        <f t="shared" si="0"/>
        <v>39.472408825328223</v>
      </c>
      <c r="G25" s="21">
        <v>28.692654865328223</v>
      </c>
      <c r="H25" s="21">
        <v>2.7470565200000001</v>
      </c>
      <c r="I25" s="21">
        <v>8.0326974399999997</v>
      </c>
      <c r="J25" s="22">
        <f t="shared" si="1"/>
        <v>0.46744819246865854</v>
      </c>
      <c r="K25" s="22">
        <f t="shared" si="2"/>
        <v>0.51220203664621278</v>
      </c>
      <c r="L25" s="23">
        <f t="shared" si="3"/>
        <v>0.64306723251600839</v>
      </c>
      <c r="M25" s="4"/>
      <c r="N25" t="s">
        <v>250</v>
      </c>
      <c r="O25" s="5">
        <v>13.633365881980948</v>
      </c>
      <c r="P25" s="71">
        <v>0.21884625293888194</v>
      </c>
    </row>
    <row r="26" spans="1:16" x14ac:dyDescent="0.25">
      <c r="A26" s="17"/>
      <c r="B26" s="55">
        <v>20</v>
      </c>
      <c r="C26" s="19" t="s">
        <v>269</v>
      </c>
      <c r="D26" s="20">
        <v>248.68983300000005</v>
      </c>
      <c r="E26" s="21">
        <v>154.82797799999997</v>
      </c>
      <c r="F26" s="21">
        <f t="shared" si="0"/>
        <v>75.482541087203231</v>
      </c>
      <c r="G26" s="21">
        <v>47.758125547203235</v>
      </c>
      <c r="H26" s="21">
        <v>11.704011659999999</v>
      </c>
      <c r="I26" s="21">
        <v>16.020403880000003</v>
      </c>
      <c r="J26" s="22">
        <f t="shared" si="1"/>
        <v>0.3084592730856644</v>
      </c>
      <c r="K26" s="22">
        <f t="shared" si="2"/>
        <v>0.38405292102441102</v>
      </c>
      <c r="L26" s="23">
        <f t="shared" si="3"/>
        <v>0.48752520095045898</v>
      </c>
      <c r="M26" s="4"/>
      <c r="N26" t="s">
        <v>270</v>
      </c>
      <c r="O26" s="5">
        <v>40.386042198932181</v>
      </c>
      <c r="P26" s="71">
        <v>0.21371759553304215</v>
      </c>
    </row>
    <row r="27" spans="1:16" x14ac:dyDescent="0.25">
      <c r="A27" s="17"/>
      <c r="B27" s="55">
        <v>21</v>
      </c>
      <c r="C27" s="19" t="s">
        <v>270</v>
      </c>
      <c r="D27" s="20">
        <v>136.48312799999999</v>
      </c>
      <c r="E27" s="21">
        <v>188.96919600000007</v>
      </c>
      <c r="F27" s="21">
        <f t="shared" si="0"/>
        <v>40.386042198932181</v>
      </c>
      <c r="G27" s="21">
        <v>33.811194768932182</v>
      </c>
      <c r="H27" s="21">
        <v>0.35455251000000004</v>
      </c>
      <c r="I27" s="21">
        <v>6.2202949199999997</v>
      </c>
      <c r="J27" s="22">
        <f t="shared" si="1"/>
        <v>0.17892437225023791</v>
      </c>
      <c r="K27" s="22">
        <f t="shared" si="2"/>
        <v>0.18080061725474117</v>
      </c>
      <c r="L27" s="23">
        <f t="shared" si="3"/>
        <v>0.21371759553304215</v>
      </c>
      <c r="M27" s="4"/>
      <c r="N27" t="s">
        <v>259</v>
      </c>
      <c r="O27" s="5">
        <v>2.4040568010281258</v>
      </c>
      <c r="P27" s="71">
        <v>0.19698816804497424</v>
      </c>
    </row>
    <row r="28" spans="1:16" x14ac:dyDescent="0.25">
      <c r="A28" s="17"/>
      <c r="B28" s="55">
        <v>22</v>
      </c>
      <c r="C28" s="19" t="s">
        <v>271</v>
      </c>
      <c r="D28" s="20">
        <v>28.544971999999998</v>
      </c>
      <c r="E28" s="21">
        <v>43.486469999999997</v>
      </c>
      <c r="F28" s="21">
        <f t="shared" si="0"/>
        <v>20.486344121145557</v>
      </c>
      <c r="G28" s="21">
        <v>11.946519391145557</v>
      </c>
      <c r="H28" s="21">
        <v>4.3945488299999997</v>
      </c>
      <c r="I28" s="21">
        <v>4.1452758999999997</v>
      </c>
      <c r="J28" s="22">
        <f t="shared" si="1"/>
        <v>0.27471807647632834</v>
      </c>
      <c r="K28" s="22">
        <f t="shared" si="2"/>
        <v>0.37577361926929354</v>
      </c>
      <c r="L28" s="23">
        <f t="shared" si="3"/>
        <v>0.47109696696801462</v>
      </c>
      <c r="M28" s="4"/>
      <c r="N28" t="s">
        <v>252</v>
      </c>
      <c r="O28" s="5">
        <v>10.847883889707342</v>
      </c>
      <c r="P28" s="71">
        <v>0.17155670540715176</v>
      </c>
    </row>
    <row r="29" spans="1:16" x14ac:dyDescent="0.25">
      <c r="A29" s="17"/>
      <c r="B29" s="55">
        <v>23</v>
      </c>
      <c r="C29" s="19" t="s">
        <v>272</v>
      </c>
      <c r="D29" s="20">
        <v>55.043755999999988</v>
      </c>
      <c r="E29" s="21">
        <v>18.126427999999997</v>
      </c>
      <c r="F29" s="21">
        <f t="shared" si="0"/>
        <v>7.3073723304249842</v>
      </c>
      <c r="G29" s="21">
        <v>6.7011367204249837</v>
      </c>
      <c r="H29" s="21">
        <v>0.53980150000000005</v>
      </c>
      <c r="I29" s="21">
        <v>6.6434110000000005E-2</v>
      </c>
      <c r="J29" s="22">
        <f t="shared" si="1"/>
        <v>0.36968876164818487</v>
      </c>
      <c r="K29" s="22">
        <f t="shared" si="2"/>
        <v>0.39946856713440648</v>
      </c>
      <c r="L29" s="23">
        <f t="shared" si="3"/>
        <v>0.40313360858658892</v>
      </c>
      <c r="M29" s="4"/>
      <c r="N29" t="s">
        <v>261</v>
      </c>
      <c r="O29" s="5">
        <v>4.4776128865181759</v>
      </c>
      <c r="P29" s="71">
        <v>8.4816589606617879E-2</v>
      </c>
    </row>
    <row r="30" spans="1:16" x14ac:dyDescent="0.25">
      <c r="A30" s="17"/>
      <c r="B30" s="55">
        <v>24</v>
      </c>
      <c r="C30" s="19" t="s">
        <v>273</v>
      </c>
      <c r="D30" s="20">
        <v>88.365007000000006</v>
      </c>
      <c r="E30" s="21">
        <v>46.208468000000011</v>
      </c>
      <c r="F30" s="21">
        <f t="shared" si="0"/>
        <v>18.202631865669105</v>
      </c>
      <c r="G30" s="21">
        <v>12.608954525669105</v>
      </c>
      <c r="H30" s="21">
        <v>2.7370762000000002</v>
      </c>
      <c r="I30" s="21">
        <v>2.85660114</v>
      </c>
      <c r="J30" s="22">
        <f t="shared" si="1"/>
        <v>0.27287107907730468</v>
      </c>
      <c r="K30" s="22">
        <f t="shared" si="2"/>
        <v>0.33210429581151885</v>
      </c>
      <c r="L30" s="23">
        <f t="shared" si="3"/>
        <v>0.39392415835273092</v>
      </c>
      <c r="M30" s="4"/>
      <c r="N30" t="s">
        <v>266</v>
      </c>
      <c r="O30" s="5">
        <v>1.0229337793169309</v>
      </c>
      <c r="P30" s="71">
        <v>4.4334183118917556E-2</v>
      </c>
    </row>
    <row r="31" spans="1:16" ht="15.75" thickBot="1" x14ac:dyDescent="0.3">
      <c r="A31" s="24"/>
      <c r="B31" s="56">
        <v>25</v>
      </c>
      <c r="C31" s="26" t="s">
        <v>274</v>
      </c>
      <c r="D31" s="27">
        <v>7.4395059999999997</v>
      </c>
      <c r="E31" s="28">
        <v>7.7624250000000004</v>
      </c>
      <c r="F31" s="28">
        <f t="shared" si="0"/>
        <v>1.7493501178532904</v>
      </c>
      <c r="G31" s="28">
        <v>1.4534301578532904</v>
      </c>
      <c r="H31" s="28">
        <v>7.1939450000000002E-2</v>
      </c>
      <c r="I31" s="28">
        <v>0.22398050999999999</v>
      </c>
      <c r="J31" s="29">
        <f t="shared" si="1"/>
        <v>0.18723918850788129</v>
      </c>
      <c r="K31" s="29">
        <f t="shared" si="2"/>
        <v>0.1965068400471876</v>
      </c>
      <c r="L31" s="30">
        <f t="shared" si="3"/>
        <v>0.22536129081482789</v>
      </c>
      <c r="M31" s="4"/>
      <c r="N31" t="s">
        <v>256</v>
      </c>
      <c r="O31" s="5">
        <v>2.6433379650115967</v>
      </c>
      <c r="P31" s="71">
        <v>4.1638874315928658E-2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topLeftCell="A13" workbookViewId="0">
      <selection activeCell="A21" sqref="A21:D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28515625" customWidth="1"/>
    <col min="6" max="6" width="13.5703125" customWidth="1"/>
    <col min="7" max="9" width="0" hidden="1" customWidth="1"/>
  </cols>
  <sheetData>
    <row r="1" spans="1:13" ht="15.75" x14ac:dyDescent="0.25">
      <c r="A1" s="50">
        <v>82</v>
      </c>
      <c r="B1" s="49" t="s">
        <v>49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1255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1755.3916850000001</v>
      </c>
      <c r="E6" s="14">
        <v>1952.4923299999996</v>
      </c>
      <c r="F6" s="14">
        <v>590.09940460817495</v>
      </c>
      <c r="G6" s="14">
        <v>346.78211942817506</v>
      </c>
      <c r="H6" s="14">
        <v>77.969987629999991</v>
      </c>
      <c r="I6" s="14">
        <v>165.34729754999995</v>
      </c>
      <c r="J6" s="15">
        <v>0.17760997782161589</v>
      </c>
      <c r="K6" s="15">
        <v>0.21754354705105303</v>
      </c>
      <c r="L6" s="16">
        <v>0.30222879523843005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1389.7698459999999</v>
      </c>
      <c r="E7" s="38">
        <f ca="1">SUM(E8:OFFSET(E6,MATCH("PROYECTOS",$A$8:$A$50,0),0))</f>
        <v>515.35510699999998</v>
      </c>
      <c r="F7" s="38">
        <f ca="1">SUM(F8:OFFSET(F6,MATCH("PROYECTOS",$A$8:$A$50,0),0))</f>
        <v>79.390919880392119</v>
      </c>
      <c r="G7" s="38">
        <f ca="1">SUM(G8:OFFSET(G6,MATCH("PROYECTOS",$A$8:$A$50,0),0))</f>
        <v>56.916793620392127</v>
      </c>
      <c r="H7" s="38">
        <f ca="1">SUM(H8:OFFSET(H6,MATCH("PROYECTOS",$A$8:$A$50,0),0))</f>
        <v>6.0695156800000003</v>
      </c>
      <c r="I7" s="38">
        <f ca="1">SUM(I8:OFFSET(I6,MATCH("PROYECTOS",$A$8:$A$50,0),0))</f>
        <v>16.404610579999996</v>
      </c>
      <c r="J7" s="39">
        <f ca="1">IFERROR(G7/E7,0)</f>
        <v>0.11044189307003827</v>
      </c>
      <c r="K7" s="39">
        <f ca="1">IFERROR(SUM(G7,H7)/E7,0)</f>
        <v>0.122219239597818</v>
      </c>
      <c r="L7" s="40">
        <f ca="1">IFERROR(SUM(G7,H7,I7)/E7,0)</f>
        <v>0.15405090354599343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1388.284915</v>
      </c>
      <c r="E8" s="21">
        <v>513.68820099999994</v>
      </c>
      <c r="F8" s="21">
        <f t="shared" ref="F8:F11" si="0">SUM(G8,H8,I8)</f>
        <v>79.319229230392125</v>
      </c>
      <c r="G8" s="21">
        <v>56.916793620392127</v>
      </c>
      <c r="H8" s="21">
        <v>6.0695156800000003</v>
      </c>
      <c r="I8" s="21">
        <v>16.332919929999996</v>
      </c>
      <c r="J8" s="22">
        <f t="shared" ref="J8:J12" si="1">IFERROR(G8/E8,0)</f>
        <v>0.11080027438744332</v>
      </c>
      <c r="K8" s="22">
        <f t="shared" ref="K8:K12" si="2">IFERROR(SUM(G8,H8)/E8,0)</f>
        <v>0.12261583812471515</v>
      </c>
      <c r="L8" s="23">
        <f t="shared" ref="L8:L12" si="3">IFERROR(SUM(G8,H8,I8)/E8,0)</f>
        <v>0.15441123443361343</v>
      </c>
      <c r="M8" s="4"/>
    </row>
    <row r="9" spans="1:13" ht="25.5" x14ac:dyDescent="0.25">
      <c r="A9" s="17"/>
      <c r="B9" s="19">
        <v>3000269</v>
      </c>
      <c r="C9" s="19" t="s">
        <v>1257</v>
      </c>
      <c r="D9" s="20">
        <v>0.5</v>
      </c>
      <c r="E9" s="21">
        <v>0.5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</row>
    <row r="10" spans="1:13" ht="25.5" x14ac:dyDescent="0.25">
      <c r="A10" s="17"/>
      <c r="B10" s="19">
        <v>3000270</v>
      </c>
      <c r="C10" s="19" t="s">
        <v>1258</v>
      </c>
      <c r="D10" s="20">
        <v>0.78493100000000005</v>
      </c>
      <c r="E10" s="21">
        <v>0.96690600000000004</v>
      </c>
      <c r="F10" s="21">
        <f t="shared" si="0"/>
        <v>7.1690649999999995E-2</v>
      </c>
      <c r="G10" s="21">
        <v>0</v>
      </c>
      <c r="H10" s="21">
        <v>0</v>
      </c>
      <c r="I10" s="21">
        <v>7.1690649999999995E-2</v>
      </c>
      <c r="J10" s="22">
        <f t="shared" si="1"/>
        <v>0</v>
      </c>
      <c r="K10" s="22">
        <f t="shared" si="2"/>
        <v>0</v>
      </c>
      <c r="L10" s="23">
        <f t="shared" si="3"/>
        <v>7.4144384252450596E-2</v>
      </c>
      <c r="M10" s="4"/>
    </row>
    <row r="11" spans="1:13" ht="25.5" x14ac:dyDescent="0.25">
      <c r="A11" s="17"/>
      <c r="B11" s="19">
        <v>3000666</v>
      </c>
      <c r="C11" s="19" t="s">
        <v>1259</v>
      </c>
      <c r="D11" s="20">
        <v>0.2</v>
      </c>
      <c r="E11" s="21">
        <v>0.2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</row>
    <row r="12" spans="1:13" ht="15.75" thickBot="1" x14ac:dyDescent="0.3">
      <c r="A12" s="41" t="s">
        <v>294</v>
      </c>
      <c r="B12" s="43"/>
      <c r="C12" s="43"/>
      <c r="D12" s="44">
        <f ca="1">OFFSET(D12,-MATCH("PROYECTOS",$A$8:$A$50,0)-1,0)-(OFFSET(D12,-MATCH("PROYECTOS",$A$8:$A$50,0),0))</f>
        <v>365.62183900000014</v>
      </c>
      <c r="E12" s="45">
        <f t="shared" ref="E12:I12" ca="1" si="4">OFFSET(E12,-MATCH("PROYECTOS",$A$8:$A$50,0)-1,0)-(OFFSET(E12,-MATCH("PROYECTOS",$A$8:$A$50,0),0))</f>
        <v>1437.1372229999997</v>
      </c>
      <c r="F12" s="45">
        <f t="shared" ca="1" si="4"/>
        <v>510.70848472778283</v>
      </c>
      <c r="G12" s="45">
        <f t="shared" ca="1" si="4"/>
        <v>289.86532580778294</v>
      </c>
      <c r="H12" s="45">
        <f t="shared" ca="1" si="4"/>
        <v>71.900471949999996</v>
      </c>
      <c r="I12" s="45">
        <f t="shared" ca="1" si="4"/>
        <v>148.94268696999995</v>
      </c>
      <c r="J12" s="46">
        <f t="shared" ca="1" si="1"/>
        <v>0.20169634546288764</v>
      </c>
      <c r="K12" s="46">
        <f t="shared" ca="1" si="2"/>
        <v>0.25172669106893142</v>
      </c>
      <c r="L12" s="47">
        <f t="shared" ca="1" si="3"/>
        <v>0.35536514993445617</v>
      </c>
      <c r="M12" s="4"/>
    </row>
    <row r="13" spans="1:13" ht="15.75" thickBot="1" x14ac:dyDescent="0.3"/>
    <row r="14" spans="1:13" ht="15.75" thickBot="1" x14ac:dyDescent="0.3">
      <c r="A14" s="89" t="s">
        <v>316</v>
      </c>
      <c r="B14" s="90"/>
      <c r="C14" s="90"/>
      <c r="D14" s="91"/>
    </row>
    <row r="15" spans="1:13" ht="15.75" thickBot="1" x14ac:dyDescent="0.3">
      <c r="A15" s="1" t="s">
        <v>1269</v>
      </c>
    </row>
    <row r="16" spans="1:13" ht="45" customHeight="1" x14ac:dyDescent="0.25">
      <c r="A16" s="82" t="s">
        <v>318</v>
      </c>
      <c r="B16" s="83"/>
      <c r="C16" s="83"/>
      <c r="D16" s="94" t="s">
        <v>319</v>
      </c>
    </row>
    <row r="17" spans="1:4" ht="15.75" thickBot="1" x14ac:dyDescent="0.3">
      <c r="A17" s="92"/>
      <c r="B17" s="93"/>
      <c r="C17" s="93"/>
      <c r="D17" s="95"/>
    </row>
    <row r="18" spans="1:4" x14ac:dyDescent="0.25">
      <c r="A18" s="17"/>
      <c r="B18" s="19">
        <v>3000001</v>
      </c>
      <c r="C18" s="19" t="s">
        <v>276</v>
      </c>
      <c r="D18" s="23">
        <v>0.15441123443361343</v>
      </c>
    </row>
    <row r="19" spans="1:4" ht="25.5" x14ac:dyDescent="0.25">
      <c r="A19" s="17"/>
      <c r="B19" s="19">
        <v>3000269</v>
      </c>
      <c r="C19" s="19" t="s">
        <v>1257</v>
      </c>
      <c r="D19" s="23">
        <v>0</v>
      </c>
    </row>
    <row r="20" spans="1:4" ht="25.5" x14ac:dyDescent="0.25">
      <c r="A20" s="17"/>
      <c r="B20" s="19">
        <v>3000270</v>
      </c>
      <c r="C20" s="19" t="s">
        <v>1258</v>
      </c>
      <c r="D20" s="23">
        <v>7.4144384252450596E-2</v>
      </c>
    </row>
    <row r="21" spans="1:4" ht="26.25" thickBot="1" x14ac:dyDescent="0.3">
      <c r="A21" s="24"/>
      <c r="B21" s="26">
        <v>3000666</v>
      </c>
      <c r="C21" s="26" t="s">
        <v>1259</v>
      </c>
      <c r="D21" s="30">
        <v>0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9"/>
  <sheetViews>
    <sheetView workbookViewId="0">
      <selection activeCell="A37" sqref="A37:L3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17</v>
      </c>
      <c r="B1" s="50" t="s">
        <v>16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400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265.01292900000004</v>
      </c>
      <c r="E6" s="14">
        <v>275.31071199999997</v>
      </c>
      <c r="F6" s="14">
        <v>133.39463630747636</v>
      </c>
      <c r="G6" s="14">
        <v>84.327728997476385</v>
      </c>
      <c r="H6" s="14">
        <v>25.260121979999997</v>
      </c>
      <c r="I6" s="14">
        <v>23.806785329999997</v>
      </c>
      <c r="J6" s="15">
        <v>0.30630021035097388</v>
      </c>
      <c r="K6" s="15">
        <v>0.39805153305286717</v>
      </c>
      <c r="L6" s="16">
        <v>0.48452395963247663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110.19604000000001</v>
      </c>
      <c r="E7" s="38">
        <f ca="1">SUM(E8:OFFSET(E6,MATCH("GOBIERNOS REGIONALES",$A$8:$A$50,0),0))</f>
        <v>93.675550999999984</v>
      </c>
      <c r="F7" s="38">
        <f ca="1">SUM(F8:OFFSET(F6,MATCH("GOBIERNOS REGIONALES",$A$8:$A$50,0),0))</f>
        <v>40.902369014470359</v>
      </c>
      <c r="G7" s="38">
        <f ca="1">SUM(G8:OFFSET(G6,MATCH("GOBIERNOS REGIONALES",$A$8:$A$50,0),0))</f>
        <v>27.482471644470358</v>
      </c>
      <c r="H7" s="38">
        <f ca="1">SUM(H8:OFFSET(H6,MATCH("GOBIERNOS REGIONALES",$A$8:$A$50,0),0))</f>
        <v>6.3751001100000018</v>
      </c>
      <c r="I7" s="38">
        <f ca="1">SUM(I8:OFFSET(I6,MATCH("GOBIERNOS REGIONALES",$A$8:$A$50,0),0))</f>
        <v>7.0447972600000011</v>
      </c>
      <c r="J7" s="39">
        <f ca="1">IFERROR(G7/E7,0)</f>
        <v>0.29337934339420502</v>
      </c>
      <c r="K7" s="39">
        <f ca="1">IFERROR(SUM(G7,H7)/E7,0)</f>
        <v>0.36143445534118462</v>
      </c>
      <c r="L7" s="40">
        <f ca="1">IFERROR(SUM(G7,H7,I7)/E7,0)</f>
        <v>0.4366386808279395</v>
      </c>
      <c r="M7" s="4"/>
    </row>
    <row r="8" spans="1:13" x14ac:dyDescent="0.25">
      <c r="A8" s="17"/>
      <c r="B8" s="18">
        <v>11</v>
      </c>
      <c r="C8" s="19" t="s">
        <v>112</v>
      </c>
      <c r="D8" s="20">
        <v>54.219967000000004</v>
      </c>
      <c r="E8" s="21">
        <v>32.531627999999991</v>
      </c>
      <c r="F8" s="21">
        <f t="shared" ref="F8:F38" si="0">SUM(G8,H8,I8)</f>
        <v>9.5919581353689338</v>
      </c>
      <c r="G8" s="21">
        <v>5.572049965368933</v>
      </c>
      <c r="H8" s="21">
        <v>1.4412145400000003</v>
      </c>
      <c r="I8" s="21">
        <v>2.5786936299999992</v>
      </c>
      <c r="J8" s="22">
        <f t="shared" ref="J8:J38" si="1">IFERROR(G8/E8,0)</f>
        <v>0.17128100583742487</v>
      </c>
      <c r="K8" s="22">
        <f t="shared" ref="K8:K38" si="2">IFERROR(SUM(G8,H8)/E8,0)</f>
        <v>0.21558295531256338</v>
      </c>
      <c r="L8" s="23">
        <f t="shared" ref="L8:L38" si="3">IFERROR(SUM(G8,H8,I8)/E8,0)</f>
        <v>0.29485023422033896</v>
      </c>
      <c r="M8" s="4"/>
    </row>
    <row r="9" spans="1:13" x14ac:dyDescent="0.25">
      <c r="A9" s="17"/>
      <c r="B9" s="18">
        <v>131</v>
      </c>
      <c r="C9" s="19" t="s">
        <v>144</v>
      </c>
      <c r="D9" s="20">
        <v>14.862013000000001</v>
      </c>
      <c r="E9" s="21">
        <v>15.945283999999997</v>
      </c>
      <c r="F9" s="21">
        <f t="shared" si="0"/>
        <v>5.9537954097570953</v>
      </c>
      <c r="G9" s="21">
        <v>3.8831178097570955</v>
      </c>
      <c r="H9" s="21">
        <v>1.290384</v>
      </c>
      <c r="I9" s="21">
        <v>0.78029360000000003</v>
      </c>
      <c r="J9" s="22">
        <f t="shared" si="1"/>
        <v>0.24352766684852376</v>
      </c>
      <c r="K9" s="22">
        <f t="shared" si="2"/>
        <v>0.32445341266778915</v>
      </c>
      <c r="L9" s="23">
        <f t="shared" si="3"/>
        <v>0.37338911052052109</v>
      </c>
      <c r="M9" s="4"/>
    </row>
    <row r="10" spans="1:13" x14ac:dyDescent="0.25">
      <c r="A10" s="17"/>
      <c r="B10" s="18">
        <v>135</v>
      </c>
      <c r="C10" s="19" t="s">
        <v>145</v>
      </c>
      <c r="D10" s="20">
        <v>8.4664800000000007</v>
      </c>
      <c r="E10" s="21">
        <v>8.4664799999999989</v>
      </c>
      <c r="F10" s="21">
        <f t="shared" si="0"/>
        <v>3.6697229902484789</v>
      </c>
      <c r="G10" s="21">
        <v>3.6658089902484789</v>
      </c>
      <c r="H10" s="21">
        <v>0</v>
      </c>
      <c r="I10" s="21">
        <v>3.9139999999999999E-3</v>
      </c>
      <c r="J10" s="22">
        <f t="shared" si="1"/>
        <v>0.43297911177354453</v>
      </c>
      <c r="K10" s="22">
        <f t="shared" si="2"/>
        <v>0.43297911177354453</v>
      </c>
      <c r="L10" s="23">
        <f t="shared" si="3"/>
        <v>0.43344140543041254</v>
      </c>
      <c r="M10" s="4"/>
    </row>
    <row r="11" spans="1:13" ht="25.5" x14ac:dyDescent="0.25">
      <c r="A11" s="17"/>
      <c r="B11" s="18">
        <v>137</v>
      </c>
      <c r="C11" s="19" t="s">
        <v>147</v>
      </c>
      <c r="D11" s="20">
        <v>32.647580000000005</v>
      </c>
      <c r="E11" s="21">
        <v>36.732159000000003</v>
      </c>
      <c r="F11" s="21">
        <f t="shared" si="0"/>
        <v>21.686892479095853</v>
      </c>
      <c r="G11" s="21">
        <v>14.361494879095851</v>
      </c>
      <c r="H11" s="21">
        <v>3.6435015700000011</v>
      </c>
      <c r="I11" s="21">
        <v>3.6818960300000012</v>
      </c>
      <c r="J11" s="22">
        <f t="shared" si="1"/>
        <v>0.39097878453308038</v>
      </c>
      <c r="K11" s="22">
        <f t="shared" si="2"/>
        <v>0.49016983861732305</v>
      </c>
      <c r="L11" s="23">
        <f t="shared" si="3"/>
        <v>0.59040614735158503</v>
      </c>
      <c r="M11" s="4"/>
    </row>
    <row r="12" spans="1:13" x14ac:dyDescent="0.25">
      <c r="A12" s="34" t="s">
        <v>206</v>
      </c>
      <c r="B12" s="57"/>
      <c r="C12" s="36"/>
      <c r="D12" s="37">
        <f ca="1">SUM(D13:OFFSET(D11,(MATCH("GOBIERNOS LOCALES",$A$8:$A$50,0)-MATCH("GOBIERNOS REGIONALES",$A$8:$A$50,0)),0))</f>
        <v>152.326978</v>
      </c>
      <c r="E12" s="38">
        <f ca="1">SUM(E13:OFFSET(E11,(MATCH("GOBIERNOS LOCALES",$A$8:$A$50,0)-MATCH("GOBIERNOS REGIONALES",$A$8:$A$50,0)),0))</f>
        <v>179.99608399999997</v>
      </c>
      <c r="F12" s="38">
        <f ca="1">SUM(F13:OFFSET(F11,(MATCH("GOBIERNOS LOCALES",$A$8:$A$50,0)-MATCH("GOBIERNOS REGIONALES",$A$8:$A$50,0)),0))</f>
        <v>91.797660456872535</v>
      </c>
      <c r="G12" s="38">
        <f ca="1">SUM(G13:OFFSET(G11,(MATCH("GOBIERNOS LOCALES",$A$8:$A$50,0)-MATCH("GOBIERNOS REGIONALES",$A$8:$A$50,0)),0))</f>
        <v>56.487928556872511</v>
      </c>
      <c r="H12" s="38">
        <f ca="1">SUM(H13:OFFSET(H11,(MATCH("GOBIERNOS LOCALES",$A$8:$A$50,0)-MATCH("GOBIERNOS REGIONALES",$A$8:$A$50,0)),0))</f>
        <v>18.678451970000001</v>
      </c>
      <c r="I12" s="38">
        <f ca="1">SUM(I13:OFFSET(I11,(MATCH("GOBIERNOS LOCALES",$A$8:$A$50,0)-MATCH("GOBIERNOS REGIONALES",$A$8:$A$50,0)),0))</f>
        <v>16.631279930000002</v>
      </c>
      <c r="J12" s="39">
        <f t="shared" ca="1" si="1"/>
        <v>0.3138286528326501</v>
      </c>
      <c r="K12" s="39">
        <f t="shared" ca="1" si="2"/>
        <v>0.41760008804898519</v>
      </c>
      <c r="L12" s="40">
        <f t="shared" ca="1" si="3"/>
        <v>0.50999809783013128</v>
      </c>
      <c r="M12" s="4"/>
    </row>
    <row r="13" spans="1:13" x14ac:dyDescent="0.25">
      <c r="A13" s="17"/>
      <c r="B13" s="18">
        <v>440</v>
      </c>
      <c r="C13" s="19" t="s">
        <v>207</v>
      </c>
      <c r="D13" s="20">
        <v>2.8091919999999999</v>
      </c>
      <c r="E13" s="21">
        <v>3.1742160000000008</v>
      </c>
      <c r="F13" s="21">
        <f t="shared" si="0"/>
        <v>1.608893656164857</v>
      </c>
      <c r="G13" s="21">
        <v>0.99046040616485698</v>
      </c>
      <c r="H13" s="21">
        <v>0.27233908000000007</v>
      </c>
      <c r="I13" s="21">
        <v>0.34609416999999992</v>
      </c>
      <c r="J13" s="22">
        <f t="shared" si="1"/>
        <v>0.31203308349679315</v>
      </c>
      <c r="K13" s="22">
        <f t="shared" si="2"/>
        <v>0.39783035753233453</v>
      </c>
      <c r="L13" s="23">
        <f t="shared" si="3"/>
        <v>0.50686331874228363</v>
      </c>
      <c r="M13" s="4"/>
    </row>
    <row r="14" spans="1:13" x14ac:dyDescent="0.25">
      <c r="A14" s="17"/>
      <c r="B14" s="18">
        <v>441</v>
      </c>
      <c r="C14" s="19" t="s">
        <v>208</v>
      </c>
      <c r="D14" s="20">
        <v>2.582619999999999</v>
      </c>
      <c r="E14" s="21">
        <v>2.7019849999999992</v>
      </c>
      <c r="F14" s="21">
        <f t="shared" si="0"/>
        <v>1.6496419570051715</v>
      </c>
      <c r="G14" s="21">
        <v>1.0656087470051716</v>
      </c>
      <c r="H14" s="21">
        <v>0.27694755000000004</v>
      </c>
      <c r="I14" s="21">
        <v>0.30708565999999993</v>
      </c>
      <c r="J14" s="22">
        <f t="shared" si="1"/>
        <v>0.3943799639913515</v>
      </c>
      <c r="K14" s="22">
        <f t="shared" si="2"/>
        <v>0.49687777578527342</v>
      </c>
      <c r="L14" s="23">
        <f t="shared" si="3"/>
        <v>0.61052965024053496</v>
      </c>
      <c r="M14" s="4"/>
    </row>
    <row r="15" spans="1:13" x14ac:dyDescent="0.25">
      <c r="A15" s="17"/>
      <c r="B15" s="18">
        <v>442</v>
      </c>
      <c r="C15" s="19" t="s">
        <v>209</v>
      </c>
      <c r="D15" s="20">
        <v>2.4870520000000007</v>
      </c>
      <c r="E15" s="21">
        <v>2.6985559999999995</v>
      </c>
      <c r="F15" s="21">
        <f t="shared" si="0"/>
        <v>1.3582046346898207</v>
      </c>
      <c r="G15" s="21">
        <v>0.96127787468982073</v>
      </c>
      <c r="H15" s="21">
        <v>0.41856136999999999</v>
      </c>
      <c r="I15" s="21">
        <v>-2.1634609999999978E-2</v>
      </c>
      <c r="J15" s="22">
        <f t="shared" si="1"/>
        <v>0.35621935386548248</v>
      </c>
      <c r="K15" s="22">
        <f t="shared" si="2"/>
        <v>0.51132503631194648</v>
      </c>
      <c r="L15" s="23">
        <f t="shared" si="3"/>
        <v>0.50330793012626784</v>
      </c>
      <c r="M15" s="4"/>
    </row>
    <row r="16" spans="1:13" x14ac:dyDescent="0.25">
      <c r="A16" s="17"/>
      <c r="B16" s="18">
        <v>443</v>
      </c>
      <c r="C16" s="19" t="s">
        <v>210</v>
      </c>
      <c r="D16" s="20">
        <v>9.8105859999999971</v>
      </c>
      <c r="E16" s="21">
        <v>11.843539000000002</v>
      </c>
      <c r="F16" s="21">
        <f t="shared" si="0"/>
        <v>5.2150857449823347</v>
      </c>
      <c r="G16" s="21">
        <v>3.0727382949823348</v>
      </c>
      <c r="H16" s="21">
        <v>0.72964549999999995</v>
      </c>
      <c r="I16" s="21">
        <v>1.41270195</v>
      </c>
      <c r="J16" s="22">
        <f t="shared" si="1"/>
        <v>0.25944426703727108</v>
      </c>
      <c r="K16" s="22">
        <f t="shared" si="2"/>
        <v>0.32105131709215756</v>
      </c>
      <c r="L16" s="23">
        <f t="shared" si="3"/>
        <v>0.44033170701614899</v>
      </c>
      <c r="M16" s="4"/>
    </row>
    <row r="17" spans="1:13" x14ac:dyDescent="0.25">
      <c r="A17" s="17"/>
      <c r="B17" s="18">
        <v>444</v>
      </c>
      <c r="C17" s="19" t="s">
        <v>211</v>
      </c>
      <c r="D17" s="20">
        <v>5.3855010000000014</v>
      </c>
      <c r="E17" s="21">
        <v>7.0557750000000024</v>
      </c>
      <c r="F17" s="21">
        <f t="shared" si="0"/>
        <v>3.7556413832552074</v>
      </c>
      <c r="G17" s="21">
        <v>2.6233939232552075</v>
      </c>
      <c r="H17" s="21">
        <v>0.56042462999999998</v>
      </c>
      <c r="I17" s="21">
        <v>0.57182283</v>
      </c>
      <c r="J17" s="22">
        <f t="shared" si="1"/>
        <v>0.37180804706147896</v>
      </c>
      <c r="K17" s="22">
        <f t="shared" si="2"/>
        <v>0.45123583918920407</v>
      </c>
      <c r="L17" s="23">
        <f t="shared" si="3"/>
        <v>0.53227907398623198</v>
      </c>
      <c r="M17" s="4"/>
    </row>
    <row r="18" spans="1:13" x14ac:dyDescent="0.25">
      <c r="A18" s="17"/>
      <c r="B18" s="18">
        <v>445</v>
      </c>
      <c r="C18" s="19" t="s">
        <v>212</v>
      </c>
      <c r="D18" s="20">
        <v>9.2747420000000034</v>
      </c>
      <c r="E18" s="21">
        <v>11.441258000000003</v>
      </c>
      <c r="F18" s="21">
        <f t="shared" si="0"/>
        <v>5.9687304499091054</v>
      </c>
      <c r="G18" s="21">
        <v>4.0381032399091055</v>
      </c>
      <c r="H18" s="21">
        <v>0.98331069999999998</v>
      </c>
      <c r="I18" s="21">
        <v>0.94731651000000006</v>
      </c>
      <c r="J18" s="22">
        <f t="shared" si="1"/>
        <v>0.35294224113372014</v>
      </c>
      <c r="K18" s="22">
        <f t="shared" si="2"/>
        <v>0.43888652278526574</v>
      </c>
      <c r="L18" s="23">
        <f t="shared" si="3"/>
        <v>0.52168480510701742</v>
      </c>
      <c r="M18" s="4"/>
    </row>
    <row r="19" spans="1:13" x14ac:dyDescent="0.25">
      <c r="A19" s="17"/>
      <c r="B19" s="18">
        <v>446</v>
      </c>
      <c r="C19" s="19" t="s">
        <v>213</v>
      </c>
      <c r="D19" s="20">
        <v>6.7227439999999987</v>
      </c>
      <c r="E19" s="21">
        <v>7.6134639999999996</v>
      </c>
      <c r="F19" s="21">
        <f t="shared" si="0"/>
        <v>3.5746429364721051</v>
      </c>
      <c r="G19" s="21">
        <v>2.3662812564721047</v>
      </c>
      <c r="H19" s="21">
        <v>0.53520371</v>
      </c>
      <c r="I19" s="21">
        <v>0.67315796999999999</v>
      </c>
      <c r="J19" s="22">
        <f t="shared" si="1"/>
        <v>0.31080218629418949</v>
      </c>
      <c r="K19" s="22">
        <f t="shared" si="2"/>
        <v>0.38109919039114193</v>
      </c>
      <c r="L19" s="23">
        <f t="shared" si="3"/>
        <v>0.46951597019071811</v>
      </c>
      <c r="M19" s="4"/>
    </row>
    <row r="20" spans="1:13" x14ac:dyDescent="0.25">
      <c r="A20" s="17"/>
      <c r="B20" s="18">
        <v>447</v>
      </c>
      <c r="C20" s="19" t="s">
        <v>214</v>
      </c>
      <c r="D20" s="20">
        <v>0.82782299999999986</v>
      </c>
      <c r="E20" s="21">
        <v>1.0477739999999998</v>
      </c>
      <c r="F20" s="21">
        <f t="shared" si="0"/>
        <v>0.39837034018377115</v>
      </c>
      <c r="G20" s="21">
        <v>0.14568813018377114</v>
      </c>
      <c r="H20" s="21">
        <v>0.13512394</v>
      </c>
      <c r="I20" s="21">
        <v>0.11755827000000003</v>
      </c>
      <c r="J20" s="22">
        <f t="shared" si="1"/>
        <v>0.13904537637293077</v>
      </c>
      <c r="K20" s="22">
        <f t="shared" si="2"/>
        <v>0.26800824431964448</v>
      </c>
      <c r="L20" s="23">
        <f t="shared" si="3"/>
        <v>0.38020636147086229</v>
      </c>
      <c r="M20" s="4"/>
    </row>
    <row r="21" spans="1:13" x14ac:dyDescent="0.25">
      <c r="A21" s="17"/>
      <c r="B21" s="18">
        <v>448</v>
      </c>
      <c r="C21" s="19" t="s">
        <v>215</v>
      </c>
      <c r="D21" s="20">
        <v>4.5417959999999979</v>
      </c>
      <c r="E21" s="21">
        <v>5.0269139999999997</v>
      </c>
      <c r="F21" s="21">
        <f t="shared" si="0"/>
        <v>2.208924545274586</v>
      </c>
      <c r="G21" s="21">
        <v>1.5410446152745862</v>
      </c>
      <c r="H21" s="21">
        <v>0.31683478000000004</v>
      </c>
      <c r="I21" s="21">
        <v>0.35104514999999997</v>
      </c>
      <c r="J21" s="22">
        <f t="shared" si="1"/>
        <v>0.30655877846221086</v>
      </c>
      <c r="K21" s="22">
        <f t="shared" si="2"/>
        <v>0.36958646900953274</v>
      </c>
      <c r="L21" s="23">
        <f t="shared" si="3"/>
        <v>0.43941960122544094</v>
      </c>
      <c r="M21" s="4"/>
    </row>
    <row r="22" spans="1:13" x14ac:dyDescent="0.25">
      <c r="A22" s="17"/>
      <c r="B22" s="18">
        <v>449</v>
      </c>
      <c r="C22" s="19" t="s">
        <v>216</v>
      </c>
      <c r="D22" s="20">
        <v>3.0018349999999998</v>
      </c>
      <c r="E22" s="21">
        <v>3.053204</v>
      </c>
      <c r="F22" s="21">
        <f t="shared" si="0"/>
        <v>1.7637506124159954</v>
      </c>
      <c r="G22" s="21">
        <v>1.2209346924159954</v>
      </c>
      <c r="H22" s="21">
        <v>0.26310563000000003</v>
      </c>
      <c r="I22" s="21">
        <v>0.27971028999999997</v>
      </c>
      <c r="J22" s="22">
        <f t="shared" si="1"/>
        <v>0.39988637916627756</v>
      </c>
      <c r="K22" s="22">
        <f t="shared" si="2"/>
        <v>0.48605999547229584</v>
      </c>
      <c r="L22" s="23">
        <f t="shared" si="3"/>
        <v>0.57767204956366991</v>
      </c>
      <c r="M22" s="4"/>
    </row>
    <row r="23" spans="1:13" x14ac:dyDescent="0.25">
      <c r="A23" s="17"/>
      <c r="B23" s="18">
        <v>450</v>
      </c>
      <c r="C23" s="19" t="s">
        <v>217</v>
      </c>
      <c r="D23" s="20">
        <v>6.1539079999999986</v>
      </c>
      <c r="E23" s="21">
        <v>6.3780919999999988</v>
      </c>
      <c r="F23" s="21">
        <f t="shared" si="0"/>
        <v>3.0991194471499943</v>
      </c>
      <c r="G23" s="21">
        <v>2.041293587149994</v>
      </c>
      <c r="H23" s="21">
        <v>0.47160370999999995</v>
      </c>
      <c r="I23" s="21">
        <v>0.58622215</v>
      </c>
      <c r="J23" s="22">
        <f t="shared" si="1"/>
        <v>0.3200476862281062</v>
      </c>
      <c r="K23" s="22">
        <f t="shared" si="2"/>
        <v>0.39398887585033182</v>
      </c>
      <c r="L23" s="23">
        <f t="shared" si="3"/>
        <v>0.48590071249364153</v>
      </c>
      <c r="M23" s="4"/>
    </row>
    <row r="24" spans="1:13" x14ac:dyDescent="0.25">
      <c r="A24" s="17"/>
      <c r="B24" s="18">
        <v>451</v>
      </c>
      <c r="C24" s="19" t="s">
        <v>218</v>
      </c>
      <c r="D24" s="20">
        <v>5.9695069999999992</v>
      </c>
      <c r="E24" s="21">
        <v>8.3342399999999977</v>
      </c>
      <c r="F24" s="21">
        <f t="shared" si="0"/>
        <v>3.9214752115006846</v>
      </c>
      <c r="G24" s="21">
        <v>2.4159880615006841</v>
      </c>
      <c r="H24" s="21">
        <v>0.51864355000000006</v>
      </c>
      <c r="I24" s="21">
        <v>0.98684360000000015</v>
      </c>
      <c r="J24" s="22">
        <f t="shared" si="1"/>
        <v>0.28988702767147151</v>
      </c>
      <c r="K24" s="22">
        <f t="shared" si="2"/>
        <v>0.35211748299793205</v>
      </c>
      <c r="L24" s="23">
        <f t="shared" si="3"/>
        <v>0.47052583216954225</v>
      </c>
      <c r="M24" s="4"/>
    </row>
    <row r="25" spans="1:13" x14ac:dyDescent="0.25">
      <c r="A25" s="17"/>
      <c r="B25" s="18">
        <v>452</v>
      </c>
      <c r="C25" s="19" t="s">
        <v>219</v>
      </c>
      <c r="D25" s="20">
        <v>7.6463480000000006</v>
      </c>
      <c r="E25" s="21">
        <v>8.4834560000000003</v>
      </c>
      <c r="F25" s="21">
        <f t="shared" si="0"/>
        <v>4.1105114896077755</v>
      </c>
      <c r="G25" s="21">
        <v>2.8842355796077754</v>
      </c>
      <c r="H25" s="21">
        <v>0.54214799999999996</v>
      </c>
      <c r="I25" s="21">
        <v>0.68412791000000017</v>
      </c>
      <c r="J25" s="22">
        <f t="shared" si="1"/>
        <v>0.33998356089873932</v>
      </c>
      <c r="K25" s="22">
        <f t="shared" si="2"/>
        <v>0.40389006315442377</v>
      </c>
      <c r="L25" s="23">
        <f t="shared" si="3"/>
        <v>0.48453265857779843</v>
      </c>
      <c r="M25" s="4"/>
    </row>
    <row r="26" spans="1:13" x14ac:dyDescent="0.25">
      <c r="A26" s="17"/>
      <c r="B26" s="18">
        <v>453</v>
      </c>
      <c r="C26" s="19" t="s">
        <v>220</v>
      </c>
      <c r="D26" s="20">
        <v>20.395672999999999</v>
      </c>
      <c r="E26" s="21">
        <v>22.148820000000001</v>
      </c>
      <c r="F26" s="21">
        <f t="shared" si="0"/>
        <v>10.995247303233162</v>
      </c>
      <c r="G26" s="21">
        <v>7.164882703233161</v>
      </c>
      <c r="H26" s="21">
        <v>2.75350977</v>
      </c>
      <c r="I26" s="21">
        <v>1.0768548299999998</v>
      </c>
      <c r="J26" s="22">
        <f t="shared" si="1"/>
        <v>0.32348823563662354</v>
      </c>
      <c r="K26" s="22">
        <f t="shared" si="2"/>
        <v>0.44780681197613065</v>
      </c>
      <c r="L26" s="23">
        <f t="shared" si="3"/>
        <v>0.4964258729464216</v>
      </c>
      <c r="M26" s="4"/>
    </row>
    <row r="27" spans="1:13" x14ac:dyDescent="0.25">
      <c r="A27" s="17"/>
      <c r="B27" s="18">
        <v>454</v>
      </c>
      <c r="C27" s="19" t="s">
        <v>221</v>
      </c>
      <c r="D27" s="20">
        <v>5.6838269999999991</v>
      </c>
      <c r="E27" s="21">
        <v>7.1410860000000005</v>
      </c>
      <c r="F27" s="21">
        <f t="shared" si="0"/>
        <v>3.5546360262318584</v>
      </c>
      <c r="G27" s="21">
        <v>1.7815334762318582</v>
      </c>
      <c r="H27" s="21">
        <v>0.88562641000000009</v>
      </c>
      <c r="I27" s="21">
        <v>0.88747614000000008</v>
      </c>
      <c r="J27" s="22">
        <f t="shared" si="1"/>
        <v>0.24947654687702375</v>
      </c>
      <c r="K27" s="22">
        <f t="shared" si="2"/>
        <v>0.37349499589164142</v>
      </c>
      <c r="L27" s="23">
        <f t="shared" si="3"/>
        <v>0.49777247133445224</v>
      </c>
      <c r="M27" s="4"/>
    </row>
    <row r="28" spans="1:13" x14ac:dyDescent="0.25">
      <c r="A28" s="17"/>
      <c r="B28" s="18">
        <v>455</v>
      </c>
      <c r="C28" s="19" t="s">
        <v>222</v>
      </c>
      <c r="D28" s="20">
        <v>0.57919200000000004</v>
      </c>
      <c r="E28" s="21">
        <v>0.51600299999999999</v>
      </c>
      <c r="F28" s="21">
        <f t="shared" si="0"/>
        <v>0.20918708347317971</v>
      </c>
      <c r="G28" s="21">
        <v>0.13253955347317969</v>
      </c>
      <c r="H28" s="21">
        <v>3.9713140000000001E-2</v>
      </c>
      <c r="I28" s="21">
        <v>3.6934390000000004E-2</v>
      </c>
      <c r="J28" s="22">
        <f t="shared" si="1"/>
        <v>0.25685810639314055</v>
      </c>
      <c r="K28" s="22">
        <f t="shared" si="2"/>
        <v>0.33382110854622882</v>
      </c>
      <c r="L28" s="23">
        <f t="shared" si="3"/>
        <v>0.40539896758968402</v>
      </c>
      <c r="M28" s="4"/>
    </row>
    <row r="29" spans="1:13" x14ac:dyDescent="0.25">
      <c r="A29" s="17"/>
      <c r="B29" s="18">
        <v>456</v>
      </c>
      <c r="C29" s="19" t="s">
        <v>223</v>
      </c>
      <c r="D29" s="20">
        <v>1.2728200000000001</v>
      </c>
      <c r="E29" s="21">
        <v>1.4466729999999999</v>
      </c>
      <c r="F29" s="21">
        <f t="shared" si="0"/>
        <v>0.54941089684916367</v>
      </c>
      <c r="G29" s="21">
        <v>0.29041334684916364</v>
      </c>
      <c r="H29" s="21">
        <v>0.15071568000000002</v>
      </c>
      <c r="I29" s="21">
        <v>0.10828187</v>
      </c>
      <c r="J29" s="22">
        <f t="shared" si="1"/>
        <v>0.20074567428103218</v>
      </c>
      <c r="K29" s="22">
        <f t="shared" si="2"/>
        <v>0.30492656381170014</v>
      </c>
      <c r="L29" s="23">
        <f t="shared" si="3"/>
        <v>0.37977545502623172</v>
      </c>
      <c r="M29" s="4"/>
    </row>
    <row r="30" spans="1:13" x14ac:dyDescent="0.25">
      <c r="A30" s="17"/>
      <c r="B30" s="18">
        <v>457</v>
      </c>
      <c r="C30" s="19" t="s">
        <v>224</v>
      </c>
      <c r="D30" s="20">
        <v>18.547032000000005</v>
      </c>
      <c r="E30" s="21">
        <v>24.151992000000003</v>
      </c>
      <c r="F30" s="21">
        <f t="shared" si="0"/>
        <v>14.005850193068259</v>
      </c>
      <c r="G30" s="21">
        <v>7.4542410730682604</v>
      </c>
      <c r="H30" s="21">
        <v>4.0660672099999999</v>
      </c>
      <c r="I30" s="21">
        <v>2.4855419099999989</v>
      </c>
      <c r="J30" s="22">
        <f t="shared" si="1"/>
        <v>0.30863876872219315</v>
      </c>
      <c r="K30" s="22">
        <f t="shared" si="2"/>
        <v>0.47699205444703108</v>
      </c>
      <c r="L30" s="23">
        <f t="shared" si="3"/>
        <v>0.57990455582579925</v>
      </c>
      <c r="M30" s="4"/>
    </row>
    <row r="31" spans="1:13" x14ac:dyDescent="0.25">
      <c r="A31" s="17"/>
      <c r="B31" s="18">
        <v>458</v>
      </c>
      <c r="C31" s="19" t="s">
        <v>225</v>
      </c>
      <c r="D31" s="20">
        <v>5.407426000000001</v>
      </c>
      <c r="E31" s="21">
        <v>7.1364079999999985</v>
      </c>
      <c r="F31" s="21">
        <f t="shared" si="0"/>
        <v>3.205319187223397</v>
      </c>
      <c r="G31" s="21">
        <v>2.0897696972233968</v>
      </c>
      <c r="H31" s="21">
        <v>0.46680113000000001</v>
      </c>
      <c r="I31" s="21">
        <v>0.64874836000000013</v>
      </c>
      <c r="J31" s="22">
        <f t="shared" si="1"/>
        <v>0.29283214990277984</v>
      </c>
      <c r="K31" s="22">
        <f t="shared" si="2"/>
        <v>0.35824336658209527</v>
      </c>
      <c r="L31" s="23">
        <f t="shared" si="3"/>
        <v>0.44915021495735635</v>
      </c>
      <c r="M31" s="4"/>
    </row>
    <row r="32" spans="1:13" x14ac:dyDescent="0.25">
      <c r="A32" s="17"/>
      <c r="B32" s="18">
        <v>459</v>
      </c>
      <c r="C32" s="19" t="s">
        <v>226</v>
      </c>
      <c r="D32" s="20">
        <v>10.067077000000001</v>
      </c>
      <c r="E32" s="21">
        <v>10.802498</v>
      </c>
      <c r="F32" s="21">
        <f t="shared" si="0"/>
        <v>5.6208184377578565</v>
      </c>
      <c r="G32" s="21">
        <v>3.6629402077578561</v>
      </c>
      <c r="H32" s="21">
        <v>1.0277617300000002</v>
      </c>
      <c r="I32" s="21">
        <v>0.93011650000000001</v>
      </c>
      <c r="J32" s="22">
        <f t="shared" si="1"/>
        <v>0.33908270177489097</v>
      </c>
      <c r="K32" s="22">
        <f t="shared" si="2"/>
        <v>0.43422381913496821</v>
      </c>
      <c r="L32" s="23">
        <f t="shared" si="3"/>
        <v>0.52032580221332658</v>
      </c>
      <c r="M32" s="4"/>
    </row>
    <row r="33" spans="1:13" x14ac:dyDescent="0.25">
      <c r="A33" s="17"/>
      <c r="B33" s="18">
        <v>460</v>
      </c>
      <c r="C33" s="19" t="s">
        <v>227</v>
      </c>
      <c r="D33" s="20">
        <v>0.92809199999999992</v>
      </c>
      <c r="E33" s="21">
        <v>1.3291920000000002</v>
      </c>
      <c r="F33" s="21">
        <f t="shared" si="0"/>
        <v>0.51393445071594424</v>
      </c>
      <c r="G33" s="21">
        <v>0.33578251071594423</v>
      </c>
      <c r="H33" s="21">
        <v>8.5344619999999996E-2</v>
      </c>
      <c r="I33" s="21">
        <v>9.2807320000000013E-2</v>
      </c>
      <c r="J33" s="22">
        <f t="shared" si="1"/>
        <v>0.25262152549514605</v>
      </c>
      <c r="K33" s="22">
        <f t="shared" si="2"/>
        <v>0.31682942021614946</v>
      </c>
      <c r="L33" s="23">
        <f t="shared" si="3"/>
        <v>0.38665177846085758</v>
      </c>
      <c r="M33" s="4"/>
    </row>
    <row r="34" spans="1:13" x14ac:dyDescent="0.25">
      <c r="A34" s="17"/>
      <c r="B34" s="18">
        <v>461</v>
      </c>
      <c r="C34" s="19" t="s">
        <v>228</v>
      </c>
      <c r="D34" s="20">
        <v>7.2290000000000001</v>
      </c>
      <c r="E34" s="21">
        <v>10.699147</v>
      </c>
      <c r="F34" s="21">
        <f t="shared" si="0"/>
        <v>6.0072964309651837</v>
      </c>
      <c r="G34" s="21">
        <v>2.6507276009651832</v>
      </c>
      <c r="H34" s="21">
        <v>1.65399411</v>
      </c>
      <c r="I34" s="21">
        <v>1.7025747199999999</v>
      </c>
      <c r="J34" s="22">
        <f t="shared" si="1"/>
        <v>0.24775130213326196</v>
      </c>
      <c r="K34" s="22">
        <f t="shared" si="2"/>
        <v>0.40234251487199713</v>
      </c>
      <c r="L34" s="23">
        <f t="shared" si="3"/>
        <v>0.56147433351137088</v>
      </c>
      <c r="M34" s="4"/>
    </row>
    <row r="35" spans="1:13" x14ac:dyDescent="0.25">
      <c r="A35" s="17"/>
      <c r="B35" s="18">
        <v>462</v>
      </c>
      <c r="C35" s="19" t="s">
        <v>229</v>
      </c>
      <c r="D35" s="20">
        <v>5.724834999999997</v>
      </c>
      <c r="E35" s="21">
        <v>5.9798649999999993</v>
      </c>
      <c r="F35" s="21">
        <f t="shared" si="0"/>
        <v>3.4475099151143498</v>
      </c>
      <c r="G35" s="21">
        <v>2.2562758151143498</v>
      </c>
      <c r="H35" s="21">
        <v>0.71209860000000014</v>
      </c>
      <c r="I35" s="21">
        <v>0.47913550000000005</v>
      </c>
      <c r="J35" s="22">
        <f t="shared" si="1"/>
        <v>0.37731216592922251</v>
      </c>
      <c r="K35" s="22">
        <f t="shared" si="2"/>
        <v>0.4963948876963527</v>
      </c>
      <c r="L35" s="23">
        <f t="shared" si="3"/>
        <v>0.57651968984489621</v>
      </c>
      <c r="M35" s="4"/>
    </row>
    <row r="36" spans="1:13" x14ac:dyDescent="0.25">
      <c r="A36" s="17"/>
      <c r="B36" s="18">
        <v>463</v>
      </c>
      <c r="C36" s="19" t="s">
        <v>230</v>
      </c>
      <c r="D36" s="20">
        <v>4.8817090000000025</v>
      </c>
      <c r="E36" s="21">
        <v>5.252142000000001</v>
      </c>
      <c r="F36" s="21">
        <f t="shared" si="0"/>
        <v>2.650811334175017</v>
      </c>
      <c r="G36" s="21">
        <v>1.6986259241750168</v>
      </c>
      <c r="H36" s="21">
        <v>0.46408906000000005</v>
      </c>
      <c r="I36" s="21">
        <v>0.48809635000000001</v>
      </c>
      <c r="J36" s="22">
        <f t="shared" si="1"/>
        <v>0.32341584141765711</v>
      </c>
      <c r="K36" s="22">
        <f t="shared" si="2"/>
        <v>0.41177770596739699</v>
      </c>
      <c r="L36" s="23">
        <f t="shared" si="3"/>
        <v>0.50471052271149874</v>
      </c>
      <c r="M36" s="4"/>
    </row>
    <row r="37" spans="1:13" x14ac:dyDescent="0.25">
      <c r="A37" s="17"/>
      <c r="B37" s="18">
        <v>464</v>
      </c>
      <c r="C37" s="19" t="s">
        <v>231</v>
      </c>
      <c r="D37" s="20">
        <v>4.3966409999999998</v>
      </c>
      <c r="E37" s="21">
        <v>4.5397850000000002</v>
      </c>
      <c r="F37" s="21">
        <f t="shared" si="0"/>
        <v>2.4046467894537304</v>
      </c>
      <c r="G37" s="21">
        <v>1.6031482394537306</v>
      </c>
      <c r="H37" s="21">
        <v>0.34883835999999996</v>
      </c>
      <c r="I37" s="21">
        <v>0.45266018999999991</v>
      </c>
      <c r="J37" s="22">
        <f t="shared" si="1"/>
        <v>0.35313307556497292</v>
      </c>
      <c r="K37" s="22">
        <f t="shared" si="2"/>
        <v>0.42997335764881611</v>
      </c>
      <c r="L37" s="23">
        <f t="shared" si="3"/>
        <v>0.52968296724486519</v>
      </c>
      <c r="M37" s="4"/>
    </row>
    <row r="38" spans="1:13" ht="15.75" thickBot="1" x14ac:dyDescent="0.3">
      <c r="A38" s="41" t="s">
        <v>233</v>
      </c>
      <c r="B38" s="58"/>
      <c r="C38" s="43"/>
      <c r="D38" s="44">
        <v>2.4899110000000007</v>
      </c>
      <c r="E38" s="45">
        <v>1.6390770000000003</v>
      </c>
      <c r="F38" s="45">
        <f t="shared" si="0"/>
        <v>0.69460683613351537</v>
      </c>
      <c r="G38" s="45">
        <v>0.35732879613351543</v>
      </c>
      <c r="H38" s="45">
        <v>0.2065699</v>
      </c>
      <c r="I38" s="45">
        <v>0.13070814000000003</v>
      </c>
      <c r="J38" s="46">
        <f t="shared" si="1"/>
        <v>0.21800610717709745</v>
      </c>
      <c r="K38" s="46">
        <f t="shared" si="2"/>
        <v>0.34403429255215912</v>
      </c>
      <c r="L38" s="47">
        <f t="shared" si="3"/>
        <v>0.42377925877400219</v>
      </c>
      <c r="M38" s="4"/>
    </row>
    <row r="39" spans="1:13" x14ac:dyDescent="0.25">
      <c r="D39" s="5"/>
      <c r="E39" s="5"/>
      <c r="F39" s="5"/>
      <c r="G39" s="5"/>
      <c r="H39" s="5"/>
      <c r="I39" s="5"/>
      <c r="J39" s="4"/>
      <c r="K39" s="4"/>
      <c r="L39" s="4"/>
      <c r="M3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workbookViewId="0">
      <selection activeCell="A18" sqref="A18:XFD5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82</v>
      </c>
      <c r="B1" s="49" t="s">
        <v>49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1256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1755.3916850000001</v>
      </c>
      <c r="I6" s="14">
        <v>1952.4923299999996</v>
      </c>
      <c r="J6" s="14">
        <v>590.09940460817495</v>
      </c>
      <c r="K6" s="14">
        <v>346.78211942817506</v>
      </c>
      <c r="L6" s="14">
        <v>77.969987629999991</v>
      </c>
      <c r="M6" s="14">
        <v>165.34729754999995</v>
      </c>
      <c r="N6" s="15">
        <v>0.17760997782161589</v>
      </c>
      <c r="O6" s="15">
        <v>0.21754354705105303</v>
      </c>
      <c r="P6" s="16">
        <v>0.30222879523843005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t="shared" ref="H7:M7" si="0">SUM(H8:H17)</f>
        <v>1389.7698459999995</v>
      </c>
      <c r="I7" s="37">
        <f t="shared" si="0"/>
        <v>515.3551070000002</v>
      </c>
      <c r="J7" s="37">
        <f t="shared" si="0"/>
        <v>79.390919880392119</v>
      </c>
      <c r="K7" s="37">
        <f t="shared" si="0"/>
        <v>56.916793620392127</v>
      </c>
      <c r="L7" s="37">
        <f t="shared" si="0"/>
        <v>6.0695156800000003</v>
      </c>
      <c r="M7" s="37">
        <f t="shared" si="0"/>
        <v>16.40461058</v>
      </c>
      <c r="N7" s="39">
        <f>IFERROR(K7/I7,0)</f>
        <v>0.11044189307003822</v>
      </c>
      <c r="O7" s="39">
        <f>IFERROR(SUM(K7,L7)/I7,0)</f>
        <v>0.12221923959781794</v>
      </c>
      <c r="P7" s="40">
        <f>IFERROR(SUM(K7,L7,M7)/I7,0)</f>
        <v>0.15405090354599338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513</v>
      </c>
      <c r="D8" s="68">
        <v>3000001</v>
      </c>
      <c r="E8" s="19" t="s">
        <v>276</v>
      </c>
      <c r="F8" s="69">
        <v>1</v>
      </c>
      <c r="G8" s="19" t="s">
        <v>532</v>
      </c>
      <c r="H8" s="20">
        <v>26.929896999999993</v>
      </c>
      <c r="I8" s="21">
        <v>35.589389000000004</v>
      </c>
      <c r="J8" s="21">
        <f t="shared" ref="J8:J17" si="1">SUM(K8,L8,M8)</f>
        <v>17.552290775501991</v>
      </c>
      <c r="K8" s="21">
        <v>11.80834654550199</v>
      </c>
      <c r="L8" s="21">
        <v>2.4106726800000002</v>
      </c>
      <c r="M8" s="21">
        <v>3.3332715500000001</v>
      </c>
      <c r="N8" s="22">
        <f t="shared" ref="N8:N18" si="2">IFERROR(K8/I8,0)</f>
        <v>0.3317940228055612</v>
      </c>
      <c r="O8" s="22">
        <f t="shared" ref="O8:O18" si="3">IFERROR(SUM(K8,L8)/I8,0)</f>
        <v>0.39952973695339333</v>
      </c>
      <c r="P8" s="23">
        <f t="shared" ref="P8:P18" si="4">IFERROR(SUM(K8,L8,M8)/I8,0)</f>
        <v>0.49318887647950316</v>
      </c>
      <c r="Q8" s="70">
        <v>552</v>
      </c>
      <c r="R8" s="21">
        <v>2</v>
      </c>
      <c r="S8" s="23">
        <f>IFERROR(R8/Q8,0)</f>
        <v>3.6231884057971015E-3</v>
      </c>
    </row>
    <row r="9" spans="1:19" ht="25.5" x14ac:dyDescent="0.25">
      <c r="A9" s="17"/>
      <c r="B9" s="19">
        <v>5001777</v>
      </c>
      <c r="C9" s="19" t="s">
        <v>1260</v>
      </c>
      <c r="D9" s="68">
        <v>3000001</v>
      </c>
      <c r="E9" s="19" t="s">
        <v>276</v>
      </c>
      <c r="F9" s="69">
        <v>177</v>
      </c>
      <c r="G9" s="19" t="s">
        <v>881</v>
      </c>
      <c r="H9" s="20">
        <v>1361.2550179999998</v>
      </c>
      <c r="I9" s="21">
        <v>477.9988120000001</v>
      </c>
      <c r="J9" s="21">
        <f t="shared" si="1"/>
        <v>61.766938454890138</v>
      </c>
      <c r="K9" s="21">
        <v>45.108447074890137</v>
      </c>
      <c r="L9" s="21">
        <v>3.6588429999999996</v>
      </c>
      <c r="M9" s="21">
        <v>12.99964838</v>
      </c>
      <c r="N9" s="22">
        <f t="shared" si="2"/>
        <v>9.436937068138597E-2</v>
      </c>
      <c r="O9" s="22">
        <f t="shared" si="3"/>
        <v>0.10202387296914479</v>
      </c>
      <c r="P9" s="23">
        <f t="shared" si="4"/>
        <v>0.1292198576738097</v>
      </c>
      <c r="Q9" s="70">
        <v>9</v>
      </c>
      <c r="R9" s="21">
        <v>6</v>
      </c>
      <c r="S9" s="23">
        <f t="shared" ref="S9:S17" si="5">IFERROR(R9/Q9,0)</f>
        <v>0.66666666666666663</v>
      </c>
    </row>
    <row r="10" spans="1:19" ht="25.5" x14ac:dyDescent="0.25">
      <c r="A10" s="17"/>
      <c r="B10" s="19">
        <v>5002737</v>
      </c>
      <c r="C10" s="19" t="s">
        <v>1261</v>
      </c>
      <c r="D10" s="68">
        <v>3000269</v>
      </c>
      <c r="E10" s="19" t="s">
        <v>1257</v>
      </c>
      <c r="F10" s="69">
        <v>46</v>
      </c>
      <c r="G10" s="19" t="s">
        <v>737</v>
      </c>
      <c r="H10" s="20">
        <v>0.4</v>
      </c>
      <c r="I10" s="21">
        <v>0.4</v>
      </c>
      <c r="J10" s="21">
        <f t="shared" si="1"/>
        <v>0</v>
      </c>
      <c r="K10" s="21">
        <v>0</v>
      </c>
      <c r="L10" s="21">
        <v>0</v>
      </c>
      <c r="M10" s="21">
        <v>0</v>
      </c>
      <c r="N10" s="22">
        <f t="shared" si="2"/>
        <v>0</v>
      </c>
      <c r="O10" s="22">
        <f t="shared" si="3"/>
        <v>0</v>
      </c>
      <c r="P10" s="23">
        <f t="shared" si="4"/>
        <v>0</v>
      </c>
      <c r="Q10" s="70">
        <v>0</v>
      </c>
      <c r="R10" s="21">
        <v>0</v>
      </c>
      <c r="S10" s="23">
        <f t="shared" si="5"/>
        <v>0</v>
      </c>
    </row>
    <row r="11" spans="1:19" ht="38.25" x14ac:dyDescent="0.25">
      <c r="A11" s="17"/>
      <c r="B11" s="19">
        <v>5002740</v>
      </c>
      <c r="C11" s="19" t="s">
        <v>1262</v>
      </c>
      <c r="D11" s="68">
        <v>3000270</v>
      </c>
      <c r="E11" s="19" t="s">
        <v>1258</v>
      </c>
      <c r="F11" s="69">
        <v>120</v>
      </c>
      <c r="G11" s="19" t="s">
        <v>690</v>
      </c>
      <c r="H11" s="20">
        <v>0.25</v>
      </c>
      <c r="I11" s="21">
        <v>0.25</v>
      </c>
      <c r="J11" s="21">
        <f t="shared" si="1"/>
        <v>0</v>
      </c>
      <c r="K11" s="21">
        <v>0</v>
      </c>
      <c r="L11" s="21">
        <v>0</v>
      </c>
      <c r="M11" s="21">
        <v>0</v>
      </c>
      <c r="N11" s="22">
        <f t="shared" si="2"/>
        <v>0</v>
      </c>
      <c r="O11" s="22">
        <f t="shared" si="3"/>
        <v>0</v>
      </c>
      <c r="P11" s="23">
        <f t="shared" si="4"/>
        <v>0</v>
      </c>
      <c r="Q11" s="70">
        <v>0</v>
      </c>
      <c r="R11" s="21">
        <v>0</v>
      </c>
      <c r="S11" s="23">
        <f t="shared" si="5"/>
        <v>0</v>
      </c>
    </row>
    <row r="12" spans="1:19" ht="25.5" x14ac:dyDescent="0.25">
      <c r="A12" s="17"/>
      <c r="B12" s="19">
        <v>5002741</v>
      </c>
      <c r="C12" s="19" t="s">
        <v>1263</v>
      </c>
      <c r="D12" s="68">
        <v>3000270</v>
      </c>
      <c r="E12" s="19" t="s">
        <v>1258</v>
      </c>
      <c r="F12" s="69">
        <v>120</v>
      </c>
      <c r="G12" s="19" t="s">
        <v>690</v>
      </c>
      <c r="H12" s="20">
        <v>0.51825100000000002</v>
      </c>
      <c r="I12" s="21">
        <v>0.71690600000000004</v>
      </c>
      <c r="J12" s="21">
        <f t="shared" si="1"/>
        <v>7.1690649999999995E-2</v>
      </c>
      <c r="K12" s="21">
        <v>0</v>
      </c>
      <c r="L12" s="21">
        <v>0</v>
      </c>
      <c r="M12" s="21">
        <v>7.1690649999999995E-2</v>
      </c>
      <c r="N12" s="22">
        <f t="shared" si="2"/>
        <v>0</v>
      </c>
      <c r="O12" s="22">
        <f t="shared" si="3"/>
        <v>0</v>
      </c>
      <c r="P12" s="23">
        <f t="shared" si="4"/>
        <v>0.10000006974415054</v>
      </c>
      <c r="Q12" s="70">
        <v>0</v>
      </c>
      <c r="R12" s="21">
        <v>0</v>
      </c>
      <c r="S12" s="23">
        <f t="shared" si="5"/>
        <v>0</v>
      </c>
    </row>
    <row r="13" spans="1:19" ht="25.5" x14ac:dyDescent="0.25">
      <c r="A13" s="17"/>
      <c r="B13" s="19">
        <v>5002741</v>
      </c>
      <c r="C13" s="19" t="s">
        <v>1263</v>
      </c>
      <c r="D13" s="68">
        <v>3000270</v>
      </c>
      <c r="E13" s="19" t="s">
        <v>1258</v>
      </c>
      <c r="F13" s="69">
        <v>227</v>
      </c>
      <c r="G13" s="19" t="s">
        <v>775</v>
      </c>
      <c r="H13" s="20">
        <v>1.668E-2</v>
      </c>
      <c r="I13" s="21">
        <v>0</v>
      </c>
      <c r="J13" s="21">
        <f t="shared" si="1"/>
        <v>0</v>
      </c>
      <c r="K13" s="21">
        <v>0</v>
      </c>
      <c r="L13" s="21">
        <v>0</v>
      </c>
      <c r="M13" s="21">
        <v>0</v>
      </c>
      <c r="N13" s="22">
        <f t="shared" si="2"/>
        <v>0</v>
      </c>
      <c r="O13" s="22">
        <f t="shared" si="3"/>
        <v>0</v>
      </c>
      <c r="P13" s="23">
        <f t="shared" si="4"/>
        <v>0</v>
      </c>
      <c r="Q13" s="70">
        <v>0</v>
      </c>
      <c r="R13" s="21">
        <v>0</v>
      </c>
      <c r="S13" s="23">
        <f t="shared" si="5"/>
        <v>0</v>
      </c>
    </row>
    <row r="14" spans="1:19" ht="51" x14ac:dyDescent="0.25">
      <c r="A14" s="17"/>
      <c r="B14" s="19">
        <v>5004465</v>
      </c>
      <c r="C14" s="19" t="s">
        <v>1264</v>
      </c>
      <c r="D14" s="68">
        <v>3000001</v>
      </c>
      <c r="E14" s="19" t="s">
        <v>276</v>
      </c>
      <c r="F14" s="69">
        <v>60</v>
      </c>
      <c r="G14" s="19" t="s">
        <v>310</v>
      </c>
      <c r="H14" s="20">
        <v>0.1</v>
      </c>
      <c r="I14" s="21">
        <v>0.1</v>
      </c>
      <c r="J14" s="21">
        <f t="shared" si="1"/>
        <v>0</v>
      </c>
      <c r="K14" s="21">
        <v>0</v>
      </c>
      <c r="L14" s="21">
        <v>0</v>
      </c>
      <c r="M14" s="21">
        <v>0</v>
      </c>
      <c r="N14" s="22">
        <f t="shared" si="2"/>
        <v>0</v>
      </c>
      <c r="O14" s="22">
        <f t="shared" si="3"/>
        <v>0</v>
      </c>
      <c r="P14" s="23">
        <f t="shared" si="4"/>
        <v>0</v>
      </c>
      <c r="Q14" s="70">
        <v>0</v>
      </c>
      <c r="R14" s="21">
        <v>0</v>
      </c>
      <c r="S14" s="23">
        <f t="shared" si="5"/>
        <v>0</v>
      </c>
    </row>
    <row r="15" spans="1:19" ht="51" x14ac:dyDescent="0.25">
      <c r="A15" s="17"/>
      <c r="B15" s="19">
        <v>5005060</v>
      </c>
      <c r="C15" s="19" t="s">
        <v>1265</v>
      </c>
      <c r="D15" s="68">
        <v>3000269</v>
      </c>
      <c r="E15" s="19" t="s">
        <v>1257</v>
      </c>
      <c r="F15" s="69">
        <v>60</v>
      </c>
      <c r="G15" s="19" t="s">
        <v>310</v>
      </c>
      <c r="H15" s="20">
        <v>0.1</v>
      </c>
      <c r="I15" s="21">
        <v>0.1</v>
      </c>
      <c r="J15" s="21">
        <f t="shared" si="1"/>
        <v>0</v>
      </c>
      <c r="K15" s="21">
        <v>0</v>
      </c>
      <c r="L15" s="21">
        <v>0</v>
      </c>
      <c r="M15" s="21">
        <v>0</v>
      </c>
      <c r="N15" s="22">
        <f t="shared" si="2"/>
        <v>0</v>
      </c>
      <c r="O15" s="22">
        <f t="shared" si="3"/>
        <v>0</v>
      </c>
      <c r="P15" s="23">
        <f t="shared" si="4"/>
        <v>0</v>
      </c>
      <c r="Q15" s="70">
        <v>0</v>
      </c>
      <c r="R15" s="21">
        <v>0</v>
      </c>
      <c r="S15" s="23">
        <f t="shared" si="5"/>
        <v>0</v>
      </c>
    </row>
    <row r="16" spans="1:19" ht="51" x14ac:dyDescent="0.25">
      <c r="A16" s="17"/>
      <c r="B16" s="19">
        <v>5005061</v>
      </c>
      <c r="C16" s="19" t="s">
        <v>1266</v>
      </c>
      <c r="D16" s="68">
        <v>3000666</v>
      </c>
      <c r="E16" s="19" t="s">
        <v>1259</v>
      </c>
      <c r="F16" s="69">
        <v>120</v>
      </c>
      <c r="G16" s="19" t="s">
        <v>690</v>
      </c>
      <c r="H16" s="20">
        <v>0.1</v>
      </c>
      <c r="I16" s="21">
        <v>0.1</v>
      </c>
      <c r="J16" s="21">
        <f t="shared" si="1"/>
        <v>0</v>
      </c>
      <c r="K16" s="21">
        <v>0</v>
      </c>
      <c r="L16" s="21">
        <v>0</v>
      </c>
      <c r="M16" s="21">
        <v>0</v>
      </c>
      <c r="N16" s="22">
        <f t="shared" si="2"/>
        <v>0</v>
      </c>
      <c r="O16" s="22">
        <f t="shared" si="3"/>
        <v>0</v>
      </c>
      <c r="P16" s="23">
        <f t="shared" si="4"/>
        <v>0</v>
      </c>
      <c r="Q16" s="70">
        <v>0</v>
      </c>
      <c r="R16" s="21">
        <v>0</v>
      </c>
      <c r="S16" s="23">
        <f t="shared" si="5"/>
        <v>0</v>
      </c>
    </row>
    <row r="17" spans="1:19" ht="63.75" x14ac:dyDescent="0.25">
      <c r="A17" s="17"/>
      <c r="B17" s="19">
        <v>5005062</v>
      </c>
      <c r="C17" s="19" t="s">
        <v>1267</v>
      </c>
      <c r="D17" s="68">
        <v>3000666</v>
      </c>
      <c r="E17" s="19" t="s">
        <v>1259</v>
      </c>
      <c r="F17" s="69">
        <v>120</v>
      </c>
      <c r="G17" s="19" t="s">
        <v>690</v>
      </c>
      <c r="H17" s="20">
        <v>0.1</v>
      </c>
      <c r="I17" s="21">
        <v>0.1</v>
      </c>
      <c r="J17" s="21">
        <f t="shared" si="1"/>
        <v>0</v>
      </c>
      <c r="K17" s="21">
        <v>0</v>
      </c>
      <c r="L17" s="21">
        <v>0</v>
      </c>
      <c r="M17" s="21">
        <v>0</v>
      </c>
      <c r="N17" s="22">
        <f t="shared" si="2"/>
        <v>0</v>
      </c>
      <c r="O17" s="22">
        <f t="shared" si="3"/>
        <v>0</v>
      </c>
      <c r="P17" s="23">
        <f t="shared" si="4"/>
        <v>0</v>
      </c>
      <c r="Q17" s="70">
        <v>0</v>
      </c>
      <c r="R17" s="21">
        <v>0</v>
      </c>
      <c r="S17" s="23">
        <f t="shared" si="5"/>
        <v>0</v>
      </c>
    </row>
    <row r="18" spans="1:19" ht="15.75" thickBot="1" x14ac:dyDescent="0.3">
      <c r="A18" s="41" t="s">
        <v>294</v>
      </c>
      <c r="B18" s="43"/>
      <c r="C18" s="43"/>
      <c r="D18" s="65"/>
      <c r="E18" s="43"/>
      <c r="F18" s="66"/>
      <c r="G18" s="43"/>
      <c r="H18" s="44">
        <f>H6-H7</f>
        <v>365.62183900000059</v>
      </c>
      <c r="I18" s="44">
        <f t="shared" ref="I18:M18" si="6">I6-I7</f>
        <v>1437.1372229999993</v>
      </c>
      <c r="J18" s="44">
        <f t="shared" si="6"/>
        <v>510.70848472778283</v>
      </c>
      <c r="K18" s="44">
        <f t="shared" si="6"/>
        <v>289.86532580778294</v>
      </c>
      <c r="L18" s="44">
        <f t="shared" si="6"/>
        <v>71.900471949999996</v>
      </c>
      <c r="M18" s="44">
        <f t="shared" si="6"/>
        <v>148.94268696999995</v>
      </c>
      <c r="N18" s="46">
        <f t="shared" si="2"/>
        <v>0.2016963454628877</v>
      </c>
      <c r="O18" s="46">
        <f t="shared" si="3"/>
        <v>0.25172669106893147</v>
      </c>
      <c r="P18" s="47">
        <f t="shared" si="4"/>
        <v>0.35536514993445628</v>
      </c>
      <c r="Q18" s="67"/>
      <c r="R18" s="45"/>
      <c r="S18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8"/>
  <sheetViews>
    <sheetView workbookViewId="0">
      <selection activeCell="A26" sqref="A26:L2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83</v>
      </c>
      <c r="B1" s="50" t="s">
        <v>50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1270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1221.5727770000003</v>
      </c>
      <c r="E6" s="14">
        <v>2748.6796389999995</v>
      </c>
      <c r="F6" s="14">
        <v>755.34601703121496</v>
      </c>
      <c r="G6" s="14">
        <v>416.19585595121515</v>
      </c>
      <c r="H6" s="14">
        <v>129.09621203</v>
      </c>
      <c r="I6" s="14">
        <v>210.05394905000003</v>
      </c>
      <c r="J6" s="15">
        <v>0.15141664748629341</v>
      </c>
      <c r="K6" s="15">
        <v>0.19838327473462805</v>
      </c>
      <c r="L6" s="16">
        <v>0.27480322054046957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434.40925400000037</v>
      </c>
      <c r="E7" s="38">
        <f ca="1">SUM(E8:OFFSET(E6,MATCH("GOBIERNOS REGIONALES",$A$8:$A$50,0),0))</f>
        <v>1069.636364999996</v>
      </c>
      <c r="F7" s="38">
        <f ca="1">SUM(F8:OFFSET(F6,MATCH("GOBIERNOS REGIONALES",$A$8:$A$50,0),0))</f>
        <v>138.12904058960351</v>
      </c>
      <c r="G7" s="38">
        <f ca="1">SUM(G8:OFFSET(G6,MATCH("GOBIERNOS REGIONALES",$A$8:$A$50,0),0))</f>
        <v>106.80098463960348</v>
      </c>
      <c r="H7" s="38">
        <f ca="1">SUM(H8:OFFSET(H6,MATCH("GOBIERNOS REGIONALES",$A$8:$A$50,0),0))</f>
        <v>14.041265940000001</v>
      </c>
      <c r="I7" s="38">
        <f ca="1">SUM(I8:OFFSET(I6,MATCH("GOBIERNOS REGIONALES",$A$8:$A$50,0),0))</f>
        <v>17.286790010000011</v>
      </c>
      <c r="J7" s="39">
        <f ca="1">IFERROR(G7/E7,0)</f>
        <v>9.9847937237627374E-2</v>
      </c>
      <c r="K7" s="39">
        <f ca="1">IFERROR(SUM(G7,H7)/E7,0)</f>
        <v>0.11297507688942862</v>
      </c>
      <c r="L7" s="40">
        <f ca="1">IFERROR(SUM(G7,H7,I7)/E7,0)</f>
        <v>0.12913644777737529</v>
      </c>
      <c r="M7" s="4"/>
    </row>
    <row r="8" spans="1:13" ht="25.5" x14ac:dyDescent="0.25">
      <c r="A8" s="17"/>
      <c r="B8" s="18">
        <v>37</v>
      </c>
      <c r="C8" s="19" t="s">
        <v>125</v>
      </c>
      <c r="D8" s="20">
        <v>434.40925400000037</v>
      </c>
      <c r="E8" s="21">
        <v>1069.636364999996</v>
      </c>
      <c r="F8" s="21">
        <f t="shared" ref="F8:F27" si="0">SUM(G8,H8,I8)</f>
        <v>138.12904058960351</v>
      </c>
      <c r="G8" s="21">
        <v>106.80098463960348</v>
      </c>
      <c r="H8" s="21">
        <v>14.041265940000001</v>
      </c>
      <c r="I8" s="21">
        <v>17.286790010000011</v>
      </c>
      <c r="J8" s="22">
        <f t="shared" ref="J8:J27" si="1">IFERROR(G8/E8,0)</f>
        <v>9.9847937237627374E-2</v>
      </c>
      <c r="K8" s="22">
        <f t="shared" ref="K8:K27" si="2">IFERROR(SUM(G8,H8)/E8,0)</f>
        <v>0.11297507688942862</v>
      </c>
      <c r="L8" s="23">
        <f t="shared" ref="L8:L27" si="3">IFERROR(SUM(G8,H8,I8)/E8,0)</f>
        <v>0.12913644777737529</v>
      </c>
      <c r="M8" s="4"/>
    </row>
    <row r="9" spans="1:13" x14ac:dyDescent="0.25">
      <c r="A9" s="34" t="s">
        <v>206</v>
      </c>
      <c r="B9" s="57"/>
      <c r="C9" s="36"/>
      <c r="D9" s="37">
        <f ca="1">SUM(D10:OFFSET(D8,(MATCH("GOBIERNOS LOCALES",$A$8:$A$50,0)-MATCH("GOBIERNOS REGIONALES",$A$8:$A$50,0)),0))</f>
        <v>39.950538000000002</v>
      </c>
      <c r="E9" s="38">
        <f ca="1">SUM(E10:OFFSET(E8,(MATCH("GOBIERNOS LOCALES",$A$8:$A$50,0)-MATCH("GOBIERNOS REGIONALES",$A$8:$A$50,0)),0))</f>
        <v>79.832374999999999</v>
      </c>
      <c r="F9" s="38">
        <f ca="1">SUM(F10:OFFSET(F8,(MATCH("GOBIERNOS LOCALES",$A$8:$A$50,0)-MATCH("GOBIERNOS REGIONALES",$A$8:$A$50,0)),0))</f>
        <v>39.66980596025428</v>
      </c>
      <c r="G9" s="38">
        <f ca="1">SUM(G10:OFFSET(G8,(MATCH("GOBIERNOS LOCALES",$A$8:$A$50,0)-MATCH("GOBIERNOS REGIONALES",$A$8:$A$50,0)),0))</f>
        <v>28.233937520254276</v>
      </c>
      <c r="H9" s="38">
        <f ca="1">SUM(H10:OFFSET(H8,(MATCH("GOBIERNOS LOCALES",$A$8:$A$50,0)-MATCH("GOBIERNOS REGIONALES",$A$8:$A$50,0)),0))</f>
        <v>6.3017492100000005</v>
      </c>
      <c r="I9" s="38">
        <f ca="1">SUM(I10:OFFSET(I8,(MATCH("GOBIERNOS LOCALES",$A$8:$A$50,0)-MATCH("GOBIERNOS REGIONALES",$A$8:$A$50,0)),0))</f>
        <v>5.1341192299999987</v>
      </c>
      <c r="J9" s="39">
        <f t="shared" ca="1" si="1"/>
        <v>0.35366525823958356</v>
      </c>
      <c r="K9" s="39">
        <f t="shared" ca="1" si="2"/>
        <v>0.4326025215992168</v>
      </c>
      <c r="L9" s="40">
        <f t="shared" ca="1" si="3"/>
        <v>0.49691376412457067</v>
      </c>
      <c r="M9" s="4"/>
    </row>
    <row r="10" spans="1:13" x14ac:dyDescent="0.25">
      <c r="A10" s="17"/>
      <c r="B10" s="18">
        <v>440</v>
      </c>
      <c r="C10" s="19" t="s">
        <v>207</v>
      </c>
      <c r="D10" s="20">
        <v>0</v>
      </c>
      <c r="E10" s="21">
        <v>10.714958000000001</v>
      </c>
      <c r="F10" s="21">
        <f t="shared" si="0"/>
        <v>3.0364267896298038</v>
      </c>
      <c r="G10" s="21">
        <v>2.0688026696298039</v>
      </c>
      <c r="H10" s="21">
        <v>0.14617543000000002</v>
      </c>
      <c r="I10" s="21">
        <v>0.82144868999999998</v>
      </c>
      <c r="J10" s="22">
        <f t="shared" si="1"/>
        <v>0.19307613428160927</v>
      </c>
      <c r="K10" s="22">
        <f t="shared" si="2"/>
        <v>0.2067183184133623</v>
      </c>
      <c r="L10" s="23">
        <f t="shared" si="3"/>
        <v>0.28338205241959918</v>
      </c>
      <c r="M10" s="4"/>
    </row>
    <row r="11" spans="1:13" x14ac:dyDescent="0.25">
      <c r="A11" s="17"/>
      <c r="B11" s="18">
        <v>442</v>
      </c>
      <c r="C11" s="19" t="s">
        <v>209</v>
      </c>
      <c r="D11" s="20">
        <v>0</v>
      </c>
      <c r="E11" s="21">
        <v>0.14849999999999999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</row>
    <row r="12" spans="1:13" x14ac:dyDescent="0.25">
      <c r="A12" s="17"/>
      <c r="B12" s="18">
        <v>443</v>
      </c>
      <c r="C12" s="19" t="s">
        <v>210</v>
      </c>
      <c r="D12" s="20">
        <v>0</v>
      </c>
      <c r="E12" s="21">
        <v>9.9999999999999992E-2</v>
      </c>
      <c r="F12" s="21">
        <f t="shared" si="0"/>
        <v>9.2532001435756683E-3</v>
      </c>
      <c r="G12" s="21">
        <v>9.2532001435756683E-3</v>
      </c>
      <c r="H12" s="21">
        <v>0</v>
      </c>
      <c r="I12" s="21">
        <v>0</v>
      </c>
      <c r="J12" s="22">
        <f t="shared" si="1"/>
        <v>9.2532001435756697E-2</v>
      </c>
      <c r="K12" s="22">
        <f t="shared" si="2"/>
        <v>9.2532001435756697E-2</v>
      </c>
      <c r="L12" s="23">
        <f t="shared" si="3"/>
        <v>9.2532001435756697E-2</v>
      </c>
      <c r="M12" s="4"/>
    </row>
    <row r="13" spans="1:13" x14ac:dyDescent="0.25">
      <c r="A13" s="17"/>
      <c r="B13" s="18">
        <v>445</v>
      </c>
      <c r="C13" s="19" t="s">
        <v>212</v>
      </c>
      <c r="D13" s="20">
        <v>0</v>
      </c>
      <c r="E13" s="21">
        <v>0.85929999999999995</v>
      </c>
      <c r="F13" s="21">
        <f t="shared" si="0"/>
        <v>0.18273667993994475</v>
      </c>
      <c r="G13" s="21">
        <v>7.2558159939944744E-2</v>
      </c>
      <c r="H13" s="21">
        <v>8.4191680000000005E-2</v>
      </c>
      <c r="I13" s="21">
        <v>2.5986839999999997E-2</v>
      </c>
      <c r="J13" s="22">
        <f t="shared" si="1"/>
        <v>8.4438682578778942E-2</v>
      </c>
      <c r="K13" s="22">
        <f t="shared" si="2"/>
        <v>0.18241573366687391</v>
      </c>
      <c r="L13" s="23">
        <f t="shared" si="3"/>
        <v>0.21265760495745928</v>
      </c>
      <c r="M13" s="4"/>
    </row>
    <row r="14" spans="1:13" x14ac:dyDescent="0.25">
      <c r="A14" s="17"/>
      <c r="B14" s="18">
        <v>446</v>
      </c>
      <c r="C14" s="19" t="s">
        <v>213</v>
      </c>
      <c r="D14" s="20">
        <v>8.5698939999999997</v>
      </c>
      <c r="E14" s="21">
        <v>15.147793</v>
      </c>
      <c r="F14" s="21">
        <f t="shared" si="0"/>
        <v>4.808878358597763</v>
      </c>
      <c r="G14" s="21">
        <v>2.5915504185977625</v>
      </c>
      <c r="H14" s="21">
        <v>0.92955208999999994</v>
      </c>
      <c r="I14" s="21">
        <v>1.2877758500000001</v>
      </c>
      <c r="J14" s="22">
        <f t="shared" si="1"/>
        <v>0.17108435655265175</v>
      </c>
      <c r="K14" s="22">
        <f t="shared" si="2"/>
        <v>0.23244986966733455</v>
      </c>
      <c r="L14" s="23">
        <f t="shared" si="3"/>
        <v>0.31746396049891645</v>
      </c>
      <c r="M14" s="4"/>
    </row>
    <row r="15" spans="1:13" x14ac:dyDescent="0.25">
      <c r="A15" s="17"/>
      <c r="B15" s="18">
        <v>447</v>
      </c>
      <c r="C15" s="19" t="s">
        <v>214</v>
      </c>
      <c r="D15" s="20">
        <v>13.059057000000001</v>
      </c>
      <c r="E15" s="21">
        <v>14.812839000000002</v>
      </c>
      <c r="F15" s="21">
        <f t="shared" si="0"/>
        <v>5.5456895027113084</v>
      </c>
      <c r="G15" s="21">
        <v>3.7808155727113082</v>
      </c>
      <c r="H15" s="21">
        <v>1.2725619799999999</v>
      </c>
      <c r="I15" s="21">
        <v>0.49231194999999994</v>
      </c>
      <c r="J15" s="22">
        <f t="shared" si="1"/>
        <v>0.25523909175758325</v>
      </c>
      <c r="K15" s="22">
        <f t="shared" si="2"/>
        <v>0.34114848292831018</v>
      </c>
      <c r="L15" s="23">
        <f t="shared" si="3"/>
        <v>0.37438397208741064</v>
      </c>
      <c r="M15" s="4"/>
    </row>
    <row r="16" spans="1:13" x14ac:dyDescent="0.25">
      <c r="A16" s="17"/>
      <c r="B16" s="18">
        <v>448</v>
      </c>
      <c r="C16" s="19" t="s">
        <v>215</v>
      </c>
      <c r="D16" s="20">
        <v>12.915972999999999</v>
      </c>
      <c r="E16" s="21">
        <v>16.326355000000007</v>
      </c>
      <c r="F16" s="21">
        <f t="shared" si="0"/>
        <v>11.732409065098592</v>
      </c>
      <c r="G16" s="21">
        <v>8.0991277350985911</v>
      </c>
      <c r="H16" s="21">
        <v>2.3517978600000005</v>
      </c>
      <c r="I16" s="21">
        <v>1.2814834699999995</v>
      </c>
      <c r="J16" s="22">
        <f t="shared" si="1"/>
        <v>0.49607690970204849</v>
      </c>
      <c r="K16" s="22">
        <f t="shared" si="2"/>
        <v>0.64012607805591559</v>
      </c>
      <c r="L16" s="23">
        <f t="shared" si="3"/>
        <v>0.71861778486983696</v>
      </c>
      <c r="M16" s="4"/>
    </row>
    <row r="17" spans="1:13" x14ac:dyDescent="0.25">
      <c r="A17" s="17"/>
      <c r="B17" s="18">
        <v>451</v>
      </c>
      <c r="C17" s="19" t="s">
        <v>218</v>
      </c>
      <c r="D17" s="20">
        <v>0</v>
      </c>
      <c r="E17" s="21">
        <v>9.4095000000000012E-2</v>
      </c>
      <c r="F17" s="21">
        <f t="shared" si="0"/>
        <v>1.9988730549812317E-2</v>
      </c>
      <c r="G17" s="21">
        <v>1.9988730549812317E-2</v>
      </c>
      <c r="H17" s="21">
        <v>0</v>
      </c>
      <c r="I17" s="21">
        <v>0</v>
      </c>
      <c r="J17" s="22">
        <f t="shared" si="1"/>
        <v>0.21243137839218146</v>
      </c>
      <c r="K17" s="22">
        <f t="shared" si="2"/>
        <v>0.21243137839218146</v>
      </c>
      <c r="L17" s="23">
        <f t="shared" si="3"/>
        <v>0.21243137839218146</v>
      </c>
      <c r="M17" s="4"/>
    </row>
    <row r="18" spans="1:13" x14ac:dyDescent="0.25">
      <c r="A18" s="17"/>
      <c r="B18" s="18">
        <v>452</v>
      </c>
      <c r="C18" s="19" t="s">
        <v>219</v>
      </c>
      <c r="D18" s="20">
        <v>0</v>
      </c>
      <c r="E18" s="21">
        <v>1.2719000000000001E-2</v>
      </c>
      <c r="F18" s="21">
        <f t="shared" si="0"/>
        <v>5.8490600000000005E-3</v>
      </c>
      <c r="G18" s="21">
        <v>0</v>
      </c>
      <c r="H18" s="21">
        <v>0</v>
      </c>
      <c r="I18" s="21">
        <v>5.8490600000000005E-3</v>
      </c>
      <c r="J18" s="22">
        <f t="shared" si="1"/>
        <v>0</v>
      </c>
      <c r="K18" s="22">
        <f t="shared" si="2"/>
        <v>0</v>
      </c>
      <c r="L18" s="23">
        <f t="shared" si="3"/>
        <v>0.4598679141441937</v>
      </c>
      <c r="M18" s="4"/>
    </row>
    <row r="19" spans="1:13" x14ac:dyDescent="0.25">
      <c r="A19" s="17"/>
      <c r="B19" s="18">
        <v>453</v>
      </c>
      <c r="C19" s="19" t="s">
        <v>220</v>
      </c>
      <c r="D19" s="20">
        <v>0.55644800000000005</v>
      </c>
      <c r="E19" s="21">
        <v>0</v>
      </c>
      <c r="F19" s="21">
        <f t="shared" si="0"/>
        <v>0</v>
      </c>
      <c r="G19" s="21">
        <v>0</v>
      </c>
      <c r="H19" s="21">
        <v>0</v>
      </c>
      <c r="I19" s="21">
        <v>0</v>
      </c>
      <c r="J19" s="22">
        <f t="shared" si="1"/>
        <v>0</v>
      </c>
      <c r="K19" s="22">
        <f t="shared" si="2"/>
        <v>0</v>
      </c>
      <c r="L19" s="23">
        <f t="shared" si="3"/>
        <v>0</v>
      </c>
      <c r="M19" s="4"/>
    </row>
    <row r="20" spans="1:13" x14ac:dyDescent="0.25">
      <c r="A20" s="17"/>
      <c r="B20" s="18">
        <v>454</v>
      </c>
      <c r="C20" s="19" t="s">
        <v>221</v>
      </c>
      <c r="D20" s="20">
        <v>0.182445</v>
      </c>
      <c r="E20" s="21">
        <v>0.54253399999999996</v>
      </c>
      <c r="F20" s="21">
        <f t="shared" si="0"/>
        <v>0.34680129444160912</v>
      </c>
      <c r="G20" s="21">
        <v>0.14929677444160916</v>
      </c>
      <c r="H20" s="21">
        <v>0.1648645</v>
      </c>
      <c r="I20" s="21">
        <v>3.2640020000000006E-2</v>
      </c>
      <c r="J20" s="22">
        <f t="shared" si="1"/>
        <v>0.27518418097595576</v>
      </c>
      <c r="K20" s="22">
        <f t="shared" si="2"/>
        <v>0.57906283189921581</v>
      </c>
      <c r="L20" s="23">
        <f t="shared" si="3"/>
        <v>0.6392249968510898</v>
      </c>
      <c r="M20" s="4"/>
    </row>
    <row r="21" spans="1:13" x14ac:dyDescent="0.25">
      <c r="A21" s="17"/>
      <c r="B21" s="18">
        <v>455</v>
      </c>
      <c r="C21" s="19" t="s">
        <v>222</v>
      </c>
      <c r="D21" s="20">
        <v>0</v>
      </c>
      <c r="E21" s="21">
        <v>1.0797999999999999</v>
      </c>
      <c r="F21" s="21">
        <f t="shared" si="0"/>
        <v>2.3984000000000002E-3</v>
      </c>
      <c r="G21" s="21">
        <v>0</v>
      </c>
      <c r="H21" s="21">
        <v>0</v>
      </c>
      <c r="I21" s="21">
        <v>2.3984000000000002E-3</v>
      </c>
      <c r="J21" s="22">
        <f t="shared" si="1"/>
        <v>0</v>
      </c>
      <c r="K21" s="22">
        <f t="shared" si="2"/>
        <v>0</v>
      </c>
      <c r="L21" s="23">
        <f t="shared" si="3"/>
        <v>2.2211520651972592E-3</v>
      </c>
      <c r="M21" s="4"/>
    </row>
    <row r="22" spans="1:13" x14ac:dyDescent="0.25">
      <c r="A22" s="17"/>
      <c r="B22" s="18">
        <v>456</v>
      </c>
      <c r="C22" s="19" t="s">
        <v>223</v>
      </c>
      <c r="D22" s="20">
        <v>2</v>
      </c>
      <c r="E22" s="21">
        <v>0.10076400000000001</v>
      </c>
      <c r="F22" s="21">
        <f t="shared" si="0"/>
        <v>0</v>
      </c>
      <c r="G22" s="21">
        <v>0</v>
      </c>
      <c r="H22" s="21">
        <v>0</v>
      </c>
      <c r="I22" s="21">
        <v>0</v>
      </c>
      <c r="J22" s="22">
        <f t="shared" si="1"/>
        <v>0</v>
      </c>
      <c r="K22" s="22">
        <f t="shared" si="2"/>
        <v>0</v>
      </c>
      <c r="L22" s="23">
        <f t="shared" si="3"/>
        <v>0</v>
      </c>
      <c r="M22" s="4"/>
    </row>
    <row r="23" spans="1:13" x14ac:dyDescent="0.25">
      <c r="A23" s="17"/>
      <c r="B23" s="18">
        <v>457</v>
      </c>
      <c r="C23" s="19" t="s">
        <v>224</v>
      </c>
      <c r="D23" s="20">
        <v>0.10198600000000001</v>
      </c>
      <c r="E23" s="21">
        <v>7.1126350000000009</v>
      </c>
      <c r="F23" s="21">
        <f t="shared" si="0"/>
        <v>5.0805889169909868</v>
      </c>
      <c r="G23" s="21">
        <v>3.5970919469909859</v>
      </c>
      <c r="H23" s="21">
        <v>0.62144588999999995</v>
      </c>
      <c r="I23" s="21">
        <v>0.86205108000000008</v>
      </c>
      <c r="J23" s="22">
        <f t="shared" si="1"/>
        <v>0.5057326781131023</v>
      </c>
      <c r="K23" s="22">
        <f t="shared" si="2"/>
        <v>0.5931047828253504</v>
      </c>
      <c r="L23" s="23">
        <f t="shared" si="3"/>
        <v>0.71430474317759673</v>
      </c>
      <c r="M23" s="4"/>
    </row>
    <row r="24" spans="1:13" x14ac:dyDescent="0.25">
      <c r="A24" s="17"/>
      <c r="B24" s="18">
        <v>459</v>
      </c>
      <c r="C24" s="19" t="s">
        <v>226</v>
      </c>
      <c r="D24" s="20">
        <v>0</v>
      </c>
      <c r="E24" s="21">
        <v>0.50912599999999997</v>
      </c>
      <c r="F24" s="21">
        <f t="shared" si="0"/>
        <v>0.16012467501457214</v>
      </c>
      <c r="G24" s="21">
        <v>0.14949509501457214</v>
      </c>
      <c r="H24" s="21">
        <v>0</v>
      </c>
      <c r="I24" s="21">
        <v>1.0629580000000001E-2</v>
      </c>
      <c r="J24" s="22">
        <f t="shared" si="1"/>
        <v>0.29363083993858524</v>
      </c>
      <c r="K24" s="22">
        <f t="shared" si="2"/>
        <v>0.29363083993858524</v>
      </c>
      <c r="L24" s="23">
        <f t="shared" si="3"/>
        <v>0.31450893298431459</v>
      </c>
      <c r="M24" s="4"/>
    </row>
    <row r="25" spans="1:13" x14ac:dyDescent="0.25">
      <c r="A25" s="17"/>
      <c r="B25" s="18">
        <v>462</v>
      </c>
      <c r="C25" s="19" t="s">
        <v>229</v>
      </c>
      <c r="D25" s="20">
        <v>0</v>
      </c>
      <c r="E25" s="21">
        <v>1.3282890000000001</v>
      </c>
      <c r="F25" s="21">
        <f t="shared" si="0"/>
        <v>1.1569906123568177</v>
      </c>
      <c r="G25" s="21">
        <v>1.1473695123568177</v>
      </c>
      <c r="H25" s="21">
        <v>9.6211000000000005E-3</v>
      </c>
      <c r="I25" s="21">
        <v>0</v>
      </c>
      <c r="J25" s="22">
        <f t="shared" si="1"/>
        <v>0.86379508703062191</v>
      </c>
      <c r="K25" s="22">
        <f t="shared" si="2"/>
        <v>0.87103831497273376</v>
      </c>
      <c r="L25" s="23">
        <f t="shared" si="3"/>
        <v>0.87103831497273376</v>
      </c>
      <c r="M25" s="4"/>
    </row>
    <row r="26" spans="1:13" x14ac:dyDescent="0.25">
      <c r="A26" s="17"/>
      <c r="B26" s="18">
        <v>463</v>
      </c>
      <c r="C26" s="19" t="s">
        <v>230</v>
      </c>
      <c r="D26" s="20">
        <v>2.5647350000000007</v>
      </c>
      <c r="E26" s="21">
        <v>10.942667999999999</v>
      </c>
      <c r="F26" s="21">
        <f t="shared" si="0"/>
        <v>7.5816706747794926</v>
      </c>
      <c r="G26" s="21">
        <v>6.5485877047794929</v>
      </c>
      <c r="H26" s="21">
        <v>0.72153867999999999</v>
      </c>
      <c r="I26" s="21">
        <v>0.31154429</v>
      </c>
      <c r="J26" s="22">
        <f t="shared" si="1"/>
        <v>0.59844525163145712</v>
      </c>
      <c r="K26" s="22">
        <f t="shared" si="2"/>
        <v>0.66438334643612451</v>
      </c>
      <c r="L26" s="23">
        <f t="shared" si="3"/>
        <v>0.69285394336915762</v>
      </c>
      <c r="M26" s="4"/>
    </row>
    <row r="27" spans="1:13" ht="15.75" thickBot="1" x14ac:dyDescent="0.3">
      <c r="A27" s="41" t="s">
        <v>233</v>
      </c>
      <c r="B27" s="58"/>
      <c r="C27" s="43"/>
      <c r="D27" s="44">
        <v>747.21298499999727</v>
      </c>
      <c r="E27" s="45">
        <v>1599.2108989999965</v>
      </c>
      <c r="F27" s="45">
        <f t="shared" si="0"/>
        <v>577.54717048135774</v>
      </c>
      <c r="G27" s="45">
        <v>281.16093379135737</v>
      </c>
      <c r="H27" s="45">
        <v>108.75319688000008</v>
      </c>
      <c r="I27" s="45">
        <v>187.6330398100003</v>
      </c>
      <c r="J27" s="46">
        <f t="shared" si="1"/>
        <v>0.17581229215431829</v>
      </c>
      <c r="K27" s="46">
        <f t="shared" si="2"/>
        <v>0.24381657911109464</v>
      </c>
      <c r="L27" s="47">
        <f t="shared" si="3"/>
        <v>0.36114509402262335</v>
      </c>
      <c r="M27" s="4"/>
    </row>
    <row r="28" spans="1:13" x14ac:dyDescent="0.25">
      <c r="D28" s="5"/>
      <c r="E28" s="5"/>
      <c r="F28" s="5"/>
      <c r="G28" s="5"/>
      <c r="H28" s="5"/>
      <c r="I28" s="5"/>
      <c r="J28" s="4"/>
      <c r="K28" s="4"/>
      <c r="L28" s="4"/>
      <c r="M28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19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83</v>
      </c>
      <c r="B1" s="51" t="s">
        <v>50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1271</v>
      </c>
      <c r="N2" s="72" t="s">
        <v>1280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1221.5727770000003</v>
      </c>
      <c r="E6" s="14">
        <f ca="1">SUM(E7:OFFSET(E7,50,0))</f>
        <v>2748.6796389999995</v>
      </c>
      <c r="F6" s="14">
        <f ca="1">SUM(F7:OFFSET(F7,50,0))</f>
        <v>755.34601703121496</v>
      </c>
      <c r="G6" s="14">
        <f ca="1">SUM(G7:OFFSET(G7,50,0))</f>
        <v>416.19585595121515</v>
      </c>
      <c r="H6" s="14">
        <f ca="1">SUM(H7:OFFSET(H7,50,0))</f>
        <v>129.09621203</v>
      </c>
      <c r="I6" s="14">
        <f ca="1">SUM(I7:OFFSET(I7,50,0))</f>
        <v>210.05394905000003</v>
      </c>
      <c r="J6" s="15">
        <f ca="1">IFERROR(G6/E6,0)</f>
        <v>0.15141664748629341</v>
      </c>
      <c r="K6" s="15">
        <f ca="1">IFERROR(SUM(G6,H6)/E6,0)</f>
        <v>0.19838327473462805</v>
      </c>
      <c r="L6" s="16">
        <f ca="1">IFERROR(SUM(G6,H6,I6)/E6,0)</f>
        <v>0.27480322054046957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30.876988999999998</v>
      </c>
      <c r="E7" s="21">
        <v>372.53039300000069</v>
      </c>
      <c r="F7" s="21">
        <f t="shared" ref="F7:F30" si="0">SUM(G7,H7,I7)</f>
        <v>32.020614093103582</v>
      </c>
      <c r="G7" s="21">
        <v>16.351930723103578</v>
      </c>
      <c r="H7" s="21">
        <v>7.6732095600000045</v>
      </c>
      <c r="I7" s="21">
        <v>7.9954738099999991</v>
      </c>
      <c r="J7" s="22">
        <f t="shared" ref="J7:J30" si="1">IFERROR(G7/E7,0)</f>
        <v>4.3894219184160761E-2</v>
      </c>
      <c r="K7" s="22">
        <f t="shared" ref="K7:K30" si="2">IFERROR(SUM(G7,H7)/E7,0)</f>
        <v>6.4491758886109293E-2</v>
      </c>
      <c r="L7" s="23">
        <f t="shared" ref="L7:L30" si="3">IFERROR(SUM(G7,H7,I7)/E7,0)</f>
        <v>8.5954366931622464E-2</v>
      </c>
      <c r="M7" s="4"/>
      <c r="N7" t="s">
        <v>273</v>
      </c>
      <c r="O7" s="5">
        <v>9.8361562948350443</v>
      </c>
      <c r="P7" s="71">
        <v>0.61006387798438999</v>
      </c>
    </row>
    <row r="8" spans="1:16" x14ac:dyDescent="0.25">
      <c r="A8" s="17"/>
      <c r="B8" s="55">
        <v>2</v>
      </c>
      <c r="C8" s="19" t="s">
        <v>251</v>
      </c>
      <c r="D8" s="20">
        <v>70.599208999999973</v>
      </c>
      <c r="E8" s="21">
        <v>142.84626700000004</v>
      </c>
      <c r="F8" s="21">
        <f t="shared" si="0"/>
        <v>48.371600025735709</v>
      </c>
      <c r="G8" s="21">
        <v>25.336747335735708</v>
      </c>
      <c r="H8" s="21">
        <v>4.3477357799999998</v>
      </c>
      <c r="I8" s="21">
        <v>18.68711691</v>
      </c>
      <c r="J8" s="22">
        <f t="shared" si="1"/>
        <v>0.17737073476155804</v>
      </c>
      <c r="K8" s="22">
        <f t="shared" si="2"/>
        <v>0.20780720238027431</v>
      </c>
      <c r="L8" s="23">
        <f t="shared" si="3"/>
        <v>0.33862698019077875</v>
      </c>
      <c r="M8" s="4"/>
      <c r="N8" t="s">
        <v>265</v>
      </c>
      <c r="O8" s="5">
        <v>22.662848630033</v>
      </c>
      <c r="P8" s="71">
        <v>0.58405381541851076</v>
      </c>
    </row>
    <row r="9" spans="1:16" x14ac:dyDescent="0.25">
      <c r="A9" s="17"/>
      <c r="B9" s="55">
        <v>3</v>
      </c>
      <c r="C9" s="19" t="s">
        <v>252</v>
      </c>
      <c r="D9" s="20">
        <v>19.565870000000015</v>
      </c>
      <c r="E9" s="21">
        <v>103.42850399999999</v>
      </c>
      <c r="F9" s="21">
        <f t="shared" si="0"/>
        <v>39.878870291552104</v>
      </c>
      <c r="G9" s="21">
        <v>23.603155961552112</v>
      </c>
      <c r="H9" s="21">
        <v>8.0807272100000009</v>
      </c>
      <c r="I9" s="21">
        <v>8.1949871199999968</v>
      </c>
      <c r="J9" s="22">
        <f t="shared" si="1"/>
        <v>0.22820745779666421</v>
      </c>
      <c r="K9" s="22">
        <f t="shared" si="2"/>
        <v>0.30633608672858803</v>
      </c>
      <c r="L9" s="23">
        <f t="shared" si="3"/>
        <v>0.38556943926745868</v>
      </c>
      <c r="M9" s="4"/>
      <c r="N9" t="s">
        <v>266</v>
      </c>
      <c r="O9" s="5">
        <v>1.6040891651641305</v>
      </c>
      <c r="P9" s="71">
        <v>0.51675932762013033</v>
      </c>
    </row>
    <row r="10" spans="1:16" x14ac:dyDescent="0.25">
      <c r="A10" s="17"/>
      <c r="B10" s="55">
        <v>4</v>
      </c>
      <c r="C10" s="19" t="s">
        <v>253</v>
      </c>
      <c r="D10" s="20">
        <v>48.274792999999988</v>
      </c>
      <c r="E10" s="21">
        <v>62.159947999999979</v>
      </c>
      <c r="F10" s="21">
        <f t="shared" si="0"/>
        <v>18.222659619404773</v>
      </c>
      <c r="G10" s="21">
        <v>9.9631220494047739</v>
      </c>
      <c r="H10" s="21">
        <v>3.6373711500000003</v>
      </c>
      <c r="I10" s="21">
        <v>4.6221664199999992</v>
      </c>
      <c r="J10" s="22">
        <f t="shared" si="1"/>
        <v>0.16028202033574379</v>
      </c>
      <c r="K10" s="22">
        <f t="shared" si="2"/>
        <v>0.2187983361795087</v>
      </c>
      <c r="L10" s="23">
        <f t="shared" si="3"/>
        <v>0.29315757502571882</v>
      </c>
      <c r="M10" s="4"/>
      <c r="N10" t="s">
        <v>263</v>
      </c>
      <c r="O10" s="5">
        <v>17.371842445953487</v>
      </c>
      <c r="P10" s="71">
        <v>0.47988004674407408</v>
      </c>
    </row>
    <row r="11" spans="1:16" x14ac:dyDescent="0.25">
      <c r="A11" s="17"/>
      <c r="B11" s="55">
        <v>5</v>
      </c>
      <c r="C11" s="19" t="s">
        <v>254</v>
      </c>
      <c r="D11" s="20">
        <v>69.89827200000002</v>
      </c>
      <c r="E11" s="21">
        <v>82.515825999999905</v>
      </c>
      <c r="F11" s="21">
        <f t="shared" si="0"/>
        <v>37.019673893508475</v>
      </c>
      <c r="G11" s="21">
        <v>18.005171963508474</v>
      </c>
      <c r="H11" s="21">
        <v>9.0691921299999994</v>
      </c>
      <c r="I11" s="21">
        <v>9.945309800000004</v>
      </c>
      <c r="J11" s="22">
        <f t="shared" si="1"/>
        <v>0.21820265076796896</v>
      </c>
      <c r="K11" s="22">
        <f t="shared" si="2"/>
        <v>0.3281111685594531</v>
      </c>
      <c r="L11" s="23">
        <f t="shared" si="3"/>
        <v>0.44863725770022006</v>
      </c>
      <c r="M11" s="4"/>
      <c r="N11" t="s">
        <v>258</v>
      </c>
      <c r="O11" s="5">
        <v>52.808360342932865</v>
      </c>
      <c r="P11" s="71">
        <v>0.45831752844927015</v>
      </c>
    </row>
    <row r="12" spans="1:16" x14ac:dyDescent="0.25">
      <c r="A12" s="17"/>
      <c r="B12" s="55">
        <v>6</v>
      </c>
      <c r="C12" s="19" t="s">
        <v>255</v>
      </c>
      <c r="D12" s="20">
        <v>54.126863000000007</v>
      </c>
      <c r="E12" s="21">
        <v>199.16618499999996</v>
      </c>
      <c r="F12" s="21">
        <f t="shared" si="0"/>
        <v>58.162299559528407</v>
      </c>
      <c r="G12" s="21">
        <v>30.968628439528402</v>
      </c>
      <c r="H12" s="21">
        <v>7.2528594099999983</v>
      </c>
      <c r="I12" s="21">
        <v>19.940811710000006</v>
      </c>
      <c r="J12" s="22">
        <f t="shared" si="1"/>
        <v>0.15549139749565624</v>
      </c>
      <c r="K12" s="22">
        <f t="shared" si="2"/>
        <v>0.19190751607522336</v>
      </c>
      <c r="L12" s="23">
        <f t="shared" si="3"/>
        <v>0.29202898855309412</v>
      </c>
      <c r="M12" s="4"/>
      <c r="N12" t="s">
        <v>254</v>
      </c>
      <c r="O12" s="5">
        <v>37.019673893508475</v>
      </c>
      <c r="P12" s="71">
        <v>0.44863725770022006</v>
      </c>
    </row>
    <row r="13" spans="1:16" x14ac:dyDescent="0.25">
      <c r="A13" s="17"/>
      <c r="B13" s="55">
        <v>8</v>
      </c>
      <c r="C13" s="19" t="s">
        <v>257</v>
      </c>
      <c r="D13" s="20">
        <v>268.58672300000023</v>
      </c>
      <c r="E13" s="21">
        <v>254.97388499999994</v>
      </c>
      <c r="F13" s="21">
        <f t="shared" si="0"/>
        <v>106.61364982077279</v>
      </c>
      <c r="G13" s="21">
        <v>45.10845239077279</v>
      </c>
      <c r="H13" s="21">
        <v>20.36154238000001</v>
      </c>
      <c r="I13" s="21">
        <v>41.14365505</v>
      </c>
      <c r="J13" s="22">
        <f t="shared" si="1"/>
        <v>0.17691400980446606</v>
      </c>
      <c r="K13" s="22">
        <f t="shared" si="2"/>
        <v>0.25677137394197375</v>
      </c>
      <c r="L13" s="23">
        <f t="shared" si="3"/>
        <v>0.41813556639642846</v>
      </c>
      <c r="M13" s="4"/>
      <c r="N13" t="s">
        <v>261</v>
      </c>
      <c r="O13" s="5">
        <v>38.354649409547889</v>
      </c>
      <c r="P13" s="71">
        <v>0.4453841920499324</v>
      </c>
    </row>
    <row r="14" spans="1:16" x14ac:dyDescent="0.25">
      <c r="A14" s="17"/>
      <c r="B14" s="55">
        <v>9</v>
      </c>
      <c r="C14" s="19" t="s">
        <v>258</v>
      </c>
      <c r="D14" s="20">
        <v>54.724204999999984</v>
      </c>
      <c r="E14" s="21">
        <v>115.22221399999994</v>
      </c>
      <c r="F14" s="21">
        <f t="shared" si="0"/>
        <v>52.808360342932865</v>
      </c>
      <c r="G14" s="21">
        <v>30.659613322932874</v>
      </c>
      <c r="H14" s="21">
        <v>8.4933976900000001</v>
      </c>
      <c r="I14" s="21">
        <v>13.655349329999991</v>
      </c>
      <c r="J14" s="22">
        <f t="shared" si="1"/>
        <v>0.2660911664389029</v>
      </c>
      <c r="K14" s="22">
        <f t="shared" si="2"/>
        <v>0.3398043628369517</v>
      </c>
      <c r="L14" s="23">
        <f t="shared" si="3"/>
        <v>0.45831752844927015</v>
      </c>
      <c r="M14" s="4"/>
      <c r="N14" t="s">
        <v>272</v>
      </c>
      <c r="O14" s="5">
        <v>4.3518982921466911</v>
      </c>
      <c r="P14" s="71">
        <v>0.43554357770848395</v>
      </c>
    </row>
    <row r="15" spans="1:16" x14ac:dyDescent="0.25">
      <c r="A15" s="17"/>
      <c r="B15" s="55">
        <v>10</v>
      </c>
      <c r="C15" s="19" t="s">
        <v>259</v>
      </c>
      <c r="D15" s="20">
        <v>58.346896999999998</v>
      </c>
      <c r="E15" s="21">
        <v>168.351123</v>
      </c>
      <c r="F15" s="21">
        <f t="shared" si="0"/>
        <v>31.869084981820698</v>
      </c>
      <c r="G15" s="21">
        <v>19.813061701820697</v>
      </c>
      <c r="H15" s="21">
        <v>5.4459638200000002</v>
      </c>
      <c r="I15" s="21">
        <v>6.6100594600000004</v>
      </c>
      <c r="J15" s="22">
        <f t="shared" si="1"/>
        <v>0.11768891913967629</v>
      </c>
      <c r="K15" s="22">
        <f t="shared" si="2"/>
        <v>0.15003776079248782</v>
      </c>
      <c r="L15" s="23">
        <f t="shared" si="3"/>
        <v>0.18930129133632628</v>
      </c>
      <c r="M15" s="4"/>
      <c r="N15" t="s">
        <v>262</v>
      </c>
      <c r="O15" s="5">
        <v>47.96198714479889</v>
      </c>
      <c r="P15" s="71">
        <v>0.42831164050474047</v>
      </c>
    </row>
    <row r="16" spans="1:16" x14ac:dyDescent="0.25">
      <c r="A16" s="17"/>
      <c r="B16" s="55">
        <v>11</v>
      </c>
      <c r="C16" s="19" t="s">
        <v>260</v>
      </c>
      <c r="D16" s="20">
        <v>36.362515000000009</v>
      </c>
      <c r="E16" s="21">
        <v>29.373975999999999</v>
      </c>
      <c r="F16" s="21">
        <f t="shared" si="0"/>
        <v>5.6273476083863754</v>
      </c>
      <c r="G16" s="21">
        <v>2.7925119283863751</v>
      </c>
      <c r="H16" s="21">
        <v>1.0223956200000002</v>
      </c>
      <c r="I16" s="21">
        <v>1.8124400599999999</v>
      </c>
      <c r="J16" s="22">
        <f t="shared" si="1"/>
        <v>9.5067549874296053E-2</v>
      </c>
      <c r="K16" s="22">
        <f t="shared" si="2"/>
        <v>0.12987372047918794</v>
      </c>
      <c r="L16" s="23">
        <f t="shared" si="3"/>
        <v>0.19157595854188672</v>
      </c>
      <c r="M16" s="4"/>
      <c r="N16" t="s">
        <v>257</v>
      </c>
      <c r="O16" s="5">
        <v>106.61364982077279</v>
      </c>
      <c r="P16" s="71">
        <v>0.41813556639642846</v>
      </c>
    </row>
    <row r="17" spans="1:16" x14ac:dyDescent="0.25">
      <c r="A17" s="17"/>
      <c r="B17" s="55">
        <v>12</v>
      </c>
      <c r="C17" s="19" t="s">
        <v>261</v>
      </c>
      <c r="D17" s="20">
        <v>41.670350000000006</v>
      </c>
      <c r="E17" s="21">
        <v>86.115874999999818</v>
      </c>
      <c r="F17" s="21">
        <f t="shared" si="0"/>
        <v>38.354649409547889</v>
      </c>
      <c r="G17" s="21">
        <v>26.010790979547892</v>
      </c>
      <c r="H17" s="21">
        <v>6.5004853099999993</v>
      </c>
      <c r="I17" s="21">
        <v>5.8433731199999981</v>
      </c>
      <c r="J17" s="22">
        <f t="shared" si="1"/>
        <v>0.30204408861371895</v>
      </c>
      <c r="K17" s="22">
        <f t="shared" si="2"/>
        <v>0.37752941939622586</v>
      </c>
      <c r="L17" s="23">
        <f t="shared" si="3"/>
        <v>0.4453841920499324</v>
      </c>
      <c r="M17" s="4"/>
      <c r="N17" t="s">
        <v>252</v>
      </c>
      <c r="O17" s="5">
        <v>39.878870291552104</v>
      </c>
      <c r="P17" s="71">
        <v>0.38556943926745868</v>
      </c>
    </row>
    <row r="18" spans="1:16" x14ac:dyDescent="0.25">
      <c r="A18" s="17"/>
      <c r="B18" s="55">
        <v>13</v>
      </c>
      <c r="C18" s="19" t="s">
        <v>262</v>
      </c>
      <c r="D18" s="20">
        <v>46.398988000000003</v>
      </c>
      <c r="E18" s="21">
        <v>111.97918199999997</v>
      </c>
      <c r="F18" s="21">
        <f t="shared" si="0"/>
        <v>47.96198714479889</v>
      </c>
      <c r="G18" s="21">
        <v>32.324067354798899</v>
      </c>
      <c r="H18" s="21">
        <v>6.1093548800000015</v>
      </c>
      <c r="I18" s="21">
        <v>9.5285649099999947</v>
      </c>
      <c r="J18" s="22">
        <f t="shared" si="1"/>
        <v>0.28866139917684797</v>
      </c>
      <c r="K18" s="22">
        <f t="shared" si="2"/>
        <v>0.34321935156481953</v>
      </c>
      <c r="L18" s="23">
        <f t="shared" si="3"/>
        <v>0.42831164050474047</v>
      </c>
      <c r="M18" s="4"/>
      <c r="N18" t="s">
        <v>274</v>
      </c>
      <c r="O18" s="5">
        <v>5.1161826235870684</v>
      </c>
      <c r="P18" s="71">
        <v>0.35670273030206812</v>
      </c>
    </row>
    <row r="19" spans="1:16" x14ac:dyDescent="0.25">
      <c r="A19" s="17"/>
      <c r="B19" s="55">
        <v>14</v>
      </c>
      <c r="C19" s="19" t="s">
        <v>263</v>
      </c>
      <c r="D19" s="20">
        <v>26.494792</v>
      </c>
      <c r="E19" s="21">
        <v>36.200385000000018</v>
      </c>
      <c r="F19" s="21">
        <f t="shared" si="0"/>
        <v>17.371842445953487</v>
      </c>
      <c r="G19" s="21">
        <v>10.971394025953487</v>
      </c>
      <c r="H19" s="21">
        <v>2.9192019600000001</v>
      </c>
      <c r="I19" s="21">
        <v>3.4812464599999995</v>
      </c>
      <c r="J19" s="22">
        <f t="shared" si="1"/>
        <v>0.30307395973698847</v>
      </c>
      <c r="K19" s="22">
        <f t="shared" si="2"/>
        <v>0.38371404022232031</v>
      </c>
      <c r="L19" s="23">
        <f t="shared" si="3"/>
        <v>0.47988004674407408</v>
      </c>
      <c r="M19" s="4"/>
      <c r="N19" t="s">
        <v>251</v>
      </c>
      <c r="O19" s="5">
        <v>48.371600025735709</v>
      </c>
      <c r="P19" s="71">
        <v>0.33862698019077875</v>
      </c>
    </row>
    <row r="20" spans="1:16" x14ac:dyDescent="0.25">
      <c r="A20" s="17"/>
      <c r="B20" s="55">
        <v>15</v>
      </c>
      <c r="C20" s="19" t="s">
        <v>264</v>
      </c>
      <c r="D20" s="20">
        <v>84.702563999999924</v>
      </c>
      <c r="E20" s="21">
        <v>295.64030999999977</v>
      </c>
      <c r="F20" s="21">
        <f t="shared" si="0"/>
        <v>49.215136386270871</v>
      </c>
      <c r="G20" s="21">
        <v>28.980245076270876</v>
      </c>
      <c r="H20" s="21">
        <v>10.228676160000001</v>
      </c>
      <c r="I20" s="21">
        <v>10.006215149999996</v>
      </c>
      <c r="J20" s="22">
        <f t="shared" si="1"/>
        <v>9.8025350725247512E-2</v>
      </c>
      <c r="K20" s="22">
        <f t="shared" si="2"/>
        <v>0.13262373198117303</v>
      </c>
      <c r="L20" s="23">
        <f t="shared" si="3"/>
        <v>0.16646964139048193</v>
      </c>
      <c r="M20" s="4"/>
      <c r="N20" t="s">
        <v>267</v>
      </c>
      <c r="O20" s="5">
        <v>4.7233135323498168</v>
      </c>
      <c r="P20" s="71">
        <v>0.33499822705640131</v>
      </c>
    </row>
    <row r="21" spans="1:16" x14ac:dyDescent="0.25">
      <c r="A21" s="17"/>
      <c r="B21" s="55">
        <v>16</v>
      </c>
      <c r="C21" s="19" t="s">
        <v>265</v>
      </c>
      <c r="D21" s="20">
        <v>15.584665000000003</v>
      </c>
      <c r="E21" s="21">
        <v>38.802671999999973</v>
      </c>
      <c r="F21" s="21">
        <f t="shared" si="0"/>
        <v>22.662848630033</v>
      </c>
      <c r="G21" s="21">
        <v>17.320328300032998</v>
      </c>
      <c r="H21" s="21">
        <v>1.9408029500000006</v>
      </c>
      <c r="I21" s="21">
        <v>3.4017173800000005</v>
      </c>
      <c r="J21" s="22">
        <f t="shared" si="1"/>
        <v>0.4463694742473665</v>
      </c>
      <c r="K21" s="22">
        <f t="shared" si="2"/>
        <v>0.49638672434808129</v>
      </c>
      <c r="L21" s="23">
        <f t="shared" si="3"/>
        <v>0.58405381541851076</v>
      </c>
      <c r="M21" s="4"/>
      <c r="N21" t="s">
        <v>269</v>
      </c>
      <c r="O21" s="5">
        <v>57.685582644989282</v>
      </c>
      <c r="P21" s="71">
        <v>0.29483585656724826</v>
      </c>
    </row>
    <row r="22" spans="1:16" x14ac:dyDescent="0.25">
      <c r="A22" s="17"/>
      <c r="B22" s="55">
        <v>17</v>
      </c>
      <c r="C22" s="19" t="s">
        <v>266</v>
      </c>
      <c r="D22" s="20">
        <v>1.7089569999999996</v>
      </c>
      <c r="E22" s="21">
        <v>3.1041319999999999</v>
      </c>
      <c r="F22" s="21">
        <f t="shared" si="0"/>
        <v>1.6040891651641305</v>
      </c>
      <c r="G22" s="21">
        <v>0.3197683751641307</v>
      </c>
      <c r="H22" s="21">
        <v>0.40447339999999998</v>
      </c>
      <c r="I22" s="21">
        <v>0.8798473899999999</v>
      </c>
      <c r="J22" s="22">
        <f t="shared" si="1"/>
        <v>0.10301378136114402</v>
      </c>
      <c r="K22" s="22">
        <f t="shared" si="2"/>
        <v>0.23331539224624814</v>
      </c>
      <c r="L22" s="23">
        <f t="shared" si="3"/>
        <v>0.51675932762013033</v>
      </c>
      <c r="M22" s="4"/>
      <c r="N22" t="s">
        <v>253</v>
      </c>
      <c r="O22" s="5">
        <v>18.222659619404773</v>
      </c>
      <c r="P22" s="71">
        <v>0.29315757502571882</v>
      </c>
    </row>
    <row r="23" spans="1:16" x14ac:dyDescent="0.25">
      <c r="A23" s="17"/>
      <c r="B23" s="55">
        <v>18</v>
      </c>
      <c r="C23" s="19" t="s">
        <v>267</v>
      </c>
      <c r="D23" s="20">
        <v>16.331448999999999</v>
      </c>
      <c r="E23" s="21">
        <v>14.099517999999998</v>
      </c>
      <c r="F23" s="21">
        <f t="shared" si="0"/>
        <v>4.7233135323498168</v>
      </c>
      <c r="G23" s="21">
        <v>2.0733256623498164</v>
      </c>
      <c r="H23" s="21">
        <v>1.28950327</v>
      </c>
      <c r="I23" s="21">
        <v>1.3604845999999999</v>
      </c>
      <c r="J23" s="22">
        <f t="shared" si="1"/>
        <v>0.14704940001139163</v>
      </c>
      <c r="K23" s="22">
        <f t="shared" si="2"/>
        <v>0.23850665904677146</v>
      </c>
      <c r="L23" s="23">
        <f t="shared" si="3"/>
        <v>0.33499822705640131</v>
      </c>
      <c r="M23" s="4"/>
      <c r="N23" t="s">
        <v>255</v>
      </c>
      <c r="O23" s="5">
        <v>58.162299559528407</v>
      </c>
      <c r="P23" s="71">
        <v>0.29202898855309412</v>
      </c>
    </row>
    <row r="24" spans="1:16" x14ac:dyDescent="0.25">
      <c r="A24" s="17"/>
      <c r="B24" s="55">
        <v>19</v>
      </c>
      <c r="C24" s="19" t="s">
        <v>268</v>
      </c>
      <c r="D24" s="20">
        <v>15.822271000000001</v>
      </c>
      <c r="E24" s="21">
        <v>14.004409000000001</v>
      </c>
      <c r="F24" s="21">
        <f t="shared" si="0"/>
        <v>2.7700062339449119</v>
      </c>
      <c r="G24" s="21">
        <v>1.344725213944912</v>
      </c>
      <c r="H24" s="21">
        <v>0.31613003000000006</v>
      </c>
      <c r="I24" s="21">
        <v>1.1091509899999998</v>
      </c>
      <c r="J24" s="22">
        <f t="shared" si="1"/>
        <v>9.6021561063013225E-2</v>
      </c>
      <c r="K24" s="22">
        <f t="shared" si="2"/>
        <v>0.11859516841766846</v>
      </c>
      <c r="L24" s="23">
        <f t="shared" si="3"/>
        <v>0.1977952967486819</v>
      </c>
      <c r="M24" s="4"/>
      <c r="N24" t="s">
        <v>268</v>
      </c>
      <c r="O24" s="5">
        <v>2.7700062339449119</v>
      </c>
      <c r="P24" s="71">
        <v>0.1977952967486819</v>
      </c>
    </row>
    <row r="25" spans="1:16" x14ac:dyDescent="0.25">
      <c r="A25" s="17"/>
      <c r="B25" s="55">
        <v>20</v>
      </c>
      <c r="C25" s="19" t="s">
        <v>269</v>
      </c>
      <c r="D25" s="20">
        <v>73.19507999999999</v>
      </c>
      <c r="E25" s="21">
        <v>195.65321300000002</v>
      </c>
      <c r="F25" s="21">
        <f t="shared" si="0"/>
        <v>57.685582644989282</v>
      </c>
      <c r="G25" s="21">
        <v>35.433661714989285</v>
      </c>
      <c r="H25" s="21">
        <v>11.941068869999997</v>
      </c>
      <c r="I25" s="21">
        <v>10.31085206</v>
      </c>
      <c r="J25" s="22">
        <f t="shared" si="1"/>
        <v>0.18110442027338075</v>
      </c>
      <c r="K25" s="22">
        <f t="shared" si="2"/>
        <v>0.24213622592024223</v>
      </c>
      <c r="L25" s="23">
        <f t="shared" si="3"/>
        <v>0.29483585656724826</v>
      </c>
      <c r="M25" s="4"/>
      <c r="N25" t="s">
        <v>260</v>
      </c>
      <c r="O25" s="5">
        <v>5.6273476083863754</v>
      </c>
      <c r="P25" s="71">
        <v>0.19157595854188672</v>
      </c>
    </row>
    <row r="26" spans="1:16" x14ac:dyDescent="0.25">
      <c r="A26" s="17"/>
      <c r="B26" s="55">
        <v>21</v>
      </c>
      <c r="C26" s="19" t="s">
        <v>270</v>
      </c>
      <c r="D26" s="20">
        <v>122.54704700000003</v>
      </c>
      <c r="E26" s="21">
        <v>270.9845029999999</v>
      </c>
      <c r="F26" s="21">
        <f t="shared" si="0"/>
        <v>48.720379658532707</v>
      </c>
      <c r="G26" s="21">
        <v>23.041360578532679</v>
      </c>
      <c r="H26" s="21">
        <v>6.3259444999999994</v>
      </c>
      <c r="I26" s="21">
        <v>19.353074580000033</v>
      </c>
      <c r="J26" s="22">
        <f t="shared" si="1"/>
        <v>8.5028333072362766E-2</v>
      </c>
      <c r="K26" s="22">
        <f t="shared" si="2"/>
        <v>0.10837263663941951</v>
      </c>
      <c r="L26" s="23">
        <f t="shared" si="3"/>
        <v>0.1797902799575691</v>
      </c>
      <c r="M26" s="4"/>
      <c r="N26" t="s">
        <v>259</v>
      </c>
      <c r="O26" s="5">
        <v>31.869084981820698</v>
      </c>
      <c r="P26" s="71">
        <v>0.18930129133632628</v>
      </c>
    </row>
    <row r="27" spans="1:16" x14ac:dyDescent="0.25">
      <c r="A27" s="17"/>
      <c r="B27" s="55">
        <v>22</v>
      </c>
      <c r="C27" s="19" t="s">
        <v>271</v>
      </c>
      <c r="D27" s="20">
        <v>11.066268000000001</v>
      </c>
      <c r="E27" s="21">
        <v>111.06909600000007</v>
      </c>
      <c r="F27" s="21">
        <f t="shared" si="0"/>
        <v>14.377784332315551</v>
      </c>
      <c r="G27" s="21">
        <v>2.8347764323155502</v>
      </c>
      <c r="H27" s="21">
        <v>3.42528546</v>
      </c>
      <c r="I27" s="21">
        <v>8.1177224400000014</v>
      </c>
      <c r="J27" s="22">
        <f t="shared" si="1"/>
        <v>2.5522638919430372E-2</v>
      </c>
      <c r="K27" s="22">
        <f t="shared" si="2"/>
        <v>5.6361869482718631E-2</v>
      </c>
      <c r="L27" s="23">
        <f t="shared" si="3"/>
        <v>0.12944900832105036</v>
      </c>
      <c r="M27" s="4"/>
      <c r="N27" t="s">
        <v>270</v>
      </c>
      <c r="O27" s="5">
        <v>48.720379658532707</v>
      </c>
      <c r="P27" s="71">
        <v>0.1797902799575691</v>
      </c>
    </row>
    <row r="28" spans="1:16" x14ac:dyDescent="0.25">
      <c r="A28" s="17"/>
      <c r="B28" s="55">
        <v>23</v>
      </c>
      <c r="C28" s="19" t="s">
        <v>272</v>
      </c>
      <c r="D28" s="20">
        <v>29.567150999999999</v>
      </c>
      <c r="E28" s="21">
        <v>9.9918779999999998</v>
      </c>
      <c r="F28" s="21">
        <f t="shared" si="0"/>
        <v>4.3518982921466911</v>
      </c>
      <c r="G28" s="21">
        <v>2.9285170021466911</v>
      </c>
      <c r="H28" s="21">
        <v>0.43560176</v>
      </c>
      <c r="I28" s="21">
        <v>0.98777952999999996</v>
      </c>
      <c r="J28" s="22">
        <f t="shared" si="1"/>
        <v>0.29308974770775736</v>
      </c>
      <c r="K28" s="22">
        <f t="shared" si="2"/>
        <v>0.33668533204135309</v>
      </c>
      <c r="L28" s="23">
        <f t="shared" si="3"/>
        <v>0.43554357770848395</v>
      </c>
      <c r="M28" s="4"/>
      <c r="N28" t="s">
        <v>264</v>
      </c>
      <c r="O28" s="5">
        <v>49.215136386270871</v>
      </c>
      <c r="P28" s="71">
        <v>0.16646964139048193</v>
      </c>
    </row>
    <row r="29" spans="1:16" x14ac:dyDescent="0.25">
      <c r="A29" s="17"/>
      <c r="B29" s="55">
        <v>24</v>
      </c>
      <c r="C29" s="19" t="s">
        <v>273</v>
      </c>
      <c r="D29" s="20">
        <v>9.9739759999999986</v>
      </c>
      <c r="E29" s="21">
        <v>16.123158000000004</v>
      </c>
      <c r="F29" s="21">
        <f t="shared" si="0"/>
        <v>9.8361562948350443</v>
      </c>
      <c r="G29" s="21">
        <v>6.7809141548350453</v>
      </c>
      <c r="H29" s="21">
        <v>1.36638159</v>
      </c>
      <c r="I29" s="21">
        <v>1.6888605499999998</v>
      </c>
      <c r="J29" s="22">
        <f t="shared" si="1"/>
        <v>0.42056985082172138</v>
      </c>
      <c r="K29" s="22">
        <f t="shared" si="2"/>
        <v>0.50531637442460364</v>
      </c>
      <c r="L29" s="23">
        <f t="shared" si="3"/>
        <v>0.61006387798438999</v>
      </c>
      <c r="M29" s="4"/>
      <c r="N29" t="s">
        <v>271</v>
      </c>
      <c r="O29" s="5">
        <v>14.377784332315551</v>
      </c>
      <c r="P29" s="71">
        <v>0.12944900832105036</v>
      </c>
    </row>
    <row r="30" spans="1:16" ht="15.75" thickBot="1" x14ac:dyDescent="0.3">
      <c r="A30" s="24"/>
      <c r="B30" s="56">
        <v>25</v>
      </c>
      <c r="C30" s="26" t="s">
        <v>274</v>
      </c>
      <c r="D30" s="27">
        <v>15.146883000000004</v>
      </c>
      <c r="E30" s="28">
        <v>14.342986999999999</v>
      </c>
      <c r="F30" s="28">
        <f t="shared" si="0"/>
        <v>5.1161826235870684</v>
      </c>
      <c r="G30" s="28">
        <v>3.2295852635870688</v>
      </c>
      <c r="H30" s="28">
        <v>0.50890714000000004</v>
      </c>
      <c r="I30" s="28">
        <v>1.3776902199999999</v>
      </c>
      <c r="J30" s="29">
        <f t="shared" si="1"/>
        <v>0.22516824867700633</v>
      </c>
      <c r="K30" s="29">
        <f t="shared" si="2"/>
        <v>0.26064950094335781</v>
      </c>
      <c r="L30" s="30">
        <f t="shared" si="3"/>
        <v>0.35670273030206812</v>
      </c>
      <c r="M30" s="4"/>
      <c r="N30" t="s">
        <v>250</v>
      </c>
      <c r="O30" s="5">
        <v>32.020614093103582</v>
      </c>
      <c r="P30" s="71">
        <v>8.5954366931622464E-2</v>
      </c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workbookViewId="0">
      <selection activeCell="A17" sqref="A17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3.28515625" customWidth="1"/>
    <col min="6" max="6" width="13.5703125" customWidth="1"/>
    <col min="7" max="9" width="0" hidden="1" customWidth="1"/>
  </cols>
  <sheetData>
    <row r="1" spans="1:13" ht="15.75" x14ac:dyDescent="0.25">
      <c r="A1" s="50">
        <v>83</v>
      </c>
      <c r="B1" s="49" t="s">
        <v>50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1272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1221.5727770000003</v>
      </c>
      <c r="E6" s="14">
        <v>2748.6796389999995</v>
      </c>
      <c r="F6" s="14">
        <v>755.34601703121496</v>
      </c>
      <c r="G6" s="14">
        <v>416.19585595121515</v>
      </c>
      <c r="H6" s="14">
        <v>129.09621203</v>
      </c>
      <c r="I6" s="14">
        <v>210.05394905000003</v>
      </c>
      <c r="J6" s="15">
        <v>0.15141664748629341</v>
      </c>
      <c r="K6" s="15">
        <v>0.19838327473462805</v>
      </c>
      <c r="L6" s="16">
        <v>0.27480322054046957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178.82441400000002</v>
      </c>
      <c r="E7" s="38">
        <f ca="1">SUM(E8:OFFSET(E6,MATCH("PROYECTOS",$A$8:$A$50,0),0))</f>
        <v>918.81717199999991</v>
      </c>
      <c r="F7" s="38">
        <f ca="1">SUM(F8:OFFSET(F6,MATCH("PROYECTOS",$A$8:$A$50,0),0))</f>
        <v>72.729414410312771</v>
      </c>
      <c r="G7" s="38">
        <f ca="1">SUM(G8:OFFSET(G6,MATCH("PROYECTOS",$A$8:$A$50,0),0))</f>
        <v>63.689239980312777</v>
      </c>
      <c r="H7" s="38">
        <f ca="1">SUM(H8:OFFSET(H6,MATCH("PROYECTOS",$A$8:$A$50,0),0))</f>
        <v>3.5804445000000005</v>
      </c>
      <c r="I7" s="38">
        <f ca="1">SUM(I8:OFFSET(I6,MATCH("PROYECTOS",$A$8:$A$50,0),0))</f>
        <v>5.45972993</v>
      </c>
      <c r="J7" s="39">
        <f ca="1">IFERROR(G7/E7,0)</f>
        <v>6.9316553848987911E-2</v>
      </c>
      <c r="K7" s="39">
        <f ca="1">IFERROR(SUM(G7,H7)/E7,0)</f>
        <v>7.3213351393820902E-2</v>
      </c>
      <c r="L7" s="40">
        <f ca="1">IFERROR(SUM(G7,H7,I7)/E7,0)</f>
        <v>7.9155480139755999E-2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170.72740900000002</v>
      </c>
      <c r="E8" s="21">
        <v>906.17283499999996</v>
      </c>
      <c r="F8" s="21">
        <f t="shared" ref="F8:F9" si="0">SUM(G8,H8,I8)</f>
        <v>69.465386877546194</v>
      </c>
      <c r="G8" s="21">
        <v>61.554090047546197</v>
      </c>
      <c r="H8" s="21">
        <v>3.1344095100000007</v>
      </c>
      <c r="I8" s="21">
        <v>4.7768873200000002</v>
      </c>
      <c r="J8" s="22">
        <f t="shared" ref="J8:J10" si="1">IFERROR(G8/E8,0)</f>
        <v>6.792753840115523E-2</v>
      </c>
      <c r="K8" s="22">
        <f t="shared" ref="K8:K10" si="2">IFERROR(SUM(G8,H8)/E8,0)</f>
        <v>7.1386491692333937E-2</v>
      </c>
      <c r="L8" s="23">
        <f t="shared" ref="L8:L10" si="3">IFERROR(SUM(G8,H8,I8)/E8,0)</f>
        <v>7.6657988624814821E-2</v>
      </c>
      <c r="M8" s="4"/>
    </row>
    <row r="9" spans="1:13" ht="25.5" x14ac:dyDescent="0.25">
      <c r="A9" s="17"/>
      <c r="B9" s="19">
        <v>3000627</v>
      </c>
      <c r="C9" s="19" t="s">
        <v>1274</v>
      </c>
      <c r="D9" s="20">
        <v>8.0970050000000011</v>
      </c>
      <c r="E9" s="21">
        <v>12.644336999999997</v>
      </c>
      <c r="F9" s="21">
        <f t="shared" si="0"/>
        <v>3.2640275327665802</v>
      </c>
      <c r="G9" s="21">
        <v>2.1351499327665806</v>
      </c>
      <c r="H9" s="21">
        <v>0.44603498999999996</v>
      </c>
      <c r="I9" s="21">
        <v>0.68284260999999991</v>
      </c>
      <c r="J9" s="22">
        <f t="shared" si="1"/>
        <v>0.16886215012828124</v>
      </c>
      <c r="K9" s="22">
        <f t="shared" si="2"/>
        <v>0.20413762483288614</v>
      </c>
      <c r="L9" s="23">
        <f t="shared" si="3"/>
        <v>0.25814145358246787</v>
      </c>
      <c r="M9" s="4"/>
    </row>
    <row r="10" spans="1:13" ht="15.75" thickBot="1" x14ac:dyDescent="0.3">
      <c r="A10" s="41" t="s">
        <v>294</v>
      </c>
      <c r="B10" s="43"/>
      <c r="C10" s="43"/>
      <c r="D10" s="44">
        <f ca="1">OFFSET(D10,-MATCH("PROYECTOS",$A$8:$A$50,0)-1,0)-(OFFSET(D10,-MATCH("PROYECTOS",$A$8:$A$50,0),0))</f>
        <v>1042.7483630000004</v>
      </c>
      <c r="E10" s="45">
        <f t="shared" ref="E10:I10" ca="1" si="4">OFFSET(E10,-MATCH("PROYECTOS",$A$8:$A$50,0)-1,0)-(OFFSET(E10,-MATCH("PROYECTOS",$A$8:$A$50,0),0))</f>
        <v>1829.8624669999995</v>
      </c>
      <c r="F10" s="45">
        <f t="shared" ca="1" si="4"/>
        <v>682.6166026209022</v>
      </c>
      <c r="G10" s="45">
        <f t="shared" ca="1" si="4"/>
        <v>352.50661597090237</v>
      </c>
      <c r="H10" s="45">
        <f t="shared" ca="1" si="4"/>
        <v>125.51576753000001</v>
      </c>
      <c r="I10" s="45">
        <f t="shared" ca="1" si="4"/>
        <v>204.59421912000002</v>
      </c>
      <c r="J10" s="46">
        <f t="shared" ca="1" si="1"/>
        <v>0.19264104397355372</v>
      </c>
      <c r="K10" s="46">
        <f t="shared" ca="1" si="2"/>
        <v>0.2612340501658601</v>
      </c>
      <c r="L10" s="47">
        <f t="shared" ca="1" si="3"/>
        <v>0.37304257283337272</v>
      </c>
      <c r="M10" s="4"/>
    </row>
    <row r="11" spans="1:13" ht="15.75" thickBot="1" x14ac:dyDescent="0.3"/>
    <row r="12" spans="1:13" ht="15.75" thickBot="1" x14ac:dyDescent="0.3">
      <c r="A12" s="89" t="s">
        <v>316</v>
      </c>
      <c r="B12" s="90"/>
      <c r="C12" s="90"/>
      <c r="D12" s="91"/>
    </row>
    <row r="13" spans="1:13" ht="15.75" thickBot="1" x14ac:dyDescent="0.3">
      <c r="A13" s="1" t="s">
        <v>1281</v>
      </c>
    </row>
    <row r="14" spans="1:13" ht="45" customHeight="1" x14ac:dyDescent="0.25">
      <c r="A14" s="82" t="s">
        <v>318</v>
      </c>
      <c r="B14" s="83"/>
      <c r="C14" s="83"/>
      <c r="D14" s="94" t="s">
        <v>319</v>
      </c>
    </row>
    <row r="15" spans="1:13" ht="15.75" thickBot="1" x14ac:dyDescent="0.3">
      <c r="A15" s="92"/>
      <c r="B15" s="93"/>
      <c r="C15" s="93"/>
      <c r="D15" s="95"/>
    </row>
    <row r="16" spans="1:13" x14ac:dyDescent="0.25">
      <c r="A16" s="17"/>
      <c r="B16" s="19">
        <v>3000001</v>
      </c>
      <c r="C16" s="19" t="s">
        <v>276</v>
      </c>
      <c r="D16" s="23">
        <v>7.6657988624814821E-2</v>
      </c>
    </row>
    <row r="17" spans="1:4" ht="26.25" thickBot="1" x14ac:dyDescent="0.3">
      <c r="A17" s="24"/>
      <c r="B17" s="26">
        <v>3000627</v>
      </c>
      <c r="C17" s="26" t="s">
        <v>1274</v>
      </c>
      <c r="D17" s="30">
        <v>0.25814145358246787</v>
      </c>
    </row>
  </sheetData>
  <mergeCells count="10">
    <mergeCell ref="A12:D12"/>
    <mergeCell ref="A14:C15"/>
    <mergeCell ref="D14:D1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workbookViewId="0">
      <selection activeCell="E22" sqref="E22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83</v>
      </c>
      <c r="B1" s="49" t="s">
        <v>50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1273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1221.5727770000003</v>
      </c>
      <c r="I6" s="14">
        <v>2748.6796389999995</v>
      </c>
      <c r="J6" s="14">
        <v>755.34601703121496</v>
      </c>
      <c r="K6" s="14">
        <v>416.19585595121515</v>
      </c>
      <c r="L6" s="14">
        <v>129.09621203</v>
      </c>
      <c r="M6" s="14">
        <v>210.05394905000003</v>
      </c>
      <c r="N6" s="15">
        <v>0.15141664748629341</v>
      </c>
      <c r="O6" s="15">
        <v>0.19838327473462805</v>
      </c>
      <c r="P6" s="16">
        <v>0.27480322054046957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t="shared" ref="H7:M7" si="0">SUM(H8:H15)</f>
        <v>178.82441399999999</v>
      </c>
      <c r="I7" s="37">
        <f t="shared" si="0"/>
        <v>918.81717199999991</v>
      </c>
      <c r="J7" s="37">
        <f t="shared" si="0"/>
        <v>72.729414410312771</v>
      </c>
      <c r="K7" s="37">
        <f t="shared" si="0"/>
        <v>63.689239980312777</v>
      </c>
      <c r="L7" s="37">
        <f t="shared" si="0"/>
        <v>3.5804445</v>
      </c>
      <c r="M7" s="37">
        <f t="shared" si="0"/>
        <v>5.4597299300000008</v>
      </c>
      <c r="N7" s="39">
        <f>IFERROR(K7/I7,0)</f>
        <v>6.9316553848987911E-2</v>
      </c>
      <c r="O7" s="39">
        <f>IFERROR(SUM(K7,L7)/I7,0)</f>
        <v>7.3213351393820902E-2</v>
      </c>
      <c r="P7" s="40">
        <f>IFERROR(SUM(K7,L7,M7)/I7,0)</f>
        <v>7.9155480139755999E-2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513</v>
      </c>
      <c r="D8" s="68">
        <v>3000001</v>
      </c>
      <c r="E8" s="19" t="s">
        <v>276</v>
      </c>
      <c r="F8" s="69">
        <v>1</v>
      </c>
      <c r="G8" s="19" t="s">
        <v>532</v>
      </c>
      <c r="H8" s="20">
        <v>16.332135999999998</v>
      </c>
      <c r="I8" s="21">
        <v>50.901411999999993</v>
      </c>
      <c r="J8" s="21">
        <f t="shared" ref="J8:J15" si="1">SUM(K8,L8,M8)</f>
        <v>30.215778401212649</v>
      </c>
      <c r="K8" s="21">
        <v>22.306955061212648</v>
      </c>
      <c r="L8" s="21">
        <v>3.1331360099999999</v>
      </c>
      <c r="M8" s="21">
        <v>4.7756873300000002</v>
      </c>
      <c r="N8" s="22">
        <f t="shared" ref="N8:N16" si="2">IFERROR(K8/I8,0)</f>
        <v>0.43823843356668868</v>
      </c>
      <c r="O8" s="22">
        <f t="shared" ref="O8:O16" si="3">IFERROR(SUM(K8,L8)/I8,0)</f>
        <v>0.49979146101512179</v>
      </c>
      <c r="P8" s="23">
        <f t="shared" ref="P8:P16" si="4">IFERROR(SUM(K8,L8,M8)/I8,0)</f>
        <v>0.59361375675025785</v>
      </c>
      <c r="Q8" s="70">
        <v>37.5</v>
      </c>
      <c r="R8" s="21">
        <v>31</v>
      </c>
      <c r="S8" s="23">
        <f>IFERROR(R8/Q8,0)</f>
        <v>0.82666666666666666</v>
      </c>
    </row>
    <row r="9" spans="1:19" ht="25.5" x14ac:dyDescent="0.25">
      <c r="A9" s="17"/>
      <c r="B9" s="19">
        <v>5001778</v>
      </c>
      <c r="C9" s="19" t="s">
        <v>1275</v>
      </c>
      <c r="D9" s="68">
        <v>3000001</v>
      </c>
      <c r="E9" s="19" t="s">
        <v>276</v>
      </c>
      <c r="F9" s="69">
        <v>177</v>
      </c>
      <c r="G9" s="19" t="s">
        <v>881</v>
      </c>
      <c r="H9" s="20">
        <v>154.31727299999997</v>
      </c>
      <c r="I9" s="21">
        <v>854.93781400000012</v>
      </c>
      <c r="J9" s="21">
        <f t="shared" si="1"/>
        <v>39</v>
      </c>
      <c r="K9" s="21">
        <v>39</v>
      </c>
      <c r="L9" s="21">
        <v>0</v>
      </c>
      <c r="M9" s="21">
        <v>0</v>
      </c>
      <c r="N9" s="22">
        <f t="shared" si="2"/>
        <v>4.5617352936502577E-2</v>
      </c>
      <c r="O9" s="22">
        <f t="shared" si="3"/>
        <v>4.5617352936502577E-2</v>
      </c>
      <c r="P9" s="23">
        <f t="shared" si="4"/>
        <v>4.5617352936502577E-2</v>
      </c>
      <c r="Q9" s="70">
        <v>107.5</v>
      </c>
      <c r="R9" s="21">
        <v>50</v>
      </c>
      <c r="S9" s="23">
        <f t="shared" ref="S9:S15" si="5">IFERROR(R9/Q9,0)</f>
        <v>0.46511627906976744</v>
      </c>
    </row>
    <row r="10" spans="1:19" ht="38.25" x14ac:dyDescent="0.25">
      <c r="A10" s="17"/>
      <c r="B10" s="19">
        <v>5002734</v>
      </c>
      <c r="C10" s="19" t="s">
        <v>1276</v>
      </c>
      <c r="D10" s="68">
        <v>3000001</v>
      </c>
      <c r="E10" s="19" t="s">
        <v>276</v>
      </c>
      <c r="F10" s="69">
        <v>60</v>
      </c>
      <c r="G10" s="19" t="s">
        <v>310</v>
      </c>
      <c r="H10" s="20">
        <v>7.8E-2</v>
      </c>
      <c r="I10" s="21">
        <v>0.319135</v>
      </c>
      <c r="J10" s="21">
        <f t="shared" si="1"/>
        <v>0.24113497628139496</v>
      </c>
      <c r="K10" s="21">
        <v>0.24113498628139496</v>
      </c>
      <c r="L10" s="21">
        <v>0</v>
      </c>
      <c r="M10" s="21">
        <v>-1E-8</v>
      </c>
      <c r="N10" s="22">
        <f t="shared" si="2"/>
        <v>0.75558928441379025</v>
      </c>
      <c r="O10" s="22">
        <f t="shared" si="3"/>
        <v>0.75558928441379025</v>
      </c>
      <c r="P10" s="23">
        <f t="shared" si="4"/>
        <v>0.75558925307908864</v>
      </c>
      <c r="Q10" s="70">
        <v>2</v>
      </c>
      <c r="R10" s="21">
        <v>1</v>
      </c>
      <c r="S10" s="23">
        <f t="shared" si="5"/>
        <v>0.5</v>
      </c>
    </row>
    <row r="11" spans="1:19" ht="38.25" x14ac:dyDescent="0.25">
      <c r="A11" s="17"/>
      <c r="B11" s="19">
        <v>5004464</v>
      </c>
      <c r="C11" s="19" t="s">
        <v>789</v>
      </c>
      <c r="D11" s="68">
        <v>3000627</v>
      </c>
      <c r="E11" s="19" t="s">
        <v>1274</v>
      </c>
      <c r="F11" s="69">
        <v>60</v>
      </c>
      <c r="G11" s="19" t="s">
        <v>310</v>
      </c>
      <c r="H11" s="20">
        <v>1.8267129999999998</v>
      </c>
      <c r="I11" s="21">
        <v>1.020643</v>
      </c>
      <c r="J11" s="21">
        <f t="shared" si="1"/>
        <v>8.7193281023450309E-2</v>
      </c>
      <c r="K11" s="21">
        <v>6.9195151023450308E-2</v>
      </c>
      <c r="L11" s="21">
        <v>4.9981299999999999E-3</v>
      </c>
      <c r="M11" s="21">
        <v>1.2999999999999999E-2</v>
      </c>
      <c r="N11" s="22">
        <f t="shared" si="2"/>
        <v>6.7795645513122907E-2</v>
      </c>
      <c r="O11" s="22">
        <f t="shared" si="3"/>
        <v>7.2692685908246388E-2</v>
      </c>
      <c r="P11" s="23">
        <f t="shared" si="4"/>
        <v>8.5429754599257834E-2</v>
      </c>
      <c r="Q11" s="70">
        <v>5461</v>
      </c>
      <c r="R11" s="21">
        <v>5460</v>
      </c>
      <c r="S11" s="23">
        <f t="shared" si="5"/>
        <v>0.99981688335469698</v>
      </c>
    </row>
    <row r="12" spans="1:19" ht="51" x14ac:dyDescent="0.25">
      <c r="A12" s="17"/>
      <c r="B12" s="19">
        <v>5004465</v>
      </c>
      <c r="C12" s="19" t="s">
        <v>1264</v>
      </c>
      <c r="D12" s="68">
        <v>3000001</v>
      </c>
      <c r="E12" s="19" t="s">
        <v>276</v>
      </c>
      <c r="F12" s="69">
        <v>60</v>
      </c>
      <c r="G12" s="19" t="s">
        <v>310</v>
      </c>
      <c r="H12" s="20">
        <v>0</v>
      </c>
      <c r="I12" s="21">
        <v>1.4473999999999999E-2</v>
      </c>
      <c r="J12" s="21">
        <f t="shared" si="1"/>
        <v>8.4735000521540642E-3</v>
      </c>
      <c r="K12" s="21">
        <v>6.0000000521540642E-3</v>
      </c>
      <c r="L12" s="21">
        <v>1.2734999999999999E-3</v>
      </c>
      <c r="M12" s="21">
        <v>1.1999999999999999E-3</v>
      </c>
      <c r="N12" s="22">
        <f t="shared" si="2"/>
        <v>0.4145364137179815</v>
      </c>
      <c r="O12" s="22">
        <f t="shared" si="3"/>
        <v>0.50252176676482418</v>
      </c>
      <c r="P12" s="23">
        <f t="shared" si="4"/>
        <v>0.58542904878776181</v>
      </c>
      <c r="Q12" s="70">
        <v>0</v>
      </c>
      <c r="R12" s="21">
        <v>0</v>
      </c>
      <c r="S12" s="23">
        <f t="shared" si="5"/>
        <v>0</v>
      </c>
    </row>
    <row r="13" spans="1:19" ht="25.5" x14ac:dyDescent="0.25">
      <c r="A13" s="17"/>
      <c r="B13" s="19">
        <v>5004469</v>
      </c>
      <c r="C13" s="19" t="s">
        <v>1277</v>
      </c>
      <c r="D13" s="68">
        <v>3000627</v>
      </c>
      <c r="E13" s="19" t="s">
        <v>1274</v>
      </c>
      <c r="F13" s="69">
        <v>277</v>
      </c>
      <c r="G13" s="19" t="s">
        <v>791</v>
      </c>
      <c r="H13" s="20">
        <v>2.352363</v>
      </c>
      <c r="I13" s="21">
        <v>3.7456889999999992</v>
      </c>
      <c r="J13" s="21">
        <f t="shared" si="1"/>
        <v>1.7776637718528971</v>
      </c>
      <c r="K13" s="21">
        <v>1.370936861852897</v>
      </c>
      <c r="L13" s="21">
        <v>0.19610611</v>
      </c>
      <c r="M13" s="21">
        <v>0.2106208</v>
      </c>
      <c r="N13" s="22">
        <f t="shared" si="2"/>
        <v>0.36600392126866305</v>
      </c>
      <c r="O13" s="22">
        <f t="shared" si="3"/>
        <v>0.41835907141593909</v>
      </c>
      <c r="P13" s="23">
        <f t="shared" si="4"/>
        <v>0.47458926030775583</v>
      </c>
      <c r="Q13" s="70">
        <v>18300</v>
      </c>
      <c r="R13" s="21">
        <v>11092</v>
      </c>
      <c r="S13" s="23">
        <f t="shared" si="5"/>
        <v>0.60612021857923493</v>
      </c>
    </row>
    <row r="14" spans="1:19" ht="25.5" x14ac:dyDescent="0.25">
      <c r="A14" s="17"/>
      <c r="B14" s="19">
        <v>5004470</v>
      </c>
      <c r="C14" s="19" t="s">
        <v>1278</v>
      </c>
      <c r="D14" s="68">
        <v>3000627</v>
      </c>
      <c r="E14" s="19" t="s">
        <v>1274</v>
      </c>
      <c r="F14" s="69">
        <v>277</v>
      </c>
      <c r="G14" s="19" t="s">
        <v>791</v>
      </c>
      <c r="H14" s="20">
        <v>0.75042500000000001</v>
      </c>
      <c r="I14" s="21">
        <v>5.2332809999999998</v>
      </c>
      <c r="J14" s="21">
        <f t="shared" si="1"/>
        <v>0.58089995810063488</v>
      </c>
      <c r="K14" s="21">
        <v>0.12960202810063493</v>
      </c>
      <c r="L14" s="21">
        <v>0.13953221999999998</v>
      </c>
      <c r="M14" s="21">
        <v>0.31176570999999997</v>
      </c>
      <c r="N14" s="22">
        <f t="shared" si="2"/>
        <v>2.4764966395008203E-2</v>
      </c>
      <c r="O14" s="22">
        <f t="shared" si="3"/>
        <v>5.1427440663062984E-2</v>
      </c>
      <c r="P14" s="23">
        <f t="shared" si="4"/>
        <v>0.11100110200477194</v>
      </c>
      <c r="Q14" s="70">
        <v>4825.5</v>
      </c>
      <c r="R14" s="21">
        <v>4939</v>
      </c>
      <c r="S14" s="23">
        <f t="shared" si="5"/>
        <v>1.0235208786654233</v>
      </c>
    </row>
    <row r="15" spans="1:19" ht="38.25" x14ac:dyDescent="0.25">
      <c r="A15" s="17"/>
      <c r="B15" s="19">
        <v>5004471</v>
      </c>
      <c r="C15" s="19" t="s">
        <v>1279</v>
      </c>
      <c r="D15" s="68">
        <v>3000627</v>
      </c>
      <c r="E15" s="19" t="s">
        <v>1274</v>
      </c>
      <c r="F15" s="69">
        <v>60</v>
      </c>
      <c r="G15" s="19" t="s">
        <v>310</v>
      </c>
      <c r="H15" s="20">
        <v>3.1675040000000001</v>
      </c>
      <c r="I15" s="21">
        <v>2.644724000000001</v>
      </c>
      <c r="J15" s="21">
        <f t="shared" si="1"/>
        <v>0.81827052178959836</v>
      </c>
      <c r="K15" s="21">
        <v>0.56541589178959839</v>
      </c>
      <c r="L15" s="21">
        <v>0.10539853</v>
      </c>
      <c r="M15" s="21">
        <v>0.14745610000000001</v>
      </c>
      <c r="N15" s="22">
        <f t="shared" si="2"/>
        <v>0.21379013151829762</v>
      </c>
      <c r="O15" s="22">
        <f t="shared" si="3"/>
        <v>0.25364250552783507</v>
      </c>
      <c r="P15" s="23">
        <f t="shared" si="4"/>
        <v>0.30939732153131971</v>
      </c>
      <c r="Q15" s="70">
        <v>1812</v>
      </c>
      <c r="R15" s="21">
        <v>1770</v>
      </c>
      <c r="S15" s="23">
        <f t="shared" si="5"/>
        <v>0.97682119205298013</v>
      </c>
    </row>
    <row r="16" spans="1:19" ht="15.75" thickBot="1" x14ac:dyDescent="0.3">
      <c r="A16" s="41" t="s">
        <v>294</v>
      </c>
      <c r="B16" s="43"/>
      <c r="C16" s="43"/>
      <c r="D16" s="65"/>
      <c r="E16" s="43"/>
      <c r="F16" s="66"/>
      <c r="G16" s="43"/>
      <c r="H16" s="44">
        <f>H6-H7</f>
        <v>1042.7483630000004</v>
      </c>
      <c r="I16" s="44">
        <f t="shared" ref="I16:M16" si="6">I6-I7</f>
        <v>1829.8624669999995</v>
      </c>
      <c r="J16" s="44">
        <f t="shared" si="6"/>
        <v>682.6166026209022</v>
      </c>
      <c r="K16" s="44">
        <f t="shared" si="6"/>
        <v>352.50661597090237</v>
      </c>
      <c r="L16" s="44">
        <f t="shared" si="6"/>
        <v>125.51576753000001</v>
      </c>
      <c r="M16" s="44">
        <f t="shared" si="6"/>
        <v>204.59421912000002</v>
      </c>
      <c r="N16" s="46">
        <f t="shared" si="2"/>
        <v>0.19264104397355372</v>
      </c>
      <c r="O16" s="46">
        <f t="shared" si="3"/>
        <v>0.2612340501658601</v>
      </c>
      <c r="P16" s="47">
        <f t="shared" si="4"/>
        <v>0.37304257283337272</v>
      </c>
      <c r="Q16" s="67"/>
      <c r="R16" s="45"/>
      <c r="S16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workbookViewId="0">
      <selection activeCell="A13" sqref="A13:L13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86</v>
      </c>
      <c r="B1" s="50" t="s">
        <v>51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1282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1348.2934949999999</v>
      </c>
      <c r="E6" s="14">
        <v>1477.5849160000002</v>
      </c>
      <c r="F6" s="14">
        <v>752.2954369954648</v>
      </c>
      <c r="G6" s="14">
        <v>500.90086080546473</v>
      </c>
      <c r="H6" s="14">
        <v>114.59015184000003</v>
      </c>
      <c r="I6" s="14">
        <v>136.80442434999998</v>
      </c>
      <c r="J6" s="15">
        <v>0.33899971188218642</v>
      </c>
      <c r="K6" s="15">
        <v>0.41655204109126448</v>
      </c>
      <c r="L6" s="16">
        <v>0.50913854686065607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1348.2934950000003</v>
      </c>
      <c r="E7" s="38">
        <f ca="1">SUM(E8:OFFSET(E6,MATCH("GOBIERNOS REGIONALES",$A$8:$A$50,0),0))</f>
        <v>1474.9287079999999</v>
      </c>
      <c r="F7" s="38">
        <f ca="1">SUM(F8:OFFSET(F6,MATCH("GOBIERNOS REGIONALES",$A$8:$A$50,0),0))</f>
        <v>750.85299603847534</v>
      </c>
      <c r="G7" s="38">
        <f ca="1">SUM(G8:OFFSET(G6,MATCH("GOBIERNOS REGIONALES",$A$8:$A$50,0),0))</f>
        <v>499.9424911984753</v>
      </c>
      <c r="H7" s="38">
        <f ca="1">SUM(H8:OFFSET(H6,MATCH("GOBIERNOS REGIONALES",$A$8:$A$50,0),0))</f>
        <v>114.38286739999998</v>
      </c>
      <c r="I7" s="38">
        <f ca="1">SUM(I8:OFFSET(I6,MATCH("GOBIERNOS REGIONALES",$A$8:$A$50,0),0))</f>
        <v>136.52763744000001</v>
      </c>
      <c r="J7" s="39">
        <f ca="1">IFERROR(G7/E7,0)</f>
        <v>0.33896044499425076</v>
      </c>
      <c r="K7" s="39">
        <f ca="1">IFERROR(SUM(G7,H7)/E7,0)</f>
        <v>0.41651190004396832</v>
      </c>
      <c r="L7" s="40">
        <f ca="1">IFERROR(SUM(G7,H7,I7)/E7,0)</f>
        <v>0.50907748419693477</v>
      </c>
      <c r="M7" s="4"/>
    </row>
    <row r="8" spans="1:13" x14ac:dyDescent="0.25">
      <c r="A8" s="17"/>
      <c r="B8" s="18">
        <v>4</v>
      </c>
      <c r="C8" s="19" t="s">
        <v>104</v>
      </c>
      <c r="D8" s="20">
        <v>213.79379600000004</v>
      </c>
      <c r="E8" s="21">
        <v>255.08359899999996</v>
      </c>
      <c r="F8" s="21">
        <f t="shared" ref="F8:F14" si="0">SUM(G8,H8,I8)</f>
        <v>150.90163592129676</v>
      </c>
      <c r="G8" s="21">
        <v>102.16116551129676</v>
      </c>
      <c r="H8" s="21">
        <v>20.682812899999998</v>
      </c>
      <c r="I8" s="21">
        <v>28.057657509999995</v>
      </c>
      <c r="J8" s="22">
        <f t="shared" ref="J8:J14" si="1">IFERROR(G8/E8,0)</f>
        <v>0.40050072177042151</v>
      </c>
      <c r="K8" s="22">
        <f t="shared" ref="K8:K14" si="2">IFERROR(SUM(G8,H8)/E8,0)</f>
        <v>0.48158320994717019</v>
      </c>
      <c r="L8" s="23">
        <f t="shared" ref="L8:L14" si="3">IFERROR(SUM(G8,H8,I8)/E8,0)</f>
        <v>0.59157717906158591</v>
      </c>
      <c r="M8" s="4"/>
    </row>
    <row r="9" spans="1:13" ht="25.5" x14ac:dyDescent="0.25">
      <c r="A9" s="17"/>
      <c r="B9" s="18">
        <v>6</v>
      </c>
      <c r="C9" s="19" t="s">
        <v>107</v>
      </c>
      <c r="D9" s="20">
        <v>101.30364599999997</v>
      </c>
      <c r="E9" s="21">
        <v>114.130182</v>
      </c>
      <c r="F9" s="21">
        <f t="shared" si="0"/>
        <v>43.498241748500291</v>
      </c>
      <c r="G9" s="21">
        <v>26.16285830850029</v>
      </c>
      <c r="H9" s="21">
        <v>9.4499150299999997</v>
      </c>
      <c r="I9" s="21">
        <v>7.8854684100000005</v>
      </c>
      <c r="J9" s="22">
        <f t="shared" si="1"/>
        <v>0.22923698052545197</v>
      </c>
      <c r="K9" s="22">
        <f t="shared" si="2"/>
        <v>0.312036419415333</v>
      </c>
      <c r="L9" s="23">
        <f t="shared" si="3"/>
        <v>0.38112829565539719</v>
      </c>
      <c r="M9" s="4"/>
    </row>
    <row r="10" spans="1:13" x14ac:dyDescent="0.25">
      <c r="A10" s="17"/>
      <c r="B10" s="18">
        <v>7</v>
      </c>
      <c r="C10" s="19" t="s">
        <v>108</v>
      </c>
      <c r="D10" s="20">
        <v>295.46623299999999</v>
      </c>
      <c r="E10" s="21">
        <v>296.80689700000005</v>
      </c>
      <c r="F10" s="21">
        <f t="shared" si="0"/>
        <v>132.88992349985978</v>
      </c>
      <c r="G10" s="21">
        <v>85.74282916985976</v>
      </c>
      <c r="H10" s="21">
        <v>23.447848530000002</v>
      </c>
      <c r="I10" s="21">
        <v>23.6992458</v>
      </c>
      <c r="J10" s="22">
        <f t="shared" si="1"/>
        <v>0.28888422080656617</v>
      </c>
      <c r="K10" s="22">
        <f t="shared" si="2"/>
        <v>0.36788457008079478</v>
      </c>
      <c r="L10" s="23">
        <f t="shared" si="3"/>
        <v>0.44773192551472196</v>
      </c>
      <c r="M10" s="4"/>
    </row>
    <row r="11" spans="1:13" x14ac:dyDescent="0.25">
      <c r="A11" s="17"/>
      <c r="B11" s="18">
        <v>22</v>
      </c>
      <c r="C11" s="19" t="s">
        <v>118</v>
      </c>
      <c r="D11" s="20">
        <v>737.72982000000025</v>
      </c>
      <c r="E11" s="21">
        <v>808.90802999999971</v>
      </c>
      <c r="F11" s="21">
        <f t="shared" si="0"/>
        <v>423.56319486881847</v>
      </c>
      <c r="G11" s="21">
        <v>285.87563820881849</v>
      </c>
      <c r="H11" s="21">
        <v>60.802290939999985</v>
      </c>
      <c r="I11" s="21">
        <v>76.885265720000021</v>
      </c>
      <c r="J11" s="22">
        <f t="shared" si="1"/>
        <v>0.35340932171092254</v>
      </c>
      <c r="K11" s="22">
        <f t="shared" si="2"/>
        <v>0.42857521039668572</v>
      </c>
      <c r="L11" s="23">
        <f t="shared" si="3"/>
        <v>0.52362342708950316</v>
      </c>
      <c r="M11" s="4"/>
    </row>
    <row r="12" spans="1:13" x14ac:dyDescent="0.25">
      <c r="A12" s="34" t="s">
        <v>206</v>
      </c>
      <c r="B12" s="57"/>
      <c r="C12" s="36"/>
      <c r="D12" s="37">
        <f ca="1">SUM(D13:OFFSET(D11,(MATCH("GOBIERNOS LOCALES",$A$8:$A$50,0)-MATCH("GOBIERNOS REGIONALES",$A$8:$A$50,0)),0))</f>
        <v>0</v>
      </c>
      <c r="E12" s="38">
        <f ca="1">SUM(E13:OFFSET(E11,(MATCH("GOBIERNOS LOCALES",$A$8:$A$50,0)-MATCH("GOBIERNOS REGIONALES",$A$8:$A$50,0)),0))</f>
        <v>2.6562080000000003</v>
      </c>
      <c r="F12" s="38">
        <f ca="1">SUM(F13:OFFSET(F11,(MATCH("GOBIERNOS LOCALES",$A$8:$A$50,0)-MATCH("GOBIERNOS REGIONALES",$A$8:$A$50,0)),0))</f>
        <v>1.4424409569894359</v>
      </c>
      <c r="G12" s="38">
        <f ca="1">SUM(G13:OFFSET(G11,(MATCH("GOBIERNOS LOCALES",$A$8:$A$50,0)-MATCH("GOBIERNOS REGIONALES",$A$8:$A$50,0)),0))</f>
        <v>0.95836960698943585</v>
      </c>
      <c r="H12" s="38">
        <f ca="1">SUM(H13:OFFSET(H11,(MATCH("GOBIERNOS LOCALES",$A$8:$A$50,0)-MATCH("GOBIERNOS REGIONALES",$A$8:$A$50,0)),0))</f>
        <v>0.20728443999999999</v>
      </c>
      <c r="I12" s="38">
        <f ca="1">SUM(I13:OFFSET(I11,(MATCH("GOBIERNOS LOCALES",$A$8:$A$50,0)-MATCH("GOBIERNOS REGIONALES",$A$8:$A$50,0)),0))</f>
        <v>0.27678691</v>
      </c>
      <c r="J12" s="39">
        <f t="shared" ca="1" si="1"/>
        <v>0.36080367463294882</v>
      </c>
      <c r="K12" s="39">
        <f t="shared" ca="1" si="2"/>
        <v>0.43884140360598106</v>
      </c>
      <c r="L12" s="40">
        <f t="shared" ca="1" si="3"/>
        <v>0.54304518207513708</v>
      </c>
      <c r="M12" s="4"/>
    </row>
    <row r="13" spans="1:13" ht="15.75" thickBot="1" x14ac:dyDescent="0.3">
      <c r="A13" s="24"/>
      <c r="B13" s="25">
        <v>443</v>
      </c>
      <c r="C13" s="26" t="s">
        <v>210</v>
      </c>
      <c r="D13" s="27">
        <v>0</v>
      </c>
      <c r="E13" s="28">
        <v>2.6562080000000003</v>
      </c>
      <c r="F13" s="28">
        <f t="shared" si="0"/>
        <v>1.4424409569894359</v>
      </c>
      <c r="G13" s="28">
        <v>0.95836960698943585</v>
      </c>
      <c r="H13" s="28">
        <v>0.20728443999999999</v>
      </c>
      <c r="I13" s="28">
        <v>0.27678691</v>
      </c>
      <c r="J13" s="29">
        <f t="shared" si="1"/>
        <v>0.36080367463294882</v>
      </c>
      <c r="K13" s="29">
        <f t="shared" si="2"/>
        <v>0.43884140360598106</v>
      </c>
      <c r="L13" s="30">
        <f t="shared" si="3"/>
        <v>0.54304518207513708</v>
      </c>
      <c r="M13" s="4"/>
    </row>
    <row r="14" spans="1:13" x14ac:dyDescent="0.25">
      <c r="A14" t="s">
        <v>233</v>
      </c>
      <c r="D14" s="5"/>
      <c r="E14" s="5"/>
      <c r="F14" s="5">
        <f t="shared" si="0"/>
        <v>0</v>
      </c>
      <c r="G14" s="5"/>
      <c r="H14" s="5"/>
      <c r="I14" s="5"/>
      <c r="J14" s="4">
        <f t="shared" si="1"/>
        <v>0</v>
      </c>
      <c r="K14" s="4">
        <f t="shared" si="2"/>
        <v>0</v>
      </c>
      <c r="L14" s="4">
        <f t="shared" si="3"/>
        <v>0</v>
      </c>
      <c r="M14" s="4"/>
    </row>
    <row r="15" spans="1:13" x14ac:dyDescent="0.25">
      <c r="D15" s="5"/>
      <c r="E15" s="5"/>
      <c r="F15" s="5"/>
      <c r="G15" s="5"/>
      <c r="H15" s="5"/>
      <c r="I15" s="5"/>
      <c r="J15" s="4"/>
      <c r="K15" s="4"/>
      <c r="L15" s="4"/>
      <c r="M15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13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86</v>
      </c>
      <c r="B1" s="51" t="s">
        <v>51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1283</v>
      </c>
      <c r="N2" s="72" t="s">
        <v>1312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1348.2934949999999</v>
      </c>
      <c r="E6" s="14">
        <f ca="1">SUM(E7:OFFSET(E7,50,0))</f>
        <v>1477.5849160000002</v>
      </c>
      <c r="F6" s="14">
        <f ca="1">SUM(F7:OFFSET(F7,50,0))</f>
        <v>752.2954369954648</v>
      </c>
      <c r="G6" s="14">
        <f ca="1">SUM(G7:OFFSET(G7,50,0))</f>
        <v>500.90086080546473</v>
      </c>
      <c r="H6" s="14">
        <f ca="1">SUM(H7:OFFSET(H7,50,0))</f>
        <v>114.59015184000003</v>
      </c>
      <c r="I6" s="14">
        <f ca="1">SUM(I7:OFFSET(I7,50,0))</f>
        <v>136.80442434999998</v>
      </c>
      <c r="J6" s="15">
        <f ca="1">IFERROR(G6/E6,0)</f>
        <v>0.33899971188218642</v>
      </c>
      <c r="K6" s="15">
        <f ca="1">IFERROR(SUM(G6,H6)/E6,0)</f>
        <v>0.41655204109126448</v>
      </c>
      <c r="L6" s="16">
        <f ca="1">IFERROR(SUM(G6,H6,I6)/E6,0)</f>
        <v>0.50913854686065607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26.458365999999998</v>
      </c>
      <c r="E7" s="21">
        <v>25.578408000000003</v>
      </c>
      <c r="F7" s="21">
        <f t="shared" ref="F7:F31" si="0">SUM(G7,H7,I7)</f>
        <v>14.532877841114011</v>
      </c>
      <c r="G7" s="21">
        <v>9.867067971114011</v>
      </c>
      <c r="H7" s="21">
        <v>2.0810212900000002</v>
      </c>
      <c r="I7" s="21">
        <v>2.5847885799999997</v>
      </c>
      <c r="J7" s="22">
        <f t="shared" ref="J7:J31" si="1">IFERROR(G7/E7,0)</f>
        <v>0.38575770513606672</v>
      </c>
      <c r="K7" s="22">
        <f t="shared" ref="K7:K31" si="2">IFERROR(SUM(G7,H7)/E7,0)</f>
        <v>0.46711622009915593</v>
      </c>
      <c r="L7" s="23">
        <f t="shared" ref="L7:L31" si="3">IFERROR(SUM(G7,H7,I7)/E7,0)</f>
        <v>0.5681697563473852</v>
      </c>
      <c r="M7" s="4"/>
      <c r="N7" t="s">
        <v>271</v>
      </c>
      <c r="O7" s="5">
        <v>23.74592717480585</v>
      </c>
      <c r="P7" s="71">
        <v>0.64041442688291006</v>
      </c>
    </row>
    <row r="8" spans="1:16" x14ac:dyDescent="0.25">
      <c r="A8" s="17"/>
      <c r="B8" s="55">
        <v>2</v>
      </c>
      <c r="C8" s="19" t="s">
        <v>251</v>
      </c>
      <c r="D8" s="20">
        <v>86.91632899999999</v>
      </c>
      <c r="E8" s="21">
        <v>102.036805</v>
      </c>
      <c r="F8" s="21">
        <f t="shared" si="0"/>
        <v>53.146967277205725</v>
      </c>
      <c r="G8" s="21">
        <v>36.07532930720572</v>
      </c>
      <c r="H8" s="21">
        <v>7.7567699300000035</v>
      </c>
      <c r="I8" s="21">
        <v>9.3148680400000003</v>
      </c>
      <c r="J8" s="22">
        <f t="shared" si="1"/>
        <v>0.35355212569822936</v>
      </c>
      <c r="K8" s="22">
        <f t="shared" si="2"/>
        <v>0.42957145940825692</v>
      </c>
      <c r="L8" s="23">
        <f t="shared" si="3"/>
        <v>0.52086075487375094</v>
      </c>
      <c r="M8" s="4"/>
      <c r="N8" t="s">
        <v>262</v>
      </c>
      <c r="O8" s="5">
        <v>29.704596239623648</v>
      </c>
      <c r="P8" s="71">
        <v>0.59648130962255907</v>
      </c>
    </row>
    <row r="9" spans="1:16" x14ac:dyDescent="0.25">
      <c r="A9" s="17"/>
      <c r="B9" s="55">
        <v>3</v>
      </c>
      <c r="C9" s="19" t="s">
        <v>252</v>
      </c>
      <c r="D9" s="20">
        <v>14.076904000000003</v>
      </c>
      <c r="E9" s="21">
        <v>33.456341999999992</v>
      </c>
      <c r="F9" s="21">
        <f t="shared" si="0"/>
        <v>15.240613949857602</v>
      </c>
      <c r="G9" s="21">
        <v>8.7863141298576011</v>
      </c>
      <c r="H9" s="21">
        <v>1.98845692</v>
      </c>
      <c r="I9" s="21">
        <v>4.4658429000000002</v>
      </c>
      <c r="J9" s="22">
        <f t="shared" si="1"/>
        <v>0.26262028675632271</v>
      </c>
      <c r="K9" s="22">
        <f t="shared" si="2"/>
        <v>0.32205466604381328</v>
      </c>
      <c r="L9" s="23">
        <f t="shared" si="3"/>
        <v>0.45553736717115118</v>
      </c>
      <c r="M9" s="4"/>
      <c r="N9" t="s">
        <v>270</v>
      </c>
      <c r="O9" s="5">
        <v>24.898739197196747</v>
      </c>
      <c r="P9" s="71">
        <v>0.59153232989315907</v>
      </c>
    </row>
    <row r="10" spans="1:16" x14ac:dyDescent="0.25">
      <c r="A10" s="17"/>
      <c r="B10" s="55">
        <v>4</v>
      </c>
      <c r="C10" s="19" t="s">
        <v>253</v>
      </c>
      <c r="D10" s="20">
        <v>67.633657999999997</v>
      </c>
      <c r="E10" s="21">
        <v>64.28122900000001</v>
      </c>
      <c r="F10" s="21">
        <f t="shared" si="0"/>
        <v>31.450067585712532</v>
      </c>
      <c r="G10" s="21">
        <v>21.499604315712531</v>
      </c>
      <c r="H10" s="21">
        <v>4.44143095</v>
      </c>
      <c r="I10" s="21">
        <v>5.5090323199999993</v>
      </c>
      <c r="J10" s="22">
        <f t="shared" si="1"/>
        <v>0.33446162511473648</v>
      </c>
      <c r="K10" s="22">
        <f t="shared" si="2"/>
        <v>0.40355537175109901</v>
      </c>
      <c r="L10" s="23">
        <f t="shared" si="3"/>
        <v>0.48925740958861452</v>
      </c>
      <c r="M10" s="4"/>
      <c r="N10" t="s">
        <v>257</v>
      </c>
      <c r="O10" s="5">
        <v>27.911788138369637</v>
      </c>
      <c r="P10" s="71">
        <v>0.58638066243344811</v>
      </c>
    </row>
    <row r="11" spans="1:16" x14ac:dyDescent="0.25">
      <c r="A11" s="17"/>
      <c r="B11" s="55">
        <v>5</v>
      </c>
      <c r="C11" s="19" t="s">
        <v>254</v>
      </c>
      <c r="D11" s="20">
        <v>27.719052999999999</v>
      </c>
      <c r="E11" s="21">
        <v>40.079809000000004</v>
      </c>
      <c r="F11" s="21">
        <f t="shared" si="0"/>
        <v>14.474953835165602</v>
      </c>
      <c r="G11" s="21">
        <v>8.5755310751655998</v>
      </c>
      <c r="H11" s="21">
        <v>1.47315307</v>
      </c>
      <c r="I11" s="21">
        <v>4.4262696900000016</v>
      </c>
      <c r="J11" s="22">
        <f t="shared" si="1"/>
        <v>0.21396137579312313</v>
      </c>
      <c r="K11" s="22">
        <f t="shared" si="2"/>
        <v>0.25071686706804414</v>
      </c>
      <c r="L11" s="23">
        <f t="shared" si="3"/>
        <v>0.36115326385825841</v>
      </c>
      <c r="M11" s="4"/>
      <c r="N11" t="s">
        <v>260</v>
      </c>
      <c r="O11" s="5">
        <v>23.529672145338498</v>
      </c>
      <c r="P11" s="71">
        <v>0.58321492836217692</v>
      </c>
    </row>
    <row r="12" spans="1:16" x14ac:dyDescent="0.25">
      <c r="A12" s="17"/>
      <c r="B12" s="55">
        <v>6</v>
      </c>
      <c r="C12" s="19" t="s">
        <v>255</v>
      </c>
      <c r="D12" s="20">
        <v>40.005102000000001</v>
      </c>
      <c r="E12" s="21">
        <v>45.945035000000004</v>
      </c>
      <c r="F12" s="21">
        <f t="shared" si="0"/>
        <v>25.133517863394871</v>
      </c>
      <c r="G12" s="21">
        <v>16.759940053394871</v>
      </c>
      <c r="H12" s="21">
        <v>3.9201882700000006</v>
      </c>
      <c r="I12" s="21">
        <v>4.4533895399999999</v>
      </c>
      <c r="J12" s="22">
        <f t="shared" si="1"/>
        <v>0.3647823982154953</v>
      </c>
      <c r="K12" s="22">
        <f t="shared" si="2"/>
        <v>0.45010583457809683</v>
      </c>
      <c r="L12" s="23">
        <f t="shared" si="3"/>
        <v>0.54703446984848025</v>
      </c>
      <c r="M12" s="4"/>
      <c r="N12" t="s">
        <v>263</v>
      </c>
      <c r="O12" s="5">
        <v>30.490073735094516</v>
      </c>
      <c r="P12" s="71">
        <v>0.58091581900624534</v>
      </c>
    </row>
    <row r="13" spans="1:16" x14ac:dyDescent="0.25">
      <c r="A13" s="17"/>
      <c r="B13" s="55">
        <v>7</v>
      </c>
      <c r="C13" s="19" t="s">
        <v>256</v>
      </c>
      <c r="D13" s="20">
        <v>10.547609</v>
      </c>
      <c r="E13" s="21">
        <v>27.258543999999997</v>
      </c>
      <c r="F13" s="21">
        <f t="shared" si="0"/>
        <v>13.624956353703466</v>
      </c>
      <c r="G13" s="21">
        <v>9.6454368437034645</v>
      </c>
      <c r="H13" s="21">
        <v>1.8288158399999999</v>
      </c>
      <c r="I13" s="21">
        <v>2.1507036700000004</v>
      </c>
      <c r="J13" s="22">
        <f t="shared" si="1"/>
        <v>0.3538500384944796</v>
      </c>
      <c r="K13" s="22">
        <f t="shared" si="2"/>
        <v>0.42094151043810213</v>
      </c>
      <c r="L13" s="23">
        <f t="shared" si="3"/>
        <v>0.49984167729954571</v>
      </c>
      <c r="M13" s="4"/>
      <c r="N13" t="s">
        <v>272</v>
      </c>
      <c r="O13" s="5">
        <v>12.052756379948637</v>
      </c>
      <c r="P13" s="71">
        <v>0.57995561009761176</v>
      </c>
    </row>
    <row r="14" spans="1:16" x14ac:dyDescent="0.25">
      <c r="A14" s="17"/>
      <c r="B14" s="55">
        <v>8</v>
      </c>
      <c r="C14" s="19" t="s">
        <v>257</v>
      </c>
      <c r="D14" s="20">
        <v>39.839801000000001</v>
      </c>
      <c r="E14" s="21">
        <v>47.600117000000004</v>
      </c>
      <c r="F14" s="21">
        <f t="shared" si="0"/>
        <v>27.911788138369637</v>
      </c>
      <c r="G14" s="21">
        <v>18.961845118369638</v>
      </c>
      <c r="H14" s="21">
        <v>3.7623874599999998</v>
      </c>
      <c r="I14" s="21">
        <v>5.1875555599999981</v>
      </c>
      <c r="J14" s="22">
        <f t="shared" si="1"/>
        <v>0.39835711156696602</v>
      </c>
      <c r="K14" s="22">
        <f t="shared" si="2"/>
        <v>0.47739867064548674</v>
      </c>
      <c r="L14" s="23">
        <f t="shared" si="3"/>
        <v>0.58638066243344811</v>
      </c>
      <c r="M14" s="4"/>
      <c r="N14" t="s">
        <v>273</v>
      </c>
      <c r="O14" s="5">
        <v>10.033718957473122</v>
      </c>
      <c r="P14" s="71">
        <v>0.57702524958583012</v>
      </c>
    </row>
    <row r="15" spans="1:16" x14ac:dyDescent="0.25">
      <c r="A15" s="17"/>
      <c r="B15" s="55">
        <v>9</v>
      </c>
      <c r="C15" s="19" t="s">
        <v>258</v>
      </c>
      <c r="D15" s="20">
        <v>10.842075999999999</v>
      </c>
      <c r="E15" s="21">
        <v>31.17302299999999</v>
      </c>
      <c r="F15" s="21">
        <f t="shared" si="0"/>
        <v>10.777993009274141</v>
      </c>
      <c r="G15" s="21">
        <v>5.5078389092741418</v>
      </c>
      <c r="H15" s="21">
        <v>1.9847321299999996</v>
      </c>
      <c r="I15" s="21">
        <v>3.2854219699999994</v>
      </c>
      <c r="J15" s="22">
        <f t="shared" si="1"/>
        <v>0.17668606953115018</v>
      </c>
      <c r="K15" s="22">
        <f t="shared" si="2"/>
        <v>0.24035432942368609</v>
      </c>
      <c r="L15" s="23">
        <f t="shared" si="3"/>
        <v>0.34574744352750597</v>
      </c>
      <c r="M15" s="4"/>
      <c r="N15" t="s">
        <v>274</v>
      </c>
      <c r="O15" s="5">
        <v>17.961416098713983</v>
      </c>
      <c r="P15" s="71">
        <v>0.56919433246022488</v>
      </c>
    </row>
    <row r="16" spans="1:16" x14ac:dyDescent="0.25">
      <c r="A16" s="17"/>
      <c r="B16" s="55">
        <v>10</v>
      </c>
      <c r="C16" s="19" t="s">
        <v>259</v>
      </c>
      <c r="D16" s="20">
        <v>52.85701199999999</v>
      </c>
      <c r="E16" s="21">
        <v>53.814363000000007</v>
      </c>
      <c r="F16" s="21">
        <f t="shared" si="0"/>
        <v>28.611339828322556</v>
      </c>
      <c r="G16" s="21">
        <v>19.344841898322557</v>
      </c>
      <c r="H16" s="21">
        <v>4.0963235400000002</v>
      </c>
      <c r="I16" s="21">
        <v>5.1701743900000006</v>
      </c>
      <c r="J16" s="22">
        <f t="shared" si="1"/>
        <v>0.35947358325736484</v>
      </c>
      <c r="K16" s="22">
        <f t="shared" si="2"/>
        <v>0.43559310435993737</v>
      </c>
      <c r="L16" s="23">
        <f t="shared" si="3"/>
        <v>0.53166735111818664</v>
      </c>
      <c r="M16" s="4"/>
      <c r="N16" t="s">
        <v>250</v>
      </c>
      <c r="O16" s="5">
        <v>14.532877841114011</v>
      </c>
      <c r="P16" s="71">
        <v>0.5681697563473852</v>
      </c>
    </row>
    <row r="17" spans="1:16" x14ac:dyDescent="0.25">
      <c r="A17" s="17"/>
      <c r="B17" s="55">
        <v>11</v>
      </c>
      <c r="C17" s="19" t="s">
        <v>260</v>
      </c>
      <c r="D17" s="20">
        <v>38.736444999999996</v>
      </c>
      <c r="E17" s="21">
        <v>40.34476999999999</v>
      </c>
      <c r="F17" s="21">
        <f t="shared" si="0"/>
        <v>23.529672145338498</v>
      </c>
      <c r="G17" s="21">
        <v>16.137711895338498</v>
      </c>
      <c r="H17" s="21">
        <v>3.4003694900000001</v>
      </c>
      <c r="I17" s="21">
        <v>3.9915907600000002</v>
      </c>
      <c r="J17" s="22">
        <f t="shared" si="1"/>
        <v>0.39999513927923003</v>
      </c>
      <c r="K17" s="22">
        <f t="shared" si="2"/>
        <v>0.48427792215294579</v>
      </c>
      <c r="L17" s="23">
        <f t="shared" si="3"/>
        <v>0.58321492836217692</v>
      </c>
      <c r="M17" s="4"/>
      <c r="N17" t="s">
        <v>269</v>
      </c>
      <c r="O17" s="5">
        <v>31.717540935520674</v>
      </c>
      <c r="P17" s="71">
        <v>0.55384903823469311</v>
      </c>
    </row>
    <row r="18" spans="1:16" x14ac:dyDescent="0.25">
      <c r="A18" s="17"/>
      <c r="B18" s="55">
        <v>12</v>
      </c>
      <c r="C18" s="19" t="s">
        <v>261</v>
      </c>
      <c r="D18" s="20">
        <v>15.334778</v>
      </c>
      <c r="E18" s="21">
        <v>51.234832000000004</v>
      </c>
      <c r="F18" s="21">
        <f t="shared" si="0"/>
        <v>19.188540507101074</v>
      </c>
      <c r="G18" s="21">
        <v>10.864302457101076</v>
      </c>
      <c r="H18" s="21">
        <v>2.0763089100000003</v>
      </c>
      <c r="I18" s="21">
        <v>6.2479291400000001</v>
      </c>
      <c r="J18" s="22">
        <f t="shared" si="1"/>
        <v>0.21204914767947466</v>
      </c>
      <c r="K18" s="22">
        <f t="shared" si="2"/>
        <v>0.2525744861835611</v>
      </c>
      <c r="L18" s="23">
        <f t="shared" si="3"/>
        <v>0.37452139019605007</v>
      </c>
      <c r="M18" s="4"/>
      <c r="N18" t="s">
        <v>267</v>
      </c>
      <c r="O18" s="5">
        <v>10.448551353757532</v>
      </c>
      <c r="P18" s="71">
        <v>0.55139639011460562</v>
      </c>
    </row>
    <row r="19" spans="1:16" x14ac:dyDescent="0.25">
      <c r="A19" s="17"/>
      <c r="B19" s="55">
        <v>13</v>
      </c>
      <c r="C19" s="19" t="s">
        <v>262</v>
      </c>
      <c r="D19" s="20">
        <v>44.03687</v>
      </c>
      <c r="E19" s="21">
        <v>49.799709999999997</v>
      </c>
      <c r="F19" s="21">
        <f t="shared" si="0"/>
        <v>29.704596239623648</v>
      </c>
      <c r="G19" s="21">
        <v>20.031303389623645</v>
      </c>
      <c r="H19" s="21">
        <v>4.6298505200000006</v>
      </c>
      <c r="I19" s="21">
        <v>5.0434423300000013</v>
      </c>
      <c r="J19" s="22">
        <f t="shared" si="1"/>
        <v>0.40223735016978301</v>
      </c>
      <c r="K19" s="22">
        <f t="shared" si="2"/>
        <v>0.4952067775017896</v>
      </c>
      <c r="L19" s="23">
        <f t="shared" si="3"/>
        <v>0.59648130962255907</v>
      </c>
      <c r="M19" s="4"/>
      <c r="N19" t="s">
        <v>255</v>
      </c>
      <c r="O19" s="5">
        <v>25.133517863394871</v>
      </c>
      <c r="P19" s="71">
        <v>0.54703446984848025</v>
      </c>
    </row>
    <row r="20" spans="1:16" x14ac:dyDescent="0.25">
      <c r="A20" s="17"/>
      <c r="B20" s="55">
        <v>14</v>
      </c>
      <c r="C20" s="19" t="s">
        <v>263</v>
      </c>
      <c r="D20" s="20">
        <v>53.469185000000003</v>
      </c>
      <c r="E20" s="21">
        <v>52.486216999999996</v>
      </c>
      <c r="F20" s="21">
        <f t="shared" si="0"/>
        <v>30.490073735094516</v>
      </c>
      <c r="G20" s="21">
        <v>20.873164015094517</v>
      </c>
      <c r="H20" s="21">
        <v>4.2574235299999996</v>
      </c>
      <c r="I20" s="21">
        <v>5.3594861899999993</v>
      </c>
      <c r="J20" s="22">
        <f t="shared" si="1"/>
        <v>0.39768848296105086</v>
      </c>
      <c r="K20" s="22">
        <f t="shared" si="2"/>
        <v>0.47880355989639184</v>
      </c>
      <c r="L20" s="23">
        <f t="shared" si="3"/>
        <v>0.58091581900624534</v>
      </c>
      <c r="M20" s="4"/>
      <c r="N20" t="s">
        <v>265</v>
      </c>
      <c r="O20" s="5">
        <v>18.074804567417633</v>
      </c>
      <c r="P20" s="71">
        <v>0.54428937510711273</v>
      </c>
    </row>
    <row r="21" spans="1:16" x14ac:dyDescent="0.25">
      <c r="A21" s="17"/>
      <c r="B21" s="55">
        <v>15</v>
      </c>
      <c r="C21" s="19" t="s">
        <v>264</v>
      </c>
      <c r="D21" s="20">
        <v>545.95229199999972</v>
      </c>
      <c r="E21" s="21">
        <v>522.4755560000001</v>
      </c>
      <c r="F21" s="21">
        <f t="shared" si="0"/>
        <v>250.4591834807789</v>
      </c>
      <c r="G21" s="21">
        <v>166.55284098077891</v>
      </c>
      <c r="H21" s="21">
        <v>43.087099850000001</v>
      </c>
      <c r="I21" s="21">
        <v>40.819242649999978</v>
      </c>
      <c r="J21" s="22">
        <f t="shared" si="1"/>
        <v>0.31877633138645606</v>
      </c>
      <c r="K21" s="22">
        <f t="shared" si="2"/>
        <v>0.40124353842647309</v>
      </c>
      <c r="L21" s="23">
        <f t="shared" si="3"/>
        <v>0.47937014584617016</v>
      </c>
      <c r="M21" s="4"/>
      <c r="N21" t="s">
        <v>259</v>
      </c>
      <c r="O21" s="5">
        <v>28.611339828322556</v>
      </c>
      <c r="P21" s="71">
        <v>0.53166735111818664</v>
      </c>
    </row>
    <row r="22" spans="1:16" x14ac:dyDescent="0.25">
      <c r="A22" s="17"/>
      <c r="B22" s="55">
        <v>16</v>
      </c>
      <c r="C22" s="19" t="s">
        <v>265</v>
      </c>
      <c r="D22" s="20">
        <v>41.193135999999996</v>
      </c>
      <c r="E22" s="21">
        <v>33.208078999999998</v>
      </c>
      <c r="F22" s="21">
        <f t="shared" si="0"/>
        <v>18.074804567417633</v>
      </c>
      <c r="G22" s="21">
        <v>12.238518037417634</v>
      </c>
      <c r="H22" s="21">
        <v>2.6619494599999998</v>
      </c>
      <c r="I22" s="21">
        <v>3.1743370700000009</v>
      </c>
      <c r="J22" s="22">
        <f t="shared" si="1"/>
        <v>0.36854037950878266</v>
      </c>
      <c r="K22" s="22">
        <f t="shared" si="2"/>
        <v>0.44870007378076987</v>
      </c>
      <c r="L22" s="23">
        <f t="shared" si="3"/>
        <v>0.54428937510711273</v>
      </c>
      <c r="M22" s="4"/>
      <c r="N22" t="s">
        <v>251</v>
      </c>
      <c r="O22" s="5">
        <v>53.146967277205725</v>
      </c>
      <c r="P22" s="71">
        <v>0.52086075487375094</v>
      </c>
    </row>
    <row r="23" spans="1:16" x14ac:dyDescent="0.25">
      <c r="A23" s="17"/>
      <c r="B23" s="55">
        <v>17</v>
      </c>
      <c r="C23" s="19" t="s">
        <v>266</v>
      </c>
      <c r="D23" s="20">
        <v>13.131885</v>
      </c>
      <c r="E23" s="21">
        <v>13.849897000000002</v>
      </c>
      <c r="F23" s="21">
        <f t="shared" si="0"/>
        <v>7.0810005342069449</v>
      </c>
      <c r="G23" s="21">
        <v>4.7162875742069446</v>
      </c>
      <c r="H23" s="21">
        <v>1.1351947600000001</v>
      </c>
      <c r="I23" s="21">
        <v>1.2295182</v>
      </c>
      <c r="J23" s="22">
        <f t="shared" si="1"/>
        <v>0.34052871109488714</v>
      </c>
      <c r="K23" s="22">
        <f t="shared" si="2"/>
        <v>0.42249284122524117</v>
      </c>
      <c r="L23" s="23">
        <f t="shared" si="3"/>
        <v>0.51126737868209016</v>
      </c>
      <c r="M23" s="4"/>
      <c r="N23" t="s">
        <v>266</v>
      </c>
      <c r="O23" s="5">
        <v>7.0810005342069449</v>
      </c>
      <c r="P23" s="71">
        <v>0.51126737868209016</v>
      </c>
    </row>
    <row r="24" spans="1:16" x14ac:dyDescent="0.25">
      <c r="A24" s="17"/>
      <c r="B24" s="55">
        <v>18</v>
      </c>
      <c r="C24" s="19" t="s">
        <v>267</v>
      </c>
      <c r="D24" s="20">
        <v>16.598554</v>
      </c>
      <c r="E24" s="21">
        <v>18.949256000000002</v>
      </c>
      <c r="F24" s="21">
        <f t="shared" si="0"/>
        <v>10.448551353757532</v>
      </c>
      <c r="G24" s="21">
        <v>7.1698046637575317</v>
      </c>
      <c r="H24" s="21">
        <v>1.5156014799999999</v>
      </c>
      <c r="I24" s="21">
        <v>1.76314521</v>
      </c>
      <c r="J24" s="22">
        <f t="shared" si="1"/>
        <v>0.3783686633268098</v>
      </c>
      <c r="K24" s="22">
        <f t="shared" si="2"/>
        <v>0.45835077344237324</v>
      </c>
      <c r="L24" s="23">
        <f t="shared" si="3"/>
        <v>0.55139639011460562</v>
      </c>
      <c r="M24" s="4"/>
      <c r="N24" t="s">
        <v>256</v>
      </c>
      <c r="O24" s="5">
        <v>13.624956353703466</v>
      </c>
      <c r="P24" s="71">
        <v>0.49984167729954571</v>
      </c>
    </row>
    <row r="25" spans="1:16" x14ac:dyDescent="0.25">
      <c r="A25" s="17"/>
      <c r="B25" s="55">
        <v>19</v>
      </c>
      <c r="C25" s="19" t="s">
        <v>268</v>
      </c>
      <c r="D25" s="20">
        <v>14.743361000000002</v>
      </c>
      <c r="E25" s="21">
        <v>17.847741999999997</v>
      </c>
      <c r="F25" s="21">
        <f t="shared" si="0"/>
        <v>8.0038400063668256</v>
      </c>
      <c r="G25" s="21">
        <v>5.3254979863668268</v>
      </c>
      <c r="H25" s="21">
        <v>1.12964004</v>
      </c>
      <c r="I25" s="21">
        <v>1.5487019799999997</v>
      </c>
      <c r="J25" s="22">
        <f t="shared" si="1"/>
        <v>0.29838497140797016</v>
      </c>
      <c r="K25" s="22">
        <f t="shared" si="2"/>
        <v>0.36167813420693934</v>
      </c>
      <c r="L25" s="23">
        <f t="shared" si="3"/>
        <v>0.44845112655521507</v>
      </c>
      <c r="M25" s="4"/>
      <c r="N25" t="s">
        <v>253</v>
      </c>
      <c r="O25" s="5">
        <v>31.450067585712532</v>
      </c>
      <c r="P25" s="71">
        <v>0.48925740958861452</v>
      </c>
    </row>
    <row r="26" spans="1:16" x14ac:dyDescent="0.25">
      <c r="A26" s="17"/>
      <c r="B26" s="55">
        <v>20</v>
      </c>
      <c r="C26" s="19" t="s">
        <v>269</v>
      </c>
      <c r="D26" s="20">
        <v>51.477730000000008</v>
      </c>
      <c r="E26" s="21">
        <v>57.267483999999996</v>
      </c>
      <c r="F26" s="21">
        <f t="shared" si="0"/>
        <v>31.717540935520674</v>
      </c>
      <c r="G26" s="21">
        <v>21.718024755520673</v>
      </c>
      <c r="H26" s="21">
        <v>4.5090597800000003</v>
      </c>
      <c r="I26" s="21">
        <v>5.4904563999999993</v>
      </c>
      <c r="J26" s="22">
        <f t="shared" si="1"/>
        <v>0.37923832581016959</v>
      </c>
      <c r="K26" s="22">
        <f t="shared" si="2"/>
        <v>0.45797514931022071</v>
      </c>
      <c r="L26" s="23">
        <f t="shared" si="3"/>
        <v>0.55384903823469311</v>
      </c>
      <c r="M26" s="4"/>
      <c r="N26" t="s">
        <v>264</v>
      </c>
      <c r="O26" s="5">
        <v>250.4591834807789</v>
      </c>
      <c r="P26" s="71">
        <v>0.47937014584617016</v>
      </c>
    </row>
    <row r="27" spans="1:16" x14ac:dyDescent="0.25">
      <c r="A27" s="17"/>
      <c r="B27" s="55">
        <v>21</v>
      </c>
      <c r="C27" s="19" t="s">
        <v>270</v>
      </c>
      <c r="D27" s="20">
        <v>35.935416000000004</v>
      </c>
      <c r="E27" s="21">
        <v>42.091932999999997</v>
      </c>
      <c r="F27" s="21">
        <f t="shared" si="0"/>
        <v>24.898739197196747</v>
      </c>
      <c r="G27" s="21">
        <v>17.31980278719675</v>
      </c>
      <c r="H27" s="21">
        <v>3.4145093500000003</v>
      </c>
      <c r="I27" s="21">
        <v>4.1644270599999995</v>
      </c>
      <c r="J27" s="22">
        <f t="shared" si="1"/>
        <v>0.41147558576596494</v>
      </c>
      <c r="K27" s="22">
        <f t="shared" si="2"/>
        <v>0.49259586479900436</v>
      </c>
      <c r="L27" s="23">
        <f t="shared" si="3"/>
        <v>0.59153232989315907</v>
      </c>
      <c r="M27" s="4"/>
      <c r="N27" t="s">
        <v>252</v>
      </c>
      <c r="O27" s="5">
        <v>15.240613949857602</v>
      </c>
      <c r="P27" s="71">
        <v>0.45553736717115118</v>
      </c>
    </row>
    <row r="28" spans="1:16" x14ac:dyDescent="0.25">
      <c r="A28" s="17"/>
      <c r="B28" s="55">
        <v>22</v>
      </c>
      <c r="C28" s="19" t="s">
        <v>271</v>
      </c>
      <c r="D28" s="20">
        <v>36.15988200000001</v>
      </c>
      <c r="E28" s="21">
        <v>37.079000999999998</v>
      </c>
      <c r="F28" s="21">
        <f t="shared" si="0"/>
        <v>23.74592717480585</v>
      </c>
      <c r="G28" s="21">
        <v>16.002430814805848</v>
      </c>
      <c r="H28" s="21">
        <v>3.3952612700000002</v>
      </c>
      <c r="I28" s="21">
        <v>4.3482350900000011</v>
      </c>
      <c r="J28" s="22">
        <f t="shared" si="1"/>
        <v>0.43157664400952572</v>
      </c>
      <c r="K28" s="22">
        <f t="shared" si="2"/>
        <v>0.52314494893769781</v>
      </c>
      <c r="L28" s="23">
        <f t="shared" si="3"/>
        <v>0.64041442688291006</v>
      </c>
      <c r="M28" s="4"/>
      <c r="N28" t="s">
        <v>268</v>
      </c>
      <c r="O28" s="5">
        <v>8.0038400063668256</v>
      </c>
      <c r="P28" s="71">
        <v>0.44845112655521507</v>
      </c>
    </row>
    <row r="29" spans="1:16" x14ac:dyDescent="0.25">
      <c r="A29" s="17"/>
      <c r="B29" s="55">
        <v>23</v>
      </c>
      <c r="C29" s="19" t="s">
        <v>272</v>
      </c>
      <c r="D29" s="20">
        <v>20.439437000000002</v>
      </c>
      <c r="E29" s="21">
        <v>20.782204999999998</v>
      </c>
      <c r="F29" s="21">
        <f t="shared" si="0"/>
        <v>12.052756379948637</v>
      </c>
      <c r="G29" s="21">
        <v>8.0473415099486374</v>
      </c>
      <c r="H29" s="21">
        <v>1.9210790699999998</v>
      </c>
      <c r="I29" s="21">
        <v>2.0843358000000007</v>
      </c>
      <c r="J29" s="22">
        <f t="shared" si="1"/>
        <v>0.3872226989363563</v>
      </c>
      <c r="K29" s="22">
        <f t="shared" si="2"/>
        <v>0.47966135354495049</v>
      </c>
      <c r="L29" s="23">
        <f t="shared" si="3"/>
        <v>0.57995561009761176</v>
      </c>
      <c r="M29" s="4"/>
      <c r="N29" t="s">
        <v>261</v>
      </c>
      <c r="O29" s="5">
        <v>19.188540507101074</v>
      </c>
      <c r="P29" s="71">
        <v>0.37452139019605007</v>
      </c>
    </row>
    <row r="30" spans="1:16" x14ac:dyDescent="0.25">
      <c r="A30" s="17"/>
      <c r="B30" s="55">
        <v>24</v>
      </c>
      <c r="C30" s="19" t="s">
        <v>273</v>
      </c>
      <c r="D30" s="20">
        <v>15.879633000000002</v>
      </c>
      <c r="E30" s="21">
        <v>17.388699999999996</v>
      </c>
      <c r="F30" s="21">
        <f t="shared" si="0"/>
        <v>10.033718957473122</v>
      </c>
      <c r="G30" s="21">
        <v>6.6849582674731209</v>
      </c>
      <c r="H30" s="21">
        <v>1.5745767900000001</v>
      </c>
      <c r="I30" s="21">
        <v>1.7741839000000001</v>
      </c>
      <c r="J30" s="22">
        <f t="shared" si="1"/>
        <v>0.38444267066963733</v>
      </c>
      <c r="K30" s="22">
        <f t="shared" si="2"/>
        <v>0.47499439621553785</v>
      </c>
      <c r="L30" s="23">
        <f t="shared" si="3"/>
        <v>0.57702524958583012</v>
      </c>
      <c r="M30" s="4"/>
      <c r="N30" t="s">
        <v>254</v>
      </c>
      <c r="O30" s="5">
        <v>14.474953835165602</v>
      </c>
      <c r="P30" s="71">
        <v>0.36115326385825841</v>
      </c>
    </row>
    <row r="31" spans="1:16" ht="15.75" thickBot="1" x14ac:dyDescent="0.3">
      <c r="A31" s="24"/>
      <c r="B31" s="56">
        <v>25</v>
      </c>
      <c r="C31" s="26" t="s">
        <v>274</v>
      </c>
      <c r="D31" s="27">
        <v>28.308980999999999</v>
      </c>
      <c r="E31" s="28">
        <v>31.555859000000005</v>
      </c>
      <c r="F31" s="28">
        <f t="shared" si="0"/>
        <v>17.961416098713983</v>
      </c>
      <c r="G31" s="28">
        <v>12.195122048713984</v>
      </c>
      <c r="H31" s="28">
        <v>2.5489481400000003</v>
      </c>
      <c r="I31" s="28">
        <v>3.2173459099999997</v>
      </c>
      <c r="J31" s="29">
        <f t="shared" si="1"/>
        <v>0.38646141905736053</v>
      </c>
      <c r="K31" s="29">
        <f t="shared" si="2"/>
        <v>0.46723716786521263</v>
      </c>
      <c r="L31" s="30">
        <f t="shared" si="3"/>
        <v>0.56919433246022488</v>
      </c>
      <c r="M31" s="4"/>
      <c r="N31" t="s">
        <v>258</v>
      </c>
      <c r="O31" s="5">
        <v>10.777993009274141</v>
      </c>
      <c r="P31" s="71">
        <v>0.34574744352750597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topLeftCell="A14" workbookViewId="0">
      <selection activeCell="A23" sqref="A23:D2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42578125" customWidth="1"/>
    <col min="6" max="6" width="13.5703125" customWidth="1"/>
    <col min="7" max="9" width="0" hidden="1" customWidth="1"/>
  </cols>
  <sheetData>
    <row r="1" spans="1:13" ht="15.75" x14ac:dyDescent="0.25">
      <c r="A1" s="50">
        <v>86</v>
      </c>
      <c r="B1" s="49" t="s">
        <v>51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1284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1348.2934949999999</v>
      </c>
      <c r="E6" s="14">
        <v>1477.5849160000002</v>
      </c>
      <c r="F6" s="14">
        <v>752.2954369954648</v>
      </c>
      <c r="G6" s="14">
        <v>500.90086080546473</v>
      </c>
      <c r="H6" s="14">
        <v>114.59015184000003</v>
      </c>
      <c r="I6" s="14">
        <v>136.80442434999998</v>
      </c>
      <c r="J6" s="15">
        <v>0.33899971188218642</v>
      </c>
      <c r="K6" s="15">
        <v>0.41655204109126448</v>
      </c>
      <c r="L6" s="16">
        <v>0.50913854686065607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1300.6189720000002</v>
      </c>
      <c r="E7" s="38">
        <f ca="1">SUM(E8:OFFSET(E6,MATCH("PROYECTOS",$A$8:$A$50,0),0))</f>
        <v>1434.73119</v>
      </c>
      <c r="F7" s="38">
        <f ca="1">SUM(F8:OFFSET(F6,MATCH("PROYECTOS",$A$8:$A$50,0),0))</f>
        <v>738.02188001779678</v>
      </c>
      <c r="G7" s="38">
        <f ca="1">SUM(G8:OFFSET(G6,MATCH("PROYECTOS",$A$8:$A$50,0),0))</f>
        <v>489.12825854779669</v>
      </c>
      <c r="H7" s="38">
        <f ca="1">SUM(H8:OFFSET(H6,MATCH("PROYECTOS",$A$8:$A$50,0),0))</f>
        <v>113.97599682999999</v>
      </c>
      <c r="I7" s="38">
        <f ca="1">SUM(I8:OFFSET(I6,MATCH("PROYECTOS",$A$8:$A$50,0),0))</f>
        <v>134.91762463999999</v>
      </c>
      <c r="J7" s="39">
        <f ca="1">IFERROR(G7/E7,0)</f>
        <v>0.34091979177492943</v>
      </c>
      <c r="K7" s="39">
        <f ca="1">IFERROR(SUM(G7,H7)/E7,0)</f>
        <v>0.42036045468405597</v>
      </c>
      <c r="L7" s="40">
        <f ca="1">IFERROR(SUM(G7,H7,I7)/E7,0)</f>
        <v>0.51439732067008082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4.9820599999999997</v>
      </c>
      <c r="E8" s="21">
        <v>5.6820599999999999</v>
      </c>
      <c r="F8" s="21">
        <f t="shared" ref="F8:F14" si="0">SUM(G8,H8,I8)</f>
        <v>1.8081454242188908</v>
      </c>
      <c r="G8" s="21">
        <v>1.0434899442188907</v>
      </c>
      <c r="H8" s="21">
        <v>0.47952643000000006</v>
      </c>
      <c r="I8" s="21">
        <v>0.28512905</v>
      </c>
      <c r="J8" s="22">
        <f t="shared" ref="J8:J15" si="1">IFERROR(G8/E8,0)</f>
        <v>0.18364641419113681</v>
      </c>
      <c r="K8" s="22">
        <f t="shared" ref="K8:K15" si="2">IFERROR(SUM(G8,H8)/E8,0)</f>
        <v>0.26803947410250695</v>
      </c>
      <c r="L8" s="23">
        <f t="shared" ref="L8:L15" si="3">IFERROR(SUM(G8,H8,I8)/E8,0)</f>
        <v>0.31822005121714497</v>
      </c>
      <c r="M8" s="4"/>
    </row>
    <row r="9" spans="1:13" ht="25.5" x14ac:dyDescent="0.25">
      <c r="A9" s="17"/>
      <c r="B9" s="19">
        <v>3000602</v>
      </c>
      <c r="C9" s="19" t="s">
        <v>1286</v>
      </c>
      <c r="D9" s="20">
        <v>223.442218</v>
      </c>
      <c r="E9" s="21">
        <v>225.41656600000002</v>
      </c>
      <c r="F9" s="21">
        <f t="shared" si="0"/>
        <v>113.72358349813967</v>
      </c>
      <c r="G9" s="21">
        <v>73.018272148139658</v>
      </c>
      <c r="H9" s="21">
        <v>20.003105400000003</v>
      </c>
      <c r="I9" s="21">
        <v>20.702205950000003</v>
      </c>
      <c r="J9" s="22">
        <f t="shared" si="1"/>
        <v>0.32392593607401354</v>
      </c>
      <c r="K9" s="22">
        <f t="shared" si="2"/>
        <v>0.41266433607253011</v>
      </c>
      <c r="L9" s="23">
        <f t="shared" si="3"/>
        <v>0.50450410773332277</v>
      </c>
      <c r="M9" s="4"/>
    </row>
    <row r="10" spans="1:13" ht="38.25" x14ac:dyDescent="0.25">
      <c r="A10" s="17"/>
      <c r="B10" s="19">
        <v>3000639</v>
      </c>
      <c r="C10" s="19" t="s">
        <v>1287</v>
      </c>
      <c r="D10" s="20">
        <v>700.3693320000001</v>
      </c>
      <c r="E10" s="21">
        <v>769.36373199999991</v>
      </c>
      <c r="F10" s="21">
        <f t="shared" si="0"/>
        <v>399.92657086539714</v>
      </c>
      <c r="G10" s="21">
        <v>267.78681165539717</v>
      </c>
      <c r="H10" s="21">
        <v>59.099904989999992</v>
      </c>
      <c r="I10" s="21">
        <v>73.039854220000009</v>
      </c>
      <c r="J10" s="22">
        <f t="shared" si="1"/>
        <v>0.34806269195881095</v>
      </c>
      <c r="K10" s="22">
        <f t="shared" si="2"/>
        <v>0.42487929057383378</v>
      </c>
      <c r="L10" s="23">
        <f t="shared" si="3"/>
        <v>0.51981469132391744</v>
      </c>
      <c r="M10" s="4"/>
    </row>
    <row r="11" spans="1:13" ht="38.25" x14ac:dyDescent="0.25">
      <c r="A11" s="17"/>
      <c r="B11" s="19">
        <v>3000640</v>
      </c>
      <c r="C11" s="19" t="s">
        <v>1288</v>
      </c>
      <c r="D11" s="20">
        <v>22.746022000000004</v>
      </c>
      <c r="E11" s="21">
        <v>23.764046</v>
      </c>
      <c r="F11" s="21">
        <f t="shared" si="0"/>
        <v>12.088776134593292</v>
      </c>
      <c r="G11" s="21">
        <v>8.0398075845932908</v>
      </c>
      <c r="H11" s="21">
        <v>1.5938352800000002</v>
      </c>
      <c r="I11" s="21">
        <v>2.4551332700000001</v>
      </c>
      <c r="J11" s="22">
        <f t="shared" si="1"/>
        <v>0.33831812918529491</v>
      </c>
      <c r="K11" s="22">
        <f t="shared" si="2"/>
        <v>0.40538731765597874</v>
      </c>
      <c r="L11" s="23">
        <f t="shared" si="3"/>
        <v>0.50870024972150329</v>
      </c>
      <c r="M11" s="4"/>
    </row>
    <row r="12" spans="1:13" ht="25.5" x14ac:dyDescent="0.25">
      <c r="A12" s="17"/>
      <c r="B12" s="19">
        <v>3000641</v>
      </c>
      <c r="C12" s="19" t="s">
        <v>1289</v>
      </c>
      <c r="D12" s="20">
        <v>98.406722000000002</v>
      </c>
      <c r="E12" s="21">
        <v>111.23325799999999</v>
      </c>
      <c r="F12" s="21">
        <f t="shared" si="0"/>
        <v>43.166094476107062</v>
      </c>
      <c r="G12" s="21">
        <v>25.957009516107064</v>
      </c>
      <c r="H12" s="21">
        <v>9.3958126799999988</v>
      </c>
      <c r="I12" s="21">
        <v>7.8132722799999996</v>
      </c>
      <c r="J12" s="22">
        <f t="shared" si="1"/>
        <v>0.23335655165388633</v>
      </c>
      <c r="K12" s="22">
        <f t="shared" si="2"/>
        <v>0.31782600664368804</v>
      </c>
      <c r="L12" s="23">
        <f t="shared" si="3"/>
        <v>0.38806823833306281</v>
      </c>
      <c r="M12" s="4"/>
    </row>
    <row r="13" spans="1:13" ht="51" x14ac:dyDescent="0.25">
      <c r="A13" s="17"/>
      <c r="B13" s="19">
        <v>3000642</v>
      </c>
      <c r="C13" s="19" t="s">
        <v>1290</v>
      </c>
      <c r="D13" s="20">
        <v>213.79379600000019</v>
      </c>
      <c r="E13" s="21">
        <v>252.9769409999999</v>
      </c>
      <c r="F13" s="21">
        <f t="shared" si="0"/>
        <v>150.19114863867804</v>
      </c>
      <c r="G13" s="21">
        <v>101.57058492867804</v>
      </c>
      <c r="H13" s="21">
        <v>20.682812900000005</v>
      </c>
      <c r="I13" s="21">
        <v>27.937750809999997</v>
      </c>
      <c r="J13" s="22">
        <f t="shared" si="1"/>
        <v>0.40150135631799772</v>
      </c>
      <c r="K13" s="22">
        <f t="shared" si="2"/>
        <v>0.48325905651882356</v>
      </c>
      <c r="L13" s="23">
        <f t="shared" si="3"/>
        <v>0.59369501443484574</v>
      </c>
      <c r="M13" s="4"/>
    </row>
    <row r="14" spans="1:13" x14ac:dyDescent="0.25">
      <c r="A14" s="17"/>
      <c r="B14" s="19">
        <v>3000660</v>
      </c>
      <c r="C14" s="19" t="s">
        <v>1291</v>
      </c>
      <c r="D14" s="20">
        <v>36.878822</v>
      </c>
      <c r="E14" s="21">
        <v>46.294586999999993</v>
      </c>
      <c r="F14" s="21">
        <f t="shared" si="0"/>
        <v>17.117560980662571</v>
      </c>
      <c r="G14" s="21">
        <v>11.712282770662569</v>
      </c>
      <c r="H14" s="21">
        <v>2.7209991499999999</v>
      </c>
      <c r="I14" s="21">
        <v>2.6842790600000002</v>
      </c>
      <c r="J14" s="22">
        <f t="shared" si="1"/>
        <v>0.25299464861113397</v>
      </c>
      <c r="K14" s="22">
        <f t="shared" si="2"/>
        <v>0.3117704002989069</v>
      </c>
      <c r="L14" s="23">
        <f t="shared" si="3"/>
        <v>0.36975296875772051</v>
      </c>
      <c r="M14" s="4"/>
    </row>
    <row r="15" spans="1:13" ht="15.75" thickBot="1" x14ac:dyDescent="0.3">
      <c r="A15" s="41" t="s">
        <v>294</v>
      </c>
      <c r="B15" s="43"/>
      <c r="C15" s="43"/>
      <c r="D15" s="44">
        <f ca="1">OFFSET(D15,-MATCH("PROYECTOS",$A$8:$A$50,0)-1,0)-(OFFSET(D15,-MATCH("PROYECTOS",$A$8:$A$50,0),0))</f>
        <v>47.674522999999681</v>
      </c>
      <c r="E15" s="45">
        <f t="shared" ref="E15:I15" ca="1" si="4">OFFSET(E15,-MATCH("PROYECTOS",$A$8:$A$50,0)-1,0)-(OFFSET(E15,-MATCH("PROYECTOS",$A$8:$A$50,0),0))</f>
        <v>42.853726000000279</v>
      </c>
      <c r="F15" s="45">
        <f t="shared" ca="1" si="4"/>
        <v>14.273556977668022</v>
      </c>
      <c r="G15" s="45">
        <f t="shared" ca="1" si="4"/>
        <v>11.772602257668041</v>
      </c>
      <c r="H15" s="45">
        <f t="shared" ca="1" si="4"/>
        <v>0.61415501000004724</v>
      </c>
      <c r="I15" s="45">
        <f t="shared" ca="1" si="4"/>
        <v>1.8867997099999911</v>
      </c>
      <c r="J15" s="46">
        <f t="shared" ca="1" si="1"/>
        <v>0.27471595486628081</v>
      </c>
      <c r="K15" s="46">
        <f t="shared" ca="1" si="2"/>
        <v>0.28904738102978506</v>
      </c>
      <c r="L15" s="47">
        <f t="shared" ca="1" si="3"/>
        <v>0.33307621786884961</v>
      </c>
      <c r="M15" s="4"/>
    </row>
    <row r="16" spans="1:13" ht="15.75" thickBot="1" x14ac:dyDescent="0.3"/>
    <row r="17" spans="1:4" ht="15.75" thickBot="1" x14ac:dyDescent="0.3">
      <c r="A17" s="89" t="s">
        <v>316</v>
      </c>
      <c r="B17" s="90"/>
      <c r="C17" s="90"/>
      <c r="D17" s="91"/>
    </row>
    <row r="18" spans="1:4" ht="15.75" thickBot="1" x14ac:dyDescent="0.3">
      <c r="A18" s="1" t="s">
        <v>1313</v>
      </c>
    </row>
    <row r="19" spans="1:4" ht="45" customHeight="1" x14ac:dyDescent="0.25">
      <c r="A19" s="82" t="s">
        <v>318</v>
      </c>
      <c r="B19" s="83"/>
      <c r="C19" s="83"/>
      <c r="D19" s="94" t="s">
        <v>319</v>
      </c>
    </row>
    <row r="20" spans="1:4" ht="15.75" thickBot="1" x14ac:dyDescent="0.3">
      <c r="A20" s="92"/>
      <c r="B20" s="93"/>
      <c r="C20" s="93"/>
      <c r="D20" s="95"/>
    </row>
    <row r="21" spans="1:4" x14ac:dyDescent="0.25">
      <c r="A21" s="17"/>
      <c r="B21" s="19">
        <v>3000001</v>
      </c>
      <c r="C21" s="19" t="s">
        <v>276</v>
      </c>
      <c r="D21" s="23">
        <v>0.31822005121714497</v>
      </c>
    </row>
    <row r="22" spans="1:4" ht="25.5" x14ac:dyDescent="0.25">
      <c r="A22" s="17"/>
      <c r="B22" s="19">
        <v>3000641</v>
      </c>
      <c r="C22" s="19" t="s">
        <v>1289</v>
      </c>
      <c r="D22" s="23">
        <v>0.38806823833306281</v>
      </c>
    </row>
    <row r="23" spans="1:4" ht="15.75" thickBot="1" x14ac:dyDescent="0.3">
      <c r="A23" s="24"/>
      <c r="B23" s="26">
        <v>3000660</v>
      </c>
      <c r="C23" s="26" t="s">
        <v>1291</v>
      </c>
      <c r="D23" s="30">
        <v>0.36975296875772051</v>
      </c>
    </row>
  </sheetData>
  <mergeCells count="10">
    <mergeCell ref="A17:D17"/>
    <mergeCell ref="A19:C20"/>
    <mergeCell ref="D19:D20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"/>
  <sheetViews>
    <sheetView workbookViewId="0">
      <selection activeCell="A26" sqref="A26:XFD5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86</v>
      </c>
      <c r="B1" s="49" t="s">
        <v>51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1285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1348.2934949999999</v>
      </c>
      <c r="I6" s="14">
        <v>1477.5849160000002</v>
      </c>
      <c r="J6" s="14">
        <v>752.2954369954648</v>
      </c>
      <c r="K6" s="14">
        <v>500.90086080546473</v>
      </c>
      <c r="L6" s="14">
        <v>114.59015184000003</v>
      </c>
      <c r="M6" s="14">
        <v>136.80442434999998</v>
      </c>
      <c r="N6" s="15">
        <v>0.33899971188218642</v>
      </c>
      <c r="O6" s="15">
        <v>0.41655204109126448</v>
      </c>
      <c r="P6" s="16">
        <v>0.50913854686065607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t="shared" ref="H7:M7" si="0">SUM(H8:H25)</f>
        <v>1300.618972</v>
      </c>
      <c r="I7" s="37">
        <f t="shared" si="0"/>
        <v>1434.73119</v>
      </c>
      <c r="J7" s="37">
        <f t="shared" si="0"/>
        <v>738.02188001779678</v>
      </c>
      <c r="K7" s="37">
        <f t="shared" si="0"/>
        <v>489.12825854779669</v>
      </c>
      <c r="L7" s="37">
        <f t="shared" si="0"/>
        <v>113.97599683</v>
      </c>
      <c r="M7" s="37">
        <f t="shared" si="0"/>
        <v>134.91762464000001</v>
      </c>
      <c r="N7" s="39">
        <f>IFERROR(K7/I7,0)</f>
        <v>0.34091979177492943</v>
      </c>
      <c r="O7" s="39">
        <f>IFERROR(SUM(K7,L7)/I7,0)</f>
        <v>0.42036045468405597</v>
      </c>
      <c r="P7" s="40">
        <f>IFERROR(SUM(K7,L7,M7)/I7,0)</f>
        <v>0.51439732067008082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513</v>
      </c>
      <c r="D8" s="68">
        <v>3000001</v>
      </c>
      <c r="E8" s="19" t="s">
        <v>276</v>
      </c>
      <c r="F8" s="69">
        <v>1</v>
      </c>
      <c r="G8" s="19" t="s">
        <v>532</v>
      </c>
      <c r="H8" s="20">
        <v>2.3851360000000001</v>
      </c>
      <c r="I8" s="21">
        <v>3.0851360000000003</v>
      </c>
      <c r="J8" s="21">
        <f t="shared" ref="J8:J25" si="1">SUM(K8,L8,M8)</f>
        <v>1.4795981517638248</v>
      </c>
      <c r="K8" s="21">
        <v>0.84124115176382475</v>
      </c>
      <c r="L8" s="21">
        <v>0.42542408000000009</v>
      </c>
      <c r="M8" s="21">
        <v>0.21293291999999997</v>
      </c>
      <c r="N8" s="22">
        <f t="shared" ref="N8:N26" si="2">IFERROR(K8/I8,0)</f>
        <v>0.27267554874852346</v>
      </c>
      <c r="O8" s="22">
        <f t="shared" ref="O8:O26" si="3">IFERROR(SUM(K8,L8)/I8,0)</f>
        <v>0.41057030606230149</v>
      </c>
      <c r="P8" s="23">
        <f t="shared" ref="P8:P26" si="4">IFERROR(SUM(K8,L8,M8)/I8,0)</f>
        <v>0.47958927961808639</v>
      </c>
      <c r="Q8" s="70">
        <v>6</v>
      </c>
      <c r="R8" s="21">
        <v>6</v>
      </c>
      <c r="S8" s="23">
        <f>IFERROR(R8/Q8,0)</f>
        <v>1</v>
      </c>
    </row>
    <row r="9" spans="1:19" ht="38.25" x14ac:dyDescent="0.25">
      <c r="A9" s="17"/>
      <c r="B9" s="19">
        <v>5001196</v>
      </c>
      <c r="C9" s="19" t="s">
        <v>1292</v>
      </c>
      <c r="D9" s="68">
        <v>3000639</v>
      </c>
      <c r="E9" s="19" t="s">
        <v>1287</v>
      </c>
      <c r="F9" s="69">
        <v>107</v>
      </c>
      <c r="G9" s="19" t="s">
        <v>1307</v>
      </c>
      <c r="H9" s="20">
        <v>118.33971400000004</v>
      </c>
      <c r="I9" s="21">
        <v>150.47329199999999</v>
      </c>
      <c r="J9" s="21">
        <f t="shared" si="1"/>
        <v>65.004502025629435</v>
      </c>
      <c r="K9" s="21">
        <v>43.357644525629439</v>
      </c>
      <c r="L9" s="21">
        <v>11.338518889999998</v>
      </c>
      <c r="M9" s="21">
        <v>10.308338609999998</v>
      </c>
      <c r="N9" s="22">
        <f t="shared" si="2"/>
        <v>0.28814179545981783</v>
      </c>
      <c r="O9" s="22">
        <f t="shared" si="3"/>
        <v>0.36349416357309072</v>
      </c>
      <c r="P9" s="23">
        <f t="shared" si="4"/>
        <v>0.43200026504125028</v>
      </c>
      <c r="Q9" s="70">
        <v>775090</v>
      </c>
      <c r="R9" s="21">
        <v>718437</v>
      </c>
      <c r="S9" s="23">
        <f t="shared" ref="S9:S25" si="5">IFERROR(R9/Q9,0)</f>
        <v>0.92690784296017237</v>
      </c>
    </row>
    <row r="10" spans="1:19" ht="25.5" x14ac:dyDescent="0.25">
      <c r="A10" s="17"/>
      <c r="B10" s="19">
        <v>5001763</v>
      </c>
      <c r="C10" s="19" t="s">
        <v>1293</v>
      </c>
      <c r="D10" s="68">
        <v>3000641</v>
      </c>
      <c r="E10" s="19" t="s">
        <v>1289</v>
      </c>
      <c r="F10" s="69">
        <v>60</v>
      </c>
      <c r="G10" s="19" t="s">
        <v>310</v>
      </c>
      <c r="H10" s="20">
        <v>1.749968</v>
      </c>
      <c r="I10" s="21">
        <v>2.171754</v>
      </c>
      <c r="J10" s="21">
        <f t="shared" si="1"/>
        <v>1.2261304487905285</v>
      </c>
      <c r="K10" s="21">
        <v>0.59399783879052848</v>
      </c>
      <c r="L10" s="21">
        <v>0.28111037</v>
      </c>
      <c r="M10" s="21">
        <v>0.35102223999999999</v>
      </c>
      <c r="N10" s="22">
        <f t="shared" si="2"/>
        <v>0.27351064567650318</v>
      </c>
      <c r="O10" s="22">
        <f t="shared" si="3"/>
        <v>0.4029499698356851</v>
      </c>
      <c r="P10" s="23">
        <f t="shared" si="4"/>
        <v>0.56458072543691806</v>
      </c>
      <c r="Q10" s="70">
        <v>3000</v>
      </c>
      <c r="R10" s="21">
        <v>3163</v>
      </c>
      <c r="S10" s="23">
        <f t="shared" si="5"/>
        <v>1.0543333333333333</v>
      </c>
    </row>
    <row r="11" spans="1:19" ht="51" x14ac:dyDescent="0.25">
      <c r="A11" s="17"/>
      <c r="B11" s="19">
        <v>5001766</v>
      </c>
      <c r="C11" s="19" t="s">
        <v>1294</v>
      </c>
      <c r="D11" s="68">
        <v>3000642</v>
      </c>
      <c r="E11" s="19" t="s">
        <v>1290</v>
      </c>
      <c r="F11" s="69">
        <v>105</v>
      </c>
      <c r="G11" s="19" t="s">
        <v>663</v>
      </c>
      <c r="H11" s="20">
        <v>21.598520000000001</v>
      </c>
      <c r="I11" s="21">
        <v>39.214717</v>
      </c>
      <c r="J11" s="21">
        <f t="shared" si="1"/>
        <v>21.400693596081769</v>
      </c>
      <c r="K11" s="21">
        <v>14.604031596081768</v>
      </c>
      <c r="L11" s="21">
        <v>2.93898065</v>
      </c>
      <c r="M11" s="21">
        <v>3.8576813499999987</v>
      </c>
      <c r="N11" s="22">
        <f t="shared" si="2"/>
        <v>0.37241201042154065</v>
      </c>
      <c r="O11" s="22">
        <f t="shared" si="3"/>
        <v>0.44735786939586403</v>
      </c>
      <c r="P11" s="23">
        <f t="shared" si="4"/>
        <v>0.54573117526467851</v>
      </c>
      <c r="Q11" s="70">
        <v>34223</v>
      </c>
      <c r="R11" s="21">
        <v>35864</v>
      </c>
      <c r="S11" s="23">
        <f t="shared" si="5"/>
        <v>1.0479502089238231</v>
      </c>
    </row>
    <row r="12" spans="1:19" ht="51" x14ac:dyDescent="0.25">
      <c r="A12" s="17"/>
      <c r="B12" s="19">
        <v>5001767</v>
      </c>
      <c r="C12" s="19" t="s">
        <v>1295</v>
      </c>
      <c r="D12" s="68">
        <v>3000642</v>
      </c>
      <c r="E12" s="19" t="s">
        <v>1290</v>
      </c>
      <c r="F12" s="69">
        <v>105</v>
      </c>
      <c r="G12" s="19" t="s">
        <v>663</v>
      </c>
      <c r="H12" s="20">
        <v>22.047314999999998</v>
      </c>
      <c r="I12" s="21">
        <v>35.70538599999999</v>
      </c>
      <c r="J12" s="21">
        <f t="shared" si="1"/>
        <v>19.775733007587146</v>
      </c>
      <c r="K12" s="21">
        <v>13.381535207587149</v>
      </c>
      <c r="L12" s="21">
        <v>2.8343489899999996</v>
      </c>
      <c r="M12" s="21">
        <v>3.5598488099999996</v>
      </c>
      <c r="N12" s="22">
        <f t="shared" si="2"/>
        <v>0.37477637708739941</v>
      </c>
      <c r="O12" s="22">
        <f t="shared" si="3"/>
        <v>0.4541579300553466</v>
      </c>
      <c r="P12" s="23">
        <f t="shared" si="4"/>
        <v>0.5538585413300714</v>
      </c>
      <c r="Q12" s="70">
        <v>15642</v>
      </c>
      <c r="R12" s="21">
        <v>17043</v>
      </c>
      <c r="S12" s="23">
        <f t="shared" si="5"/>
        <v>1.089566551591868</v>
      </c>
    </row>
    <row r="13" spans="1:19" ht="51" x14ac:dyDescent="0.25">
      <c r="A13" s="17"/>
      <c r="B13" s="19">
        <v>5002360</v>
      </c>
      <c r="C13" s="19" t="s">
        <v>1097</v>
      </c>
      <c r="D13" s="68">
        <v>3000642</v>
      </c>
      <c r="E13" s="19" t="s">
        <v>1290</v>
      </c>
      <c r="F13" s="69">
        <v>105</v>
      </c>
      <c r="G13" s="19" t="s">
        <v>663</v>
      </c>
      <c r="H13" s="20">
        <v>153.44439399999999</v>
      </c>
      <c r="I13" s="21">
        <v>150.05828400000001</v>
      </c>
      <c r="J13" s="21">
        <f t="shared" si="1"/>
        <v>93.378287418216786</v>
      </c>
      <c r="K13" s="21">
        <v>63.086899928216781</v>
      </c>
      <c r="L13" s="21">
        <v>12.537192159999998</v>
      </c>
      <c r="M13" s="21">
        <v>17.754195330000005</v>
      </c>
      <c r="N13" s="22">
        <f t="shared" si="2"/>
        <v>0.42041597602313496</v>
      </c>
      <c r="O13" s="22">
        <f t="shared" si="3"/>
        <v>0.5039647933613367</v>
      </c>
      <c r="P13" s="23">
        <f t="shared" si="4"/>
        <v>0.62228012295686908</v>
      </c>
      <c r="Q13" s="70">
        <v>24374</v>
      </c>
      <c r="R13" s="21">
        <v>23817</v>
      </c>
      <c r="S13" s="23">
        <f t="shared" si="5"/>
        <v>0.97714778042176087</v>
      </c>
    </row>
    <row r="14" spans="1:19" ht="25.5" x14ac:dyDescent="0.25">
      <c r="A14" s="17"/>
      <c r="B14" s="19">
        <v>5003033</v>
      </c>
      <c r="C14" s="19" t="s">
        <v>1296</v>
      </c>
      <c r="D14" s="68">
        <v>3000641</v>
      </c>
      <c r="E14" s="19" t="s">
        <v>1289</v>
      </c>
      <c r="F14" s="69">
        <v>457</v>
      </c>
      <c r="G14" s="19" t="s">
        <v>1308</v>
      </c>
      <c r="H14" s="20">
        <v>96.508044999999996</v>
      </c>
      <c r="I14" s="21">
        <v>108.91094899999997</v>
      </c>
      <c r="J14" s="21">
        <f t="shared" si="1"/>
        <v>41.887336415874117</v>
      </c>
      <c r="K14" s="21">
        <v>25.332151685874123</v>
      </c>
      <c r="L14" s="21">
        <v>9.0998494699999988</v>
      </c>
      <c r="M14" s="21">
        <v>7.4553352600000009</v>
      </c>
      <c r="N14" s="22">
        <f t="shared" si="2"/>
        <v>0.23259508725678379</v>
      </c>
      <c r="O14" s="22">
        <f t="shared" si="3"/>
        <v>0.3161482061447663</v>
      </c>
      <c r="P14" s="23">
        <f t="shared" si="4"/>
        <v>0.38460170258799348</v>
      </c>
      <c r="Q14" s="70">
        <v>183678</v>
      </c>
      <c r="R14" s="21">
        <v>223401</v>
      </c>
      <c r="S14" s="23">
        <f t="shared" si="5"/>
        <v>1.2162643321464737</v>
      </c>
    </row>
    <row r="15" spans="1:19" ht="25.5" x14ac:dyDescent="0.25">
      <c r="A15" s="17"/>
      <c r="B15" s="19">
        <v>5003034</v>
      </c>
      <c r="C15" s="19" t="s">
        <v>1297</v>
      </c>
      <c r="D15" s="68">
        <v>3000641</v>
      </c>
      <c r="E15" s="19" t="s">
        <v>1289</v>
      </c>
      <c r="F15" s="69">
        <v>599</v>
      </c>
      <c r="G15" s="19" t="s">
        <v>1309</v>
      </c>
      <c r="H15" s="20">
        <v>0.14870899999999998</v>
      </c>
      <c r="I15" s="21">
        <v>0.15055499999999999</v>
      </c>
      <c r="J15" s="21">
        <f t="shared" si="1"/>
        <v>5.2627611442412139E-2</v>
      </c>
      <c r="K15" s="21">
        <v>3.0859991442412138E-2</v>
      </c>
      <c r="L15" s="21">
        <v>1.4852839999999999E-2</v>
      </c>
      <c r="M15" s="21">
        <v>6.9147800000000006E-3</v>
      </c>
      <c r="N15" s="22">
        <f t="shared" si="2"/>
        <v>0.20497486926646169</v>
      </c>
      <c r="O15" s="22">
        <f t="shared" si="3"/>
        <v>0.3036287831185423</v>
      </c>
      <c r="P15" s="23">
        <f t="shared" si="4"/>
        <v>0.34955738064104241</v>
      </c>
      <c r="Q15" s="70">
        <v>277</v>
      </c>
      <c r="R15" s="21">
        <v>299</v>
      </c>
      <c r="S15" s="23">
        <f t="shared" si="5"/>
        <v>1.0794223826714802</v>
      </c>
    </row>
    <row r="16" spans="1:19" ht="25.5" x14ac:dyDescent="0.25">
      <c r="A16" s="17"/>
      <c r="B16" s="19">
        <v>5004393</v>
      </c>
      <c r="C16" s="19" t="s">
        <v>1298</v>
      </c>
      <c r="D16" s="68">
        <v>3000001</v>
      </c>
      <c r="E16" s="19" t="s">
        <v>276</v>
      </c>
      <c r="F16" s="69">
        <v>86</v>
      </c>
      <c r="G16" s="19" t="s">
        <v>501</v>
      </c>
      <c r="H16" s="20">
        <v>1.6672029999999998</v>
      </c>
      <c r="I16" s="21">
        <v>1.667203</v>
      </c>
      <c r="J16" s="21">
        <f t="shared" si="1"/>
        <v>0.10544869345516533</v>
      </c>
      <c r="K16" s="21">
        <v>8.3942023455165327E-2</v>
      </c>
      <c r="L16" s="21">
        <v>1.86225E-2</v>
      </c>
      <c r="M16" s="21">
        <v>2.8841700000000001E-3</v>
      </c>
      <c r="N16" s="22">
        <f t="shared" si="2"/>
        <v>5.0349011761114469E-2</v>
      </c>
      <c r="O16" s="22">
        <f t="shared" si="3"/>
        <v>6.1518917285516714E-2</v>
      </c>
      <c r="P16" s="23">
        <f t="shared" si="4"/>
        <v>6.3248862589118021E-2</v>
      </c>
      <c r="Q16" s="70">
        <v>1510</v>
      </c>
      <c r="R16" s="21">
        <v>0</v>
      </c>
      <c r="S16" s="23">
        <f t="shared" si="5"/>
        <v>0</v>
      </c>
    </row>
    <row r="17" spans="1:19" ht="63.75" x14ac:dyDescent="0.25">
      <c r="A17" s="17"/>
      <c r="B17" s="19">
        <v>5004394</v>
      </c>
      <c r="C17" s="19" t="s">
        <v>1299</v>
      </c>
      <c r="D17" s="68">
        <v>3000001</v>
      </c>
      <c r="E17" s="19" t="s">
        <v>276</v>
      </c>
      <c r="F17" s="69">
        <v>86</v>
      </c>
      <c r="G17" s="19" t="s">
        <v>501</v>
      </c>
      <c r="H17" s="20">
        <v>0.92972100000000002</v>
      </c>
      <c r="I17" s="21">
        <v>0.92972100000000013</v>
      </c>
      <c r="J17" s="21">
        <f t="shared" si="1"/>
        <v>0.22309857899990068</v>
      </c>
      <c r="K17" s="21">
        <v>0.11830676899990067</v>
      </c>
      <c r="L17" s="21">
        <v>3.5479850000000007E-2</v>
      </c>
      <c r="M17" s="21">
        <v>6.9311960000000006E-2</v>
      </c>
      <c r="N17" s="22">
        <f t="shared" si="2"/>
        <v>0.12724975449613449</v>
      </c>
      <c r="O17" s="22">
        <f t="shared" si="3"/>
        <v>0.16541157938768797</v>
      </c>
      <c r="P17" s="23">
        <f t="shared" si="4"/>
        <v>0.2399629340413959</v>
      </c>
      <c r="Q17" s="70">
        <v>3750</v>
      </c>
      <c r="R17" s="21">
        <v>2490</v>
      </c>
      <c r="S17" s="23">
        <f t="shared" si="5"/>
        <v>0.66400000000000003</v>
      </c>
    </row>
    <row r="18" spans="1:19" ht="25.5" x14ac:dyDescent="0.25">
      <c r="A18" s="17"/>
      <c r="B18" s="19">
        <v>5004395</v>
      </c>
      <c r="C18" s="19" t="s">
        <v>1300</v>
      </c>
      <c r="D18" s="68">
        <v>3000660</v>
      </c>
      <c r="E18" s="19" t="s">
        <v>1291</v>
      </c>
      <c r="F18" s="69">
        <v>598</v>
      </c>
      <c r="G18" s="19" t="s">
        <v>1310</v>
      </c>
      <c r="H18" s="20">
        <v>36.836821999999998</v>
      </c>
      <c r="I18" s="21">
        <v>46.252586999999991</v>
      </c>
      <c r="J18" s="21">
        <f t="shared" si="1"/>
        <v>17.117560980662571</v>
      </c>
      <c r="K18" s="21">
        <v>11.712282770662569</v>
      </c>
      <c r="L18" s="21">
        <v>2.7209991499999999</v>
      </c>
      <c r="M18" s="21">
        <v>2.6842790600000002</v>
      </c>
      <c r="N18" s="22">
        <f t="shared" si="2"/>
        <v>0.25322438225266342</v>
      </c>
      <c r="O18" s="22">
        <f t="shared" si="3"/>
        <v>0.31205350569174806</v>
      </c>
      <c r="P18" s="23">
        <f t="shared" si="4"/>
        <v>0.37008872564603951</v>
      </c>
      <c r="Q18" s="70">
        <v>13872</v>
      </c>
      <c r="R18" s="21">
        <v>14010</v>
      </c>
      <c r="S18" s="23">
        <f t="shared" si="5"/>
        <v>1.0099480968858132</v>
      </c>
    </row>
    <row r="19" spans="1:19" ht="25.5" x14ac:dyDescent="0.25">
      <c r="A19" s="17"/>
      <c r="B19" s="19">
        <v>5004396</v>
      </c>
      <c r="C19" s="19" t="s">
        <v>1301</v>
      </c>
      <c r="D19" s="68">
        <v>3000602</v>
      </c>
      <c r="E19" s="19" t="s">
        <v>1286</v>
      </c>
      <c r="F19" s="69">
        <v>60</v>
      </c>
      <c r="G19" s="19" t="s">
        <v>310</v>
      </c>
      <c r="H19" s="20">
        <v>29.728200999999995</v>
      </c>
      <c r="I19" s="21">
        <v>30.082342999999998</v>
      </c>
      <c r="J19" s="21">
        <f t="shared" si="1"/>
        <v>14.326970693034365</v>
      </c>
      <c r="K19" s="21">
        <v>8.958050853034365</v>
      </c>
      <c r="L19" s="21">
        <v>2.7632462899999997</v>
      </c>
      <c r="M19" s="21">
        <v>2.6056735500000001</v>
      </c>
      <c r="N19" s="22">
        <f t="shared" si="2"/>
        <v>0.29778434655287206</v>
      </c>
      <c r="O19" s="22">
        <f t="shared" si="3"/>
        <v>0.38964043269616216</v>
      </c>
      <c r="P19" s="23">
        <f t="shared" si="4"/>
        <v>0.47625847139082106</v>
      </c>
      <c r="Q19" s="70">
        <v>206283</v>
      </c>
      <c r="R19" s="21">
        <v>185910</v>
      </c>
      <c r="S19" s="23">
        <f t="shared" si="5"/>
        <v>0.90123762016259212</v>
      </c>
    </row>
    <row r="20" spans="1:19" ht="25.5" x14ac:dyDescent="0.25">
      <c r="A20" s="17"/>
      <c r="B20" s="19">
        <v>5004397</v>
      </c>
      <c r="C20" s="19" t="s">
        <v>1302</v>
      </c>
      <c r="D20" s="68">
        <v>3000602</v>
      </c>
      <c r="E20" s="19" t="s">
        <v>1286</v>
      </c>
      <c r="F20" s="69">
        <v>60</v>
      </c>
      <c r="G20" s="19" t="s">
        <v>310</v>
      </c>
      <c r="H20" s="20">
        <v>193.71401699999998</v>
      </c>
      <c r="I20" s="21">
        <v>195.33422300000001</v>
      </c>
      <c r="J20" s="21">
        <f t="shared" si="1"/>
        <v>99.396612805105292</v>
      </c>
      <c r="K20" s="21">
        <v>64.060221295105293</v>
      </c>
      <c r="L20" s="21">
        <v>17.239859110000001</v>
      </c>
      <c r="M20" s="21">
        <v>18.096532400000005</v>
      </c>
      <c r="N20" s="22">
        <f t="shared" si="2"/>
        <v>0.32795185764813617</v>
      </c>
      <c r="O20" s="22">
        <f t="shared" si="3"/>
        <v>0.4162101200520571</v>
      </c>
      <c r="P20" s="23">
        <f t="shared" si="4"/>
        <v>0.50885406191778948</v>
      </c>
      <c r="Q20" s="70">
        <v>37273</v>
      </c>
      <c r="R20" s="21">
        <v>36985</v>
      </c>
      <c r="S20" s="23">
        <f t="shared" si="5"/>
        <v>0.99227322726906875</v>
      </c>
    </row>
    <row r="21" spans="1:19" ht="38.25" x14ac:dyDescent="0.25">
      <c r="A21" s="17"/>
      <c r="B21" s="19">
        <v>5004402</v>
      </c>
      <c r="C21" s="19" t="s">
        <v>1303</v>
      </c>
      <c r="D21" s="68">
        <v>3000639</v>
      </c>
      <c r="E21" s="19" t="s">
        <v>1287</v>
      </c>
      <c r="F21" s="69">
        <v>173</v>
      </c>
      <c r="G21" s="19" t="s">
        <v>1311</v>
      </c>
      <c r="H21" s="20">
        <v>141.38562300000001</v>
      </c>
      <c r="I21" s="21">
        <v>175.72620299999997</v>
      </c>
      <c r="J21" s="21">
        <f t="shared" si="1"/>
        <v>98.241728839287717</v>
      </c>
      <c r="K21" s="21">
        <v>67.799663359287706</v>
      </c>
      <c r="L21" s="21">
        <v>15.338937800000005</v>
      </c>
      <c r="M21" s="21">
        <v>15.10312768</v>
      </c>
      <c r="N21" s="22">
        <f t="shared" si="2"/>
        <v>0.3858255752517894</v>
      </c>
      <c r="O21" s="22">
        <f t="shared" si="3"/>
        <v>0.47311442311928709</v>
      </c>
      <c r="P21" s="23">
        <f t="shared" si="4"/>
        <v>0.55906135318526018</v>
      </c>
      <c r="Q21" s="70">
        <v>53892</v>
      </c>
      <c r="R21" s="21">
        <v>48875</v>
      </c>
      <c r="S21" s="23">
        <f t="shared" si="5"/>
        <v>0.9069064054033994</v>
      </c>
    </row>
    <row r="22" spans="1:19" ht="51" x14ac:dyDescent="0.25">
      <c r="A22" s="17"/>
      <c r="B22" s="19">
        <v>5004404</v>
      </c>
      <c r="C22" s="19" t="s">
        <v>1304</v>
      </c>
      <c r="D22" s="68">
        <v>3000642</v>
      </c>
      <c r="E22" s="19" t="s">
        <v>1290</v>
      </c>
      <c r="F22" s="69">
        <v>105</v>
      </c>
      <c r="G22" s="19" t="s">
        <v>663</v>
      </c>
      <c r="H22" s="20">
        <v>16.703567000000003</v>
      </c>
      <c r="I22" s="21">
        <v>27.998554000000002</v>
      </c>
      <c r="J22" s="21">
        <f t="shared" si="1"/>
        <v>15.636434616792346</v>
      </c>
      <c r="K22" s="21">
        <v>10.498118196792348</v>
      </c>
      <c r="L22" s="21">
        <v>2.3722911000000004</v>
      </c>
      <c r="M22" s="21">
        <v>2.7660253199999998</v>
      </c>
      <c r="N22" s="22">
        <f t="shared" si="2"/>
        <v>0.37495215634322926</v>
      </c>
      <c r="O22" s="22">
        <f t="shared" si="3"/>
        <v>0.45968121413671387</v>
      </c>
      <c r="P22" s="23">
        <f t="shared" si="4"/>
        <v>0.55847293459484892</v>
      </c>
      <c r="Q22" s="70">
        <v>5842</v>
      </c>
      <c r="R22" s="21">
        <v>5485</v>
      </c>
      <c r="S22" s="23">
        <f t="shared" si="5"/>
        <v>0.93889079082505988</v>
      </c>
    </row>
    <row r="23" spans="1:19" ht="25.5" x14ac:dyDescent="0.25">
      <c r="A23" s="17"/>
      <c r="B23" s="19">
        <v>5004971</v>
      </c>
      <c r="C23" s="19" t="s">
        <v>1305</v>
      </c>
      <c r="D23" s="68">
        <v>3000660</v>
      </c>
      <c r="E23" s="19" t="s">
        <v>1291</v>
      </c>
      <c r="F23" s="69">
        <v>598</v>
      </c>
      <c r="G23" s="19" t="s">
        <v>1310</v>
      </c>
      <c r="H23" s="20">
        <v>4.1999999999999996E-2</v>
      </c>
      <c r="I23" s="21">
        <v>4.1999999999999996E-2</v>
      </c>
      <c r="J23" s="21">
        <f t="shared" si="1"/>
        <v>0</v>
      </c>
      <c r="K23" s="21">
        <v>0</v>
      </c>
      <c r="L23" s="21">
        <v>0</v>
      </c>
      <c r="M23" s="21">
        <v>0</v>
      </c>
      <c r="N23" s="22">
        <f t="shared" si="2"/>
        <v>0</v>
      </c>
      <c r="O23" s="22">
        <f t="shared" si="3"/>
        <v>0</v>
      </c>
      <c r="P23" s="23">
        <f t="shared" si="4"/>
        <v>0</v>
      </c>
      <c r="Q23" s="70">
        <v>0</v>
      </c>
      <c r="R23" s="21">
        <v>0</v>
      </c>
      <c r="S23" s="23">
        <f t="shared" si="5"/>
        <v>0</v>
      </c>
    </row>
    <row r="24" spans="1:19" ht="51" x14ac:dyDescent="0.25">
      <c r="A24" s="17"/>
      <c r="B24" s="19">
        <v>5004972</v>
      </c>
      <c r="C24" s="19" t="s">
        <v>1306</v>
      </c>
      <c r="D24" s="68">
        <v>3000639</v>
      </c>
      <c r="E24" s="19" t="s">
        <v>1287</v>
      </c>
      <c r="F24" s="69">
        <v>173</v>
      </c>
      <c r="G24" s="19" t="s">
        <v>1311</v>
      </c>
      <c r="H24" s="20">
        <v>440.64399499999996</v>
      </c>
      <c r="I24" s="21">
        <v>443.16423700000007</v>
      </c>
      <c r="J24" s="21">
        <f t="shared" si="1"/>
        <v>236.68034000048004</v>
      </c>
      <c r="K24" s="21">
        <v>156.62950377048003</v>
      </c>
      <c r="L24" s="21">
        <v>32.422448300000006</v>
      </c>
      <c r="M24" s="21">
        <v>47.628387930000002</v>
      </c>
      <c r="N24" s="22">
        <f t="shared" si="2"/>
        <v>0.35343443963525423</v>
      </c>
      <c r="O24" s="22">
        <f t="shared" si="3"/>
        <v>0.42659568685024557</v>
      </c>
      <c r="P24" s="23">
        <f t="shared" si="4"/>
        <v>0.53406913338198814</v>
      </c>
      <c r="Q24" s="70">
        <v>156130</v>
      </c>
      <c r="R24" s="21">
        <v>150204</v>
      </c>
      <c r="S24" s="23">
        <f t="shared" si="5"/>
        <v>0.96204445013770579</v>
      </c>
    </row>
    <row r="25" spans="1:19" x14ac:dyDescent="0.25">
      <c r="A25" s="17"/>
      <c r="B25" s="19">
        <v>9000000</v>
      </c>
      <c r="C25" s="19" t="s">
        <v>304</v>
      </c>
      <c r="D25" s="68">
        <v>9000000</v>
      </c>
      <c r="E25" s="19" t="s">
        <v>305</v>
      </c>
      <c r="F25" s="69"/>
      <c r="G25" s="19" t="s">
        <v>312</v>
      </c>
      <c r="H25" s="20">
        <v>22.746022000000004</v>
      </c>
      <c r="I25" s="21">
        <v>23.764046</v>
      </c>
      <c r="J25" s="21">
        <f t="shared" si="1"/>
        <v>12.088776134593292</v>
      </c>
      <c r="K25" s="21">
        <v>8.0398075845932908</v>
      </c>
      <c r="L25" s="21">
        <v>1.5938352799999997</v>
      </c>
      <c r="M25" s="21">
        <v>2.4551332700000001</v>
      </c>
      <c r="N25" s="22">
        <f t="shared" si="2"/>
        <v>0.33831812918529491</v>
      </c>
      <c r="O25" s="22">
        <f t="shared" si="3"/>
        <v>0.40538731765597874</v>
      </c>
      <c r="P25" s="23">
        <f t="shared" si="4"/>
        <v>0.50870024972150329</v>
      </c>
      <c r="Q25" s="70"/>
      <c r="R25" s="21"/>
      <c r="S25" s="23">
        <f t="shared" si="5"/>
        <v>0</v>
      </c>
    </row>
    <row r="26" spans="1:19" ht="15.75" thickBot="1" x14ac:dyDescent="0.3">
      <c r="A26" s="41" t="s">
        <v>294</v>
      </c>
      <c r="B26" s="43"/>
      <c r="C26" s="43"/>
      <c r="D26" s="65"/>
      <c r="E26" s="43"/>
      <c r="F26" s="66"/>
      <c r="G26" s="43"/>
      <c r="H26" s="44">
        <f>H6-H7</f>
        <v>47.674522999999908</v>
      </c>
      <c r="I26" s="44">
        <f t="shared" ref="I26:M26" si="6">I6-I7</f>
        <v>42.853726000000279</v>
      </c>
      <c r="J26" s="44">
        <f t="shared" si="6"/>
        <v>14.273556977668022</v>
      </c>
      <c r="K26" s="44">
        <f t="shared" si="6"/>
        <v>11.772602257668041</v>
      </c>
      <c r="L26" s="44">
        <f t="shared" si="6"/>
        <v>0.61415501000003303</v>
      </c>
      <c r="M26" s="44">
        <f t="shared" si="6"/>
        <v>1.8867997099999627</v>
      </c>
      <c r="N26" s="46">
        <f t="shared" si="2"/>
        <v>0.27471595486628081</v>
      </c>
      <c r="O26" s="46">
        <f t="shared" si="3"/>
        <v>0.28904738102978472</v>
      </c>
      <c r="P26" s="47">
        <f t="shared" si="4"/>
        <v>0.33307621786884867</v>
      </c>
      <c r="Q26" s="67"/>
      <c r="R26" s="45"/>
      <c r="S26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workbookViewId="0">
      <selection activeCell="A11" sqref="A11:L11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87</v>
      </c>
      <c r="B1" s="50" t="s">
        <v>52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1314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20.510117999999999</v>
      </c>
      <c r="E6" s="14">
        <v>20.339930999999996</v>
      </c>
      <c r="F6" s="14">
        <v>11.997097120898026</v>
      </c>
      <c r="G6" s="14">
        <v>9.4328465408980264</v>
      </c>
      <c r="H6" s="14">
        <v>1.4741371700000003</v>
      </c>
      <c r="I6" s="14">
        <v>1.0901134100000001</v>
      </c>
      <c r="J6" s="15">
        <v>0.46376000689963148</v>
      </c>
      <c r="K6" s="15">
        <v>0.53623503987786536</v>
      </c>
      <c r="L6" s="16">
        <v>0.58982978461913316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19.700690999999999</v>
      </c>
      <c r="E7" s="38">
        <f ca="1">SUM(E8:OFFSET(E6,MATCH("GOBIERNOS REGIONALES",$A$8:$A$50,0),0))</f>
        <v>19.700690999999999</v>
      </c>
      <c r="F7" s="38">
        <f ca="1">SUM(F8:OFFSET(F6,MATCH("GOBIERNOS REGIONALES",$A$8:$A$50,0),0))</f>
        <v>11.640268430881532</v>
      </c>
      <c r="G7" s="38">
        <f ca="1">SUM(G8:OFFSET(G6,MATCH("GOBIERNOS REGIONALES",$A$8:$A$50,0),0))</f>
        <v>9.2045359108815319</v>
      </c>
      <c r="H7" s="38">
        <f ca="1">SUM(H8:OFFSET(H6,MATCH("GOBIERNOS REGIONALES",$A$8:$A$50,0),0))</f>
        <v>1.4017188100000002</v>
      </c>
      <c r="I7" s="38">
        <f ca="1">SUM(I8:OFFSET(I6,MATCH("GOBIERNOS REGIONALES",$A$8:$A$50,0),0))</f>
        <v>1.03401371</v>
      </c>
      <c r="J7" s="39">
        <f ca="1">IFERROR(G7/E7,0)</f>
        <v>0.46721893718761093</v>
      </c>
      <c r="K7" s="39">
        <f ca="1">IFERROR(SUM(G7,H7)/E7,0)</f>
        <v>0.53836968058031731</v>
      </c>
      <c r="L7" s="40">
        <f ca="1">IFERROR(SUM(G7,H7,I7)/E7,0)</f>
        <v>0.59085584515190526</v>
      </c>
      <c r="M7" s="4"/>
    </row>
    <row r="8" spans="1:13" ht="25.5" x14ac:dyDescent="0.25">
      <c r="A8" s="17"/>
      <c r="B8" s="18">
        <v>35</v>
      </c>
      <c r="C8" s="19" t="s">
        <v>123</v>
      </c>
      <c r="D8" s="20">
        <v>19.700690999999999</v>
      </c>
      <c r="E8" s="21">
        <v>19.700690999999999</v>
      </c>
      <c r="F8" s="21">
        <f t="shared" ref="F8:F12" si="0">SUM(G8,H8,I8)</f>
        <v>11.640268430881532</v>
      </c>
      <c r="G8" s="21">
        <v>9.2045359108815319</v>
      </c>
      <c r="H8" s="21">
        <v>1.4017188100000002</v>
      </c>
      <c r="I8" s="21">
        <v>1.03401371</v>
      </c>
      <c r="J8" s="22">
        <f t="shared" ref="J8:J12" si="1">IFERROR(G8/E8,0)</f>
        <v>0.46721893718761093</v>
      </c>
      <c r="K8" s="22">
        <f t="shared" ref="K8:K12" si="2">IFERROR(SUM(G8,H8)/E8,0)</f>
        <v>0.53836968058031731</v>
      </c>
      <c r="L8" s="23">
        <f t="shared" ref="L8:L12" si="3">IFERROR(SUM(G8,H8,I8)/E8,0)</f>
        <v>0.59085584515190526</v>
      </c>
      <c r="M8" s="4"/>
    </row>
    <row r="9" spans="1:13" x14ac:dyDescent="0.25">
      <c r="A9" s="34" t="s">
        <v>206</v>
      </c>
      <c r="B9" s="57"/>
      <c r="C9" s="36"/>
      <c r="D9" s="37">
        <f ca="1">SUM(D10:OFFSET(D8,(MATCH("GOBIERNOS LOCALES",$A$8:$A$50,0)-MATCH("GOBIERNOS REGIONALES",$A$8:$A$50,0)),0))</f>
        <v>0.80942700000000001</v>
      </c>
      <c r="E9" s="38">
        <f ca="1">SUM(E10:OFFSET(E8,(MATCH("GOBIERNOS LOCALES",$A$8:$A$50,0)-MATCH("GOBIERNOS REGIONALES",$A$8:$A$50,0)),0))</f>
        <v>0.63924000000000014</v>
      </c>
      <c r="F9" s="38">
        <f ca="1">SUM(F10:OFFSET(F8,(MATCH("GOBIERNOS LOCALES",$A$8:$A$50,0)-MATCH("GOBIERNOS REGIONALES",$A$8:$A$50,0)),0))</f>
        <v>0.35682869001649453</v>
      </c>
      <c r="G9" s="38">
        <f ca="1">SUM(G10:OFFSET(G8,(MATCH("GOBIERNOS LOCALES",$A$8:$A$50,0)-MATCH("GOBIERNOS REGIONALES",$A$8:$A$50,0)),0))</f>
        <v>0.22831063001649454</v>
      </c>
      <c r="H9" s="38">
        <f ca="1">SUM(H10:OFFSET(H8,(MATCH("GOBIERNOS LOCALES",$A$8:$A$50,0)-MATCH("GOBIERNOS REGIONALES",$A$8:$A$50,0)),0))</f>
        <v>7.2418360000000001E-2</v>
      </c>
      <c r="I9" s="38">
        <f ca="1">SUM(I10:OFFSET(I8,(MATCH("GOBIERNOS LOCALES",$A$8:$A$50,0)-MATCH("GOBIERNOS REGIONALES",$A$8:$A$50,0)),0))</f>
        <v>5.6099699999999995E-2</v>
      </c>
      <c r="J9" s="39">
        <f t="shared" ca="1" si="1"/>
        <v>0.3571594862907429</v>
      </c>
      <c r="K9" s="39">
        <f t="shared" ca="1" si="2"/>
        <v>0.47044770354873677</v>
      </c>
      <c r="L9" s="40">
        <f t="shared" ca="1" si="3"/>
        <v>0.55820769979427831</v>
      </c>
      <c r="M9" s="4"/>
    </row>
    <row r="10" spans="1:13" x14ac:dyDescent="0.25">
      <c r="A10" s="17"/>
      <c r="B10" s="18">
        <v>457</v>
      </c>
      <c r="C10" s="19" t="s">
        <v>224</v>
      </c>
      <c r="D10" s="20">
        <v>0.10645400000000001</v>
      </c>
      <c r="E10" s="21">
        <v>0.10645400000000001</v>
      </c>
      <c r="F10" s="21">
        <f t="shared" si="0"/>
        <v>6.2680000445475434E-2</v>
      </c>
      <c r="G10" s="21">
        <v>4.9295600445475429E-2</v>
      </c>
      <c r="H10" s="21">
        <v>4.7904000000000011E-3</v>
      </c>
      <c r="I10" s="21">
        <v>8.5939999999999992E-3</v>
      </c>
      <c r="J10" s="22">
        <f t="shared" si="1"/>
        <v>0.46306949898994332</v>
      </c>
      <c r="K10" s="22">
        <f t="shared" si="2"/>
        <v>0.50806921717808096</v>
      </c>
      <c r="L10" s="23">
        <f t="shared" si="3"/>
        <v>0.58879892202712369</v>
      </c>
      <c r="M10" s="4"/>
    </row>
    <row r="11" spans="1:13" ht="15.75" thickBot="1" x14ac:dyDescent="0.3">
      <c r="A11" s="24"/>
      <c r="B11" s="25">
        <v>458</v>
      </c>
      <c r="C11" s="26" t="s">
        <v>225</v>
      </c>
      <c r="D11" s="27">
        <v>0.70297299999999996</v>
      </c>
      <c r="E11" s="28">
        <v>0.53278600000000009</v>
      </c>
      <c r="F11" s="28">
        <f t="shared" si="0"/>
        <v>0.29414868957101908</v>
      </c>
      <c r="G11" s="28">
        <v>0.17901502957101911</v>
      </c>
      <c r="H11" s="28">
        <v>6.7627960000000001E-2</v>
      </c>
      <c r="I11" s="28">
        <v>4.7505699999999998E-2</v>
      </c>
      <c r="J11" s="29">
        <f t="shared" si="1"/>
        <v>0.33599799839151007</v>
      </c>
      <c r="K11" s="29">
        <f t="shared" si="2"/>
        <v>0.46293068806428672</v>
      </c>
      <c r="L11" s="30">
        <f t="shared" si="3"/>
        <v>0.55209538083023768</v>
      </c>
      <c r="M11" s="4"/>
    </row>
    <row r="12" spans="1:13" x14ac:dyDescent="0.25">
      <c r="A12" t="s">
        <v>233</v>
      </c>
      <c r="D12" s="5"/>
      <c r="E12" s="5"/>
      <c r="F12" s="5">
        <f t="shared" si="0"/>
        <v>0</v>
      </c>
      <c r="G12" s="5"/>
      <c r="H12" s="5"/>
      <c r="I12" s="5"/>
      <c r="J12" s="4">
        <f t="shared" si="1"/>
        <v>0</v>
      </c>
      <c r="K12" s="4">
        <f t="shared" si="2"/>
        <v>0</v>
      </c>
      <c r="L12" s="4">
        <f t="shared" si="3"/>
        <v>0</v>
      </c>
      <c r="M12" s="4"/>
    </row>
    <row r="13" spans="1:13" x14ac:dyDescent="0.25">
      <c r="D13" s="5"/>
      <c r="E13" s="5"/>
      <c r="F13" s="5"/>
      <c r="G13" s="5"/>
      <c r="H13" s="5"/>
      <c r="I13" s="5"/>
      <c r="J13" s="4"/>
      <c r="K13" s="4"/>
      <c r="L13" s="4"/>
      <c r="M13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17</v>
      </c>
      <c r="B1" s="51" t="s">
        <v>16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401</v>
      </c>
      <c r="N2" s="72" t="s">
        <v>423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265.01292900000004</v>
      </c>
      <c r="E6" s="14">
        <f ca="1">SUM(E7:OFFSET(E7,50,0))</f>
        <v>275.31071199999997</v>
      </c>
      <c r="F6" s="14">
        <f ca="1">SUM(F7:OFFSET(F7,50,0))</f>
        <v>133.39463630747636</v>
      </c>
      <c r="G6" s="14">
        <f ca="1">SUM(G7:OFFSET(G7,50,0))</f>
        <v>84.327728997476385</v>
      </c>
      <c r="H6" s="14">
        <f ca="1">SUM(H7:OFFSET(H7,50,0))</f>
        <v>25.260121979999997</v>
      </c>
      <c r="I6" s="14">
        <f ca="1">SUM(I7:OFFSET(I7,50,0))</f>
        <v>23.806785329999997</v>
      </c>
      <c r="J6" s="15">
        <f ca="1">IFERROR(G6/E6,0)</f>
        <v>0.30630021035097388</v>
      </c>
      <c r="K6" s="15">
        <f ca="1">IFERROR(SUM(G6,H6)/E6,0)</f>
        <v>0.39805153305286717</v>
      </c>
      <c r="L6" s="16">
        <f ca="1">IFERROR(SUM(G6,H6,I6)/E6,0)</f>
        <v>0.48452395963247663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3.3966900000000013</v>
      </c>
      <c r="E7" s="21">
        <v>4.3080530000000001</v>
      </c>
      <c r="F7" s="21">
        <f t="shared" ref="F7:F31" si="0">SUM(G7,H7,I7)</f>
        <v>2.4034942496371201</v>
      </c>
      <c r="G7" s="21">
        <v>1.6074938996371202</v>
      </c>
      <c r="H7" s="21">
        <v>0.26234191000000001</v>
      </c>
      <c r="I7" s="21">
        <v>0.53365843999999985</v>
      </c>
      <c r="J7" s="22">
        <f t="shared" ref="J7:J31" si="1">IFERROR(G7/E7,0)</f>
        <v>0.37313698314229654</v>
      </c>
      <c r="K7" s="22">
        <f t="shared" ref="K7:K31" si="2">IFERROR(SUM(G7,H7)/E7,0)</f>
        <v>0.43403268475042439</v>
      </c>
      <c r="L7" s="23">
        <f t="shared" ref="L7:L31" si="3">IFERROR(SUM(G7,H7,I7)/E7,0)</f>
        <v>0.55790730746281902</v>
      </c>
      <c r="M7" s="4"/>
      <c r="N7" t="s">
        <v>251</v>
      </c>
      <c r="O7" s="5">
        <v>2.001251615773556</v>
      </c>
      <c r="P7" s="71">
        <v>0.58950067110191429</v>
      </c>
    </row>
    <row r="8" spans="1:16" x14ac:dyDescent="0.25">
      <c r="A8" s="17"/>
      <c r="B8" s="55">
        <v>2</v>
      </c>
      <c r="C8" s="19" t="s">
        <v>251</v>
      </c>
      <c r="D8" s="20">
        <v>3.1890229999999997</v>
      </c>
      <c r="E8" s="21">
        <v>3.3948249999999995</v>
      </c>
      <c r="F8" s="21">
        <f t="shared" si="0"/>
        <v>2.001251615773556</v>
      </c>
      <c r="G8" s="21">
        <v>1.2332995557735558</v>
      </c>
      <c r="H8" s="21">
        <v>0.46086640000000001</v>
      </c>
      <c r="I8" s="21">
        <v>0.30708566000000015</v>
      </c>
      <c r="J8" s="22">
        <f t="shared" si="1"/>
        <v>0.36328810933510741</v>
      </c>
      <c r="K8" s="22">
        <f t="shared" si="2"/>
        <v>0.49904367847342823</v>
      </c>
      <c r="L8" s="23">
        <f t="shared" si="3"/>
        <v>0.58950067110191429</v>
      </c>
      <c r="M8" s="4"/>
      <c r="N8" t="s">
        <v>260</v>
      </c>
      <c r="O8" s="5">
        <v>1.9238112812996402</v>
      </c>
      <c r="P8" s="71">
        <v>0.56252959675468128</v>
      </c>
    </row>
    <row r="9" spans="1:16" x14ac:dyDescent="0.25">
      <c r="A9" s="17"/>
      <c r="B9" s="55">
        <v>3</v>
      </c>
      <c r="C9" s="19" t="s">
        <v>252</v>
      </c>
      <c r="D9" s="20">
        <v>2.6889359999999995</v>
      </c>
      <c r="E9" s="21">
        <v>3.0601729999999998</v>
      </c>
      <c r="F9" s="21">
        <f t="shared" si="0"/>
        <v>1.6197618148119042</v>
      </c>
      <c r="G9" s="21">
        <v>1.2237037048119042</v>
      </c>
      <c r="H9" s="21">
        <v>0.41769271999999996</v>
      </c>
      <c r="I9" s="21">
        <v>-2.1634610000000016E-2</v>
      </c>
      <c r="J9" s="22">
        <f t="shared" si="1"/>
        <v>0.39988056388050747</v>
      </c>
      <c r="K9" s="22">
        <f t="shared" si="2"/>
        <v>0.53637373599855442</v>
      </c>
      <c r="L9" s="23">
        <f t="shared" si="3"/>
        <v>0.52930400170575465</v>
      </c>
      <c r="M9" s="4"/>
      <c r="N9" t="s">
        <v>258</v>
      </c>
      <c r="O9" s="5">
        <v>0.92367831110388454</v>
      </c>
      <c r="P9" s="71">
        <v>0.56066744550337699</v>
      </c>
    </row>
    <row r="10" spans="1:16" x14ac:dyDescent="0.25">
      <c r="A10" s="17"/>
      <c r="B10" s="55">
        <v>4</v>
      </c>
      <c r="C10" s="19" t="s">
        <v>253</v>
      </c>
      <c r="D10" s="20">
        <v>10.244201</v>
      </c>
      <c r="E10" s="21">
        <v>12.477961000000008</v>
      </c>
      <c r="F10" s="21">
        <f t="shared" si="0"/>
        <v>5.685984777397767</v>
      </c>
      <c r="G10" s="21">
        <v>3.2757260573977671</v>
      </c>
      <c r="H10" s="21">
        <v>0.99715677000000025</v>
      </c>
      <c r="I10" s="21">
        <v>1.4131019499999999</v>
      </c>
      <c r="J10" s="22">
        <f t="shared" si="1"/>
        <v>0.26252094051245756</v>
      </c>
      <c r="K10" s="22">
        <f t="shared" si="2"/>
        <v>0.34243437909428992</v>
      </c>
      <c r="L10" s="23">
        <f t="shared" si="3"/>
        <v>0.45568220460039616</v>
      </c>
      <c r="M10" s="4"/>
      <c r="N10" t="s">
        <v>250</v>
      </c>
      <c r="O10" s="5">
        <v>2.4034942496371201</v>
      </c>
      <c r="P10" s="71">
        <v>0.55790730746281902</v>
      </c>
    </row>
    <row r="11" spans="1:16" x14ac:dyDescent="0.25">
      <c r="A11" s="17"/>
      <c r="B11" s="55">
        <v>5</v>
      </c>
      <c r="C11" s="19" t="s">
        <v>254</v>
      </c>
      <c r="D11" s="20">
        <v>5.810956</v>
      </c>
      <c r="E11" s="21">
        <v>7.6044020000000012</v>
      </c>
      <c r="F11" s="21">
        <f t="shared" si="0"/>
        <v>4.0187925705192384</v>
      </c>
      <c r="G11" s="21">
        <v>2.8798090105192387</v>
      </c>
      <c r="H11" s="21">
        <v>0.55984553000000004</v>
      </c>
      <c r="I11" s="21">
        <v>0.57913803000000008</v>
      </c>
      <c r="J11" s="22">
        <f t="shared" si="1"/>
        <v>0.37870288952625575</v>
      </c>
      <c r="K11" s="22">
        <f t="shared" si="2"/>
        <v>0.45232413285347595</v>
      </c>
      <c r="L11" s="23">
        <f t="shared" si="3"/>
        <v>0.52848239355563231</v>
      </c>
      <c r="M11" s="4"/>
      <c r="N11" t="s">
        <v>273</v>
      </c>
      <c r="O11" s="5">
        <v>6.0768504401292631</v>
      </c>
      <c r="P11" s="71">
        <v>0.54759517979390415</v>
      </c>
    </row>
    <row r="12" spans="1:16" x14ac:dyDescent="0.25">
      <c r="A12" s="17"/>
      <c r="B12" s="55">
        <v>6</v>
      </c>
      <c r="C12" s="19" t="s">
        <v>255</v>
      </c>
      <c r="D12" s="20">
        <v>10.330880000000001</v>
      </c>
      <c r="E12" s="21">
        <v>12.903091</v>
      </c>
      <c r="F12" s="21">
        <f t="shared" si="0"/>
        <v>6.5578171007779984</v>
      </c>
      <c r="G12" s="21">
        <v>4.4156558907779981</v>
      </c>
      <c r="H12" s="21">
        <v>1.1835647000000002</v>
      </c>
      <c r="I12" s="21">
        <v>0.95859651000000023</v>
      </c>
      <c r="J12" s="22">
        <f t="shared" si="1"/>
        <v>0.34221690684642914</v>
      </c>
      <c r="K12" s="22">
        <f t="shared" si="2"/>
        <v>0.43394412941658694</v>
      </c>
      <c r="L12" s="23">
        <f t="shared" si="3"/>
        <v>0.50823613510731647</v>
      </c>
      <c r="M12" s="4"/>
      <c r="N12" t="s">
        <v>269</v>
      </c>
      <c r="O12" s="5">
        <v>14.574040773747287</v>
      </c>
      <c r="P12" s="71">
        <v>0.53455517914250639</v>
      </c>
    </row>
    <row r="13" spans="1:16" x14ac:dyDescent="0.25">
      <c r="A13" s="17"/>
      <c r="B13" s="55">
        <v>7</v>
      </c>
      <c r="C13" s="19" t="s">
        <v>256</v>
      </c>
      <c r="D13" s="20">
        <v>4.7882749999999996</v>
      </c>
      <c r="E13" s="21">
        <v>4.9693700000000005</v>
      </c>
      <c r="F13" s="21">
        <f t="shared" si="0"/>
        <v>2.6190549699168404</v>
      </c>
      <c r="G13" s="21">
        <v>1.7219988099168404</v>
      </c>
      <c r="H13" s="21">
        <v>0.43687597</v>
      </c>
      <c r="I13" s="21">
        <v>0.46018018999999999</v>
      </c>
      <c r="J13" s="22">
        <f t="shared" si="1"/>
        <v>0.34652255918091029</v>
      </c>
      <c r="K13" s="22">
        <f t="shared" si="2"/>
        <v>0.43443631283580014</v>
      </c>
      <c r="L13" s="23">
        <f t="shared" si="3"/>
        <v>0.52703963881072247</v>
      </c>
      <c r="M13" s="4"/>
      <c r="N13" t="s">
        <v>252</v>
      </c>
      <c r="O13" s="5">
        <v>1.6197618148119042</v>
      </c>
      <c r="P13" s="71">
        <v>0.52930400170575465</v>
      </c>
    </row>
    <row r="14" spans="1:16" x14ac:dyDescent="0.25">
      <c r="A14" s="17"/>
      <c r="B14" s="55">
        <v>8</v>
      </c>
      <c r="C14" s="19" t="s">
        <v>257</v>
      </c>
      <c r="D14" s="20">
        <v>8.6495879999999978</v>
      </c>
      <c r="E14" s="21">
        <v>9.2974229999999967</v>
      </c>
      <c r="F14" s="21">
        <f t="shared" si="0"/>
        <v>4.5762987946218994</v>
      </c>
      <c r="G14" s="21">
        <v>3.0282355546218991</v>
      </c>
      <c r="H14" s="21">
        <v>0.72818298000000004</v>
      </c>
      <c r="I14" s="21">
        <v>0.81988026000000003</v>
      </c>
      <c r="J14" s="22">
        <f t="shared" si="1"/>
        <v>0.32570697865654819</v>
      </c>
      <c r="K14" s="22">
        <f t="shared" si="2"/>
        <v>0.40402792629978229</v>
      </c>
      <c r="L14" s="23">
        <f t="shared" si="3"/>
        <v>0.49221152943368296</v>
      </c>
      <c r="M14" s="4"/>
      <c r="N14" t="s">
        <v>254</v>
      </c>
      <c r="O14" s="5">
        <v>4.0187925705192384</v>
      </c>
      <c r="P14" s="71">
        <v>0.52848239355563231</v>
      </c>
    </row>
    <row r="15" spans="1:16" x14ac:dyDescent="0.25">
      <c r="A15" s="17"/>
      <c r="B15" s="55">
        <v>9</v>
      </c>
      <c r="C15" s="19" t="s">
        <v>258</v>
      </c>
      <c r="D15" s="20">
        <v>1.037884</v>
      </c>
      <c r="E15" s="21">
        <v>1.647462</v>
      </c>
      <c r="F15" s="21">
        <f t="shared" si="0"/>
        <v>0.92367831110388454</v>
      </c>
      <c r="G15" s="21">
        <v>0.58141929110388446</v>
      </c>
      <c r="H15" s="21">
        <v>0.13466675</v>
      </c>
      <c r="I15" s="21">
        <v>0.20759227000000005</v>
      </c>
      <c r="J15" s="22">
        <f t="shared" si="1"/>
        <v>0.3529181802699452</v>
      </c>
      <c r="K15" s="22">
        <f t="shared" si="2"/>
        <v>0.43466012636642576</v>
      </c>
      <c r="L15" s="23">
        <f t="shared" si="3"/>
        <v>0.56066744550337699</v>
      </c>
      <c r="M15" s="4"/>
      <c r="N15" t="s">
        <v>256</v>
      </c>
      <c r="O15" s="5">
        <v>2.6190549699168404</v>
      </c>
      <c r="P15" s="71">
        <v>0.52703963881072247</v>
      </c>
    </row>
    <row r="16" spans="1:16" x14ac:dyDescent="0.25">
      <c r="A16" s="17"/>
      <c r="B16" s="55">
        <v>10</v>
      </c>
      <c r="C16" s="19" t="s">
        <v>259</v>
      </c>
      <c r="D16" s="20">
        <v>4.8851409999999991</v>
      </c>
      <c r="E16" s="21">
        <v>5.4555959999999981</v>
      </c>
      <c r="F16" s="21">
        <f t="shared" si="0"/>
        <v>2.3690416752448056</v>
      </c>
      <c r="G16" s="21">
        <v>1.6589406552448054</v>
      </c>
      <c r="H16" s="21">
        <v>0.35905587000000005</v>
      </c>
      <c r="I16" s="21">
        <v>0.35104514999999997</v>
      </c>
      <c r="J16" s="22">
        <f t="shared" si="1"/>
        <v>0.30408055421347291</v>
      </c>
      <c r="K16" s="22">
        <f t="shared" si="2"/>
        <v>0.36989478789206648</v>
      </c>
      <c r="L16" s="23">
        <f t="shared" si="3"/>
        <v>0.43424067237471514</v>
      </c>
      <c r="M16" s="4"/>
      <c r="N16" t="s">
        <v>266</v>
      </c>
      <c r="O16" s="5">
        <v>4.4157982748114639</v>
      </c>
      <c r="P16" s="71">
        <v>0.52223771994165991</v>
      </c>
    </row>
    <row r="17" spans="1:16" x14ac:dyDescent="0.25">
      <c r="A17" s="17"/>
      <c r="B17" s="55">
        <v>11</v>
      </c>
      <c r="C17" s="19" t="s">
        <v>260</v>
      </c>
      <c r="D17" s="20">
        <v>3.3124159999999994</v>
      </c>
      <c r="E17" s="21">
        <v>3.4199289999999993</v>
      </c>
      <c r="F17" s="21">
        <f t="shared" si="0"/>
        <v>1.9238112812996402</v>
      </c>
      <c r="G17" s="21">
        <v>1.2919299912996403</v>
      </c>
      <c r="H17" s="21">
        <v>0.26237412999999998</v>
      </c>
      <c r="I17" s="21">
        <v>0.36950715999999995</v>
      </c>
      <c r="J17" s="22">
        <f t="shared" si="1"/>
        <v>0.37776514989043353</v>
      </c>
      <c r="K17" s="22">
        <f t="shared" si="2"/>
        <v>0.45448432446978887</v>
      </c>
      <c r="L17" s="23">
        <f t="shared" si="3"/>
        <v>0.56252959675468128</v>
      </c>
      <c r="M17" s="4"/>
      <c r="N17" t="s">
        <v>255</v>
      </c>
      <c r="O17" s="5">
        <v>6.5578171007779984</v>
      </c>
      <c r="P17" s="71">
        <v>0.50823613510731647</v>
      </c>
    </row>
    <row r="18" spans="1:16" x14ac:dyDescent="0.25">
      <c r="A18" s="17"/>
      <c r="B18" s="55">
        <v>12</v>
      </c>
      <c r="C18" s="19" t="s">
        <v>261</v>
      </c>
      <c r="D18" s="20">
        <v>7.3499059999999998</v>
      </c>
      <c r="E18" s="21">
        <v>7.7251070000000004</v>
      </c>
      <c r="F18" s="21">
        <f t="shared" si="0"/>
        <v>3.5826917376657224</v>
      </c>
      <c r="G18" s="21">
        <v>2.3404990376657224</v>
      </c>
      <c r="H18" s="21">
        <v>0.48506247000000008</v>
      </c>
      <c r="I18" s="21">
        <v>0.75713023000000013</v>
      </c>
      <c r="J18" s="22">
        <f t="shared" si="1"/>
        <v>0.30297302518472846</v>
      </c>
      <c r="K18" s="22">
        <f t="shared" si="2"/>
        <v>0.36576341371915266</v>
      </c>
      <c r="L18" s="23">
        <f t="shared" si="3"/>
        <v>0.46377244194361605</v>
      </c>
      <c r="M18" s="4"/>
      <c r="N18" t="s">
        <v>257</v>
      </c>
      <c r="O18" s="5">
        <v>4.5762987946218994</v>
      </c>
      <c r="P18" s="71">
        <v>0.49221152943368296</v>
      </c>
    </row>
    <row r="19" spans="1:16" x14ac:dyDescent="0.25">
      <c r="A19" s="17"/>
      <c r="B19" s="55">
        <v>13</v>
      </c>
      <c r="C19" s="19" t="s">
        <v>262</v>
      </c>
      <c r="D19" s="20">
        <v>7.0473089999999994</v>
      </c>
      <c r="E19" s="21">
        <v>9.6981739999999999</v>
      </c>
      <c r="F19" s="21">
        <f t="shared" si="0"/>
        <v>4.5020275089830939</v>
      </c>
      <c r="G19" s="21">
        <v>2.8159922489830933</v>
      </c>
      <c r="H19" s="21">
        <v>0.51668526000000015</v>
      </c>
      <c r="I19" s="21">
        <v>1.1693500000000001</v>
      </c>
      <c r="J19" s="22">
        <f t="shared" si="1"/>
        <v>0.29036313938923897</v>
      </c>
      <c r="K19" s="22">
        <f t="shared" si="2"/>
        <v>0.34363969021210522</v>
      </c>
      <c r="L19" s="23">
        <f t="shared" si="3"/>
        <v>0.46421393439456687</v>
      </c>
      <c r="M19" s="4"/>
      <c r="N19" t="s">
        <v>274</v>
      </c>
      <c r="O19" s="5">
        <v>3.6083909650301189</v>
      </c>
      <c r="P19" s="71">
        <v>0.47761437943067331</v>
      </c>
    </row>
    <row r="20" spans="1:16" x14ac:dyDescent="0.25">
      <c r="A20" s="17"/>
      <c r="B20" s="55">
        <v>14</v>
      </c>
      <c r="C20" s="19" t="s">
        <v>263</v>
      </c>
      <c r="D20" s="20">
        <v>8.366282</v>
      </c>
      <c r="E20" s="21">
        <v>9.2322830000000025</v>
      </c>
      <c r="F20" s="21">
        <f t="shared" si="0"/>
        <v>4.3395313911182836</v>
      </c>
      <c r="G20" s="21">
        <v>3.0137346511182841</v>
      </c>
      <c r="H20" s="21">
        <v>0.54738082999999993</v>
      </c>
      <c r="I20" s="21">
        <v>0.7784159100000001</v>
      </c>
      <c r="J20" s="22">
        <f t="shared" si="1"/>
        <v>0.32643438801846558</v>
      </c>
      <c r="K20" s="22">
        <f t="shared" si="2"/>
        <v>0.38572425489104734</v>
      </c>
      <c r="L20" s="23">
        <f t="shared" si="3"/>
        <v>0.47003881825527688</v>
      </c>
      <c r="M20" s="4"/>
      <c r="N20" t="s">
        <v>265</v>
      </c>
      <c r="O20" s="5">
        <v>12.326959732801637</v>
      </c>
      <c r="P20" s="71">
        <v>0.47155317517913908</v>
      </c>
    </row>
    <row r="21" spans="1:16" x14ac:dyDescent="0.25">
      <c r="A21" s="17"/>
      <c r="B21" s="55">
        <v>15</v>
      </c>
      <c r="C21" s="19" t="s">
        <v>264</v>
      </c>
      <c r="D21" s="20">
        <v>94.130966000000043</v>
      </c>
      <c r="E21" s="21">
        <v>74.041534000000013</v>
      </c>
      <c r="F21" s="21">
        <f t="shared" si="0"/>
        <v>34.024640680030984</v>
      </c>
      <c r="G21" s="21">
        <v>22.221257830030982</v>
      </c>
      <c r="H21" s="21">
        <v>5.7675083300000027</v>
      </c>
      <c r="I21" s="21">
        <v>6.0358745200000001</v>
      </c>
      <c r="J21" s="22">
        <f t="shared" si="1"/>
        <v>0.3001188202020636</v>
      </c>
      <c r="K21" s="22">
        <f t="shared" si="2"/>
        <v>0.37801440148486093</v>
      </c>
      <c r="L21" s="23">
        <f t="shared" si="3"/>
        <v>0.45953451855861033</v>
      </c>
      <c r="M21" s="4"/>
      <c r="N21" t="s">
        <v>263</v>
      </c>
      <c r="O21" s="5">
        <v>4.3395313911182836</v>
      </c>
      <c r="P21" s="71">
        <v>0.47003881825527688</v>
      </c>
    </row>
    <row r="22" spans="1:16" x14ac:dyDescent="0.25">
      <c r="A22" s="17"/>
      <c r="B22" s="55">
        <v>16</v>
      </c>
      <c r="C22" s="19" t="s">
        <v>265</v>
      </c>
      <c r="D22" s="20">
        <v>25.363996000000004</v>
      </c>
      <c r="E22" s="21">
        <v>26.141187000000006</v>
      </c>
      <c r="F22" s="21">
        <f t="shared" si="0"/>
        <v>12.326959732801637</v>
      </c>
      <c r="G22" s="21">
        <v>8.4994013128016377</v>
      </c>
      <c r="H22" s="21">
        <v>2.8849499899999991</v>
      </c>
      <c r="I22" s="21">
        <v>0.94260842999999994</v>
      </c>
      <c r="J22" s="22">
        <f t="shared" si="1"/>
        <v>0.32513448271502116</v>
      </c>
      <c r="K22" s="22">
        <f t="shared" si="2"/>
        <v>0.43549481141776897</v>
      </c>
      <c r="L22" s="23">
        <f t="shared" si="3"/>
        <v>0.47155317517913908</v>
      </c>
      <c r="M22" s="4"/>
      <c r="N22" t="s">
        <v>270</v>
      </c>
      <c r="O22" s="5">
        <v>3.7750181557393212</v>
      </c>
      <c r="P22" s="71">
        <v>0.46932525472916842</v>
      </c>
    </row>
    <row r="23" spans="1:16" x14ac:dyDescent="0.25">
      <c r="A23" s="17"/>
      <c r="B23" s="55">
        <v>17</v>
      </c>
      <c r="C23" s="19" t="s">
        <v>266</v>
      </c>
      <c r="D23" s="20">
        <v>6.1273229999999996</v>
      </c>
      <c r="E23" s="21">
        <v>8.4555330000000009</v>
      </c>
      <c r="F23" s="21">
        <f t="shared" si="0"/>
        <v>4.4157982748114639</v>
      </c>
      <c r="G23" s="21">
        <v>1.962141334811464</v>
      </c>
      <c r="H23" s="21">
        <v>0.88607263999999997</v>
      </c>
      <c r="I23" s="21">
        <v>1.5675842999999998</v>
      </c>
      <c r="J23" s="22">
        <f t="shared" si="1"/>
        <v>0.23205412773050071</v>
      </c>
      <c r="K23" s="22">
        <f t="shared" si="2"/>
        <v>0.33684617809562845</v>
      </c>
      <c r="L23" s="23">
        <f t="shared" si="3"/>
        <v>0.52223771994165991</v>
      </c>
      <c r="M23" s="4"/>
      <c r="N23" t="s">
        <v>262</v>
      </c>
      <c r="O23" s="5">
        <v>4.5020275089830939</v>
      </c>
      <c r="P23" s="71">
        <v>0.46421393439456687</v>
      </c>
    </row>
    <row r="24" spans="1:16" x14ac:dyDescent="0.25">
      <c r="A24" s="17"/>
      <c r="B24" s="55">
        <v>18</v>
      </c>
      <c r="C24" s="19" t="s">
        <v>267</v>
      </c>
      <c r="D24" s="20">
        <v>0.62933300000000003</v>
      </c>
      <c r="E24" s="21">
        <v>0.70930000000000004</v>
      </c>
      <c r="F24" s="21">
        <f t="shared" si="0"/>
        <v>0.27288859350379741</v>
      </c>
      <c r="G24" s="21">
        <v>0.14027657350379741</v>
      </c>
      <c r="H24" s="21">
        <v>3.9408350000000002E-2</v>
      </c>
      <c r="I24" s="21">
        <v>9.3203669999999988E-2</v>
      </c>
      <c r="J24" s="22">
        <f t="shared" si="1"/>
        <v>0.19776762089919273</v>
      </c>
      <c r="K24" s="22">
        <f t="shared" si="2"/>
        <v>0.25332711617622644</v>
      </c>
      <c r="L24" s="23">
        <f t="shared" si="3"/>
        <v>0.3847294424133616</v>
      </c>
      <c r="M24" s="4"/>
      <c r="N24" t="s">
        <v>261</v>
      </c>
      <c r="O24" s="5">
        <v>3.5826917376657224</v>
      </c>
      <c r="P24" s="71">
        <v>0.46377244194361605</v>
      </c>
    </row>
    <row r="25" spans="1:16" x14ac:dyDescent="0.25">
      <c r="A25" s="17"/>
      <c r="B25" s="55">
        <v>19</v>
      </c>
      <c r="C25" s="19" t="s">
        <v>268</v>
      </c>
      <c r="D25" s="20">
        <v>1.3816069999999996</v>
      </c>
      <c r="E25" s="21">
        <v>1.6771389999999997</v>
      </c>
      <c r="F25" s="21">
        <f t="shared" si="0"/>
        <v>0.64125765370734555</v>
      </c>
      <c r="G25" s="21">
        <v>0.3827401537073456</v>
      </c>
      <c r="H25" s="21">
        <v>0.15023562999999998</v>
      </c>
      <c r="I25" s="21">
        <v>0.10828187</v>
      </c>
      <c r="J25" s="22">
        <f t="shared" si="1"/>
        <v>0.22821015652688637</v>
      </c>
      <c r="K25" s="22">
        <f t="shared" si="2"/>
        <v>0.3177886768522738</v>
      </c>
      <c r="L25" s="23">
        <f t="shared" si="3"/>
        <v>0.38235212090789472</v>
      </c>
      <c r="M25" s="4"/>
      <c r="N25" t="s">
        <v>264</v>
      </c>
      <c r="O25" s="5">
        <v>34.024640680030984</v>
      </c>
      <c r="P25" s="71">
        <v>0.45953451855861033</v>
      </c>
    </row>
    <row r="26" spans="1:16" x14ac:dyDescent="0.25">
      <c r="A26" s="17"/>
      <c r="B26" s="55">
        <v>20</v>
      </c>
      <c r="C26" s="19" t="s">
        <v>269</v>
      </c>
      <c r="D26" s="20">
        <v>21.605627999999996</v>
      </c>
      <c r="E26" s="21">
        <v>27.263865999999997</v>
      </c>
      <c r="F26" s="21">
        <f t="shared" si="0"/>
        <v>14.574040773747287</v>
      </c>
      <c r="G26" s="21">
        <v>7.894181643747288</v>
      </c>
      <c r="H26" s="21">
        <v>4.1158145399999997</v>
      </c>
      <c r="I26" s="21">
        <v>2.5640445899999995</v>
      </c>
      <c r="J26" s="22">
        <f t="shared" si="1"/>
        <v>0.28954740474983587</v>
      </c>
      <c r="K26" s="22">
        <f t="shared" si="2"/>
        <v>0.44050965419751142</v>
      </c>
      <c r="L26" s="23">
        <f t="shared" si="3"/>
        <v>0.53455517914250639</v>
      </c>
      <c r="M26" s="4"/>
      <c r="N26" t="s">
        <v>253</v>
      </c>
      <c r="O26" s="5">
        <v>5.685984777397767</v>
      </c>
      <c r="P26" s="71">
        <v>0.45568220460039616</v>
      </c>
    </row>
    <row r="27" spans="1:16" x14ac:dyDescent="0.25">
      <c r="A27" s="17"/>
      <c r="B27" s="55">
        <v>21</v>
      </c>
      <c r="C27" s="19" t="s">
        <v>270</v>
      </c>
      <c r="D27" s="20">
        <v>5.8157059999999996</v>
      </c>
      <c r="E27" s="21">
        <v>8.0435010000000009</v>
      </c>
      <c r="F27" s="21">
        <f t="shared" si="0"/>
        <v>3.7750181557393212</v>
      </c>
      <c r="G27" s="21">
        <v>2.660504955739321</v>
      </c>
      <c r="H27" s="21">
        <v>0.46576484000000001</v>
      </c>
      <c r="I27" s="21">
        <v>0.64874836000000013</v>
      </c>
      <c r="J27" s="22">
        <f t="shared" si="1"/>
        <v>0.33076454590349658</v>
      </c>
      <c r="K27" s="22">
        <f t="shared" si="2"/>
        <v>0.3886702812294448</v>
      </c>
      <c r="L27" s="23">
        <f t="shared" si="3"/>
        <v>0.46932525472916842</v>
      </c>
      <c r="M27" s="4"/>
      <c r="N27" t="s">
        <v>271</v>
      </c>
      <c r="O27" s="5">
        <v>6.0371594484180049</v>
      </c>
      <c r="P27" s="71">
        <v>0.44051500355919759</v>
      </c>
    </row>
    <row r="28" spans="1:16" x14ac:dyDescent="0.25">
      <c r="A28" s="17"/>
      <c r="B28" s="55">
        <v>22</v>
      </c>
      <c r="C28" s="19" t="s">
        <v>271</v>
      </c>
      <c r="D28" s="20">
        <v>12.858186999999997</v>
      </c>
      <c r="E28" s="21">
        <v>13.704775999999997</v>
      </c>
      <c r="F28" s="21">
        <f t="shared" si="0"/>
        <v>6.0371594484180049</v>
      </c>
      <c r="G28" s="21">
        <v>4.075791398418005</v>
      </c>
      <c r="H28" s="21">
        <v>1.09085155</v>
      </c>
      <c r="I28" s="21">
        <v>0.87051650000000003</v>
      </c>
      <c r="J28" s="22">
        <f t="shared" si="1"/>
        <v>0.29739934446341959</v>
      </c>
      <c r="K28" s="22">
        <f t="shared" si="2"/>
        <v>0.37699579682426082</v>
      </c>
      <c r="L28" s="23">
        <f t="shared" si="3"/>
        <v>0.44051500355919759</v>
      </c>
      <c r="M28" s="4"/>
      <c r="N28" t="s">
        <v>259</v>
      </c>
      <c r="O28" s="5">
        <v>2.3690416752448056</v>
      </c>
      <c r="P28" s="71">
        <v>0.43424067237471514</v>
      </c>
    </row>
    <row r="29" spans="1:16" x14ac:dyDescent="0.25">
      <c r="A29" s="17"/>
      <c r="B29" s="55">
        <v>23</v>
      </c>
      <c r="C29" s="19" t="s">
        <v>272</v>
      </c>
      <c r="D29" s="20">
        <v>1.001215</v>
      </c>
      <c r="E29" s="21">
        <v>1.4276559999999998</v>
      </c>
      <c r="F29" s="21">
        <f t="shared" si="0"/>
        <v>0.51839379068540514</v>
      </c>
      <c r="G29" s="21">
        <v>0.34042472068540519</v>
      </c>
      <c r="H29" s="21">
        <v>8.5161749999999994E-2</v>
      </c>
      <c r="I29" s="21">
        <v>9.2807320000000013E-2</v>
      </c>
      <c r="J29" s="22">
        <f t="shared" si="1"/>
        <v>0.23845010330598213</v>
      </c>
      <c r="K29" s="22">
        <f t="shared" si="2"/>
        <v>0.29810155295491719</v>
      </c>
      <c r="L29" s="23">
        <f t="shared" si="3"/>
        <v>0.36310833329976211</v>
      </c>
      <c r="M29" s="4"/>
      <c r="N29" t="s">
        <v>267</v>
      </c>
      <c r="O29" s="5">
        <v>0.27288859350379741</v>
      </c>
      <c r="P29" s="71">
        <v>0.3847294424133616</v>
      </c>
    </row>
    <row r="30" spans="1:16" x14ac:dyDescent="0.25">
      <c r="A30" s="17"/>
      <c r="B30" s="55">
        <v>24</v>
      </c>
      <c r="C30" s="19" t="s">
        <v>273</v>
      </c>
      <c r="D30" s="20">
        <v>7.592708</v>
      </c>
      <c r="E30" s="21">
        <v>11.097340999999998</v>
      </c>
      <c r="F30" s="21">
        <f t="shared" si="0"/>
        <v>6.0768504401292631</v>
      </c>
      <c r="G30" s="21">
        <v>2.7026649701292627</v>
      </c>
      <c r="H30" s="21">
        <v>1.6691723500000002</v>
      </c>
      <c r="I30" s="21">
        <v>1.7050131199999998</v>
      </c>
      <c r="J30" s="22">
        <f t="shared" si="1"/>
        <v>0.24354167093984613</v>
      </c>
      <c r="K30" s="22">
        <f t="shared" si="2"/>
        <v>0.39395358943455583</v>
      </c>
      <c r="L30" s="23">
        <f t="shared" si="3"/>
        <v>0.54759517979390415</v>
      </c>
      <c r="M30" s="4"/>
      <c r="N30" t="s">
        <v>268</v>
      </c>
      <c r="O30" s="5">
        <v>0.64125765370734555</v>
      </c>
      <c r="P30" s="71">
        <v>0.38235212090789472</v>
      </c>
    </row>
    <row r="31" spans="1:16" ht="15.75" thickBot="1" x14ac:dyDescent="0.3">
      <c r="A31" s="24"/>
      <c r="B31" s="56">
        <v>25</v>
      </c>
      <c r="C31" s="26" t="s">
        <v>274</v>
      </c>
      <c r="D31" s="27">
        <v>7.4087729999999983</v>
      </c>
      <c r="E31" s="28">
        <v>7.5550299999999986</v>
      </c>
      <c r="F31" s="28">
        <f t="shared" si="0"/>
        <v>3.6083909650301189</v>
      </c>
      <c r="G31" s="28">
        <v>2.3599057450301189</v>
      </c>
      <c r="H31" s="28">
        <v>0.75342972000000019</v>
      </c>
      <c r="I31" s="28">
        <v>0.49505549999999998</v>
      </c>
      <c r="J31" s="29">
        <f t="shared" si="1"/>
        <v>0.31236219380070224</v>
      </c>
      <c r="K31" s="29">
        <f t="shared" si="2"/>
        <v>0.4120877700062236</v>
      </c>
      <c r="L31" s="30">
        <f t="shared" si="3"/>
        <v>0.47761437943067331</v>
      </c>
      <c r="M31" s="4"/>
      <c r="N31" t="s">
        <v>272</v>
      </c>
      <c r="O31" s="5">
        <v>0.51839379068540514</v>
      </c>
      <c r="P31" s="71">
        <v>0.36310833329976211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87</v>
      </c>
      <c r="B1" s="51" t="s">
        <v>52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1315</v>
      </c>
      <c r="N2" s="72" t="s">
        <v>1331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20.510117999999999</v>
      </c>
      <c r="E6" s="14">
        <f ca="1">SUM(E7:OFFSET(E7,50,0))</f>
        <v>20.339930999999996</v>
      </c>
      <c r="F6" s="14">
        <f ca="1">SUM(F7:OFFSET(F7,50,0))</f>
        <v>11.997097120898026</v>
      </c>
      <c r="G6" s="14">
        <f ca="1">SUM(G7:OFFSET(G7,50,0))</f>
        <v>9.4328465408980264</v>
      </c>
      <c r="H6" s="14">
        <f ca="1">SUM(H7:OFFSET(H7,50,0))</f>
        <v>1.4741371700000003</v>
      </c>
      <c r="I6" s="14">
        <f ca="1">SUM(I7:OFFSET(I7,50,0))</f>
        <v>1.0901134100000001</v>
      </c>
      <c r="J6" s="15">
        <f ca="1">IFERROR(G6/E6,0)</f>
        <v>0.46376000689963148</v>
      </c>
      <c r="K6" s="15">
        <f ca="1">IFERROR(SUM(G6,H6)/E6,0)</f>
        <v>0.53623503987786536</v>
      </c>
      <c r="L6" s="16">
        <f ca="1">IFERROR(SUM(G6,H6,I6)/E6,0)</f>
        <v>0.58982978461913316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15</v>
      </c>
      <c r="C7" s="19" t="s">
        <v>264</v>
      </c>
      <c r="D7" s="20">
        <v>19.700690999999999</v>
      </c>
      <c r="E7" s="21">
        <v>19.700690999999996</v>
      </c>
      <c r="F7" s="21">
        <f t="shared" ref="F7:F9" si="0">SUM(G7,H7,I7)</f>
        <v>11.640268430881532</v>
      </c>
      <c r="G7" s="21">
        <v>9.2045359108815319</v>
      </c>
      <c r="H7" s="21">
        <v>1.4017188100000002</v>
      </c>
      <c r="I7" s="21">
        <v>1.03401371</v>
      </c>
      <c r="J7" s="22">
        <f t="shared" ref="J7:J9" si="1">IFERROR(G7/E7,0)</f>
        <v>0.46721893718761104</v>
      </c>
      <c r="K7" s="22">
        <f t="shared" ref="K7:K9" si="2">IFERROR(SUM(G7,H7)/E7,0)</f>
        <v>0.53836968058031742</v>
      </c>
      <c r="L7" s="23">
        <f t="shared" ref="L7:L9" si="3">IFERROR(SUM(G7,H7,I7)/E7,0)</f>
        <v>0.59085584515190537</v>
      </c>
      <c r="M7" s="4"/>
      <c r="N7" t="s">
        <v>264</v>
      </c>
      <c r="O7" s="5">
        <v>11.640268430881532</v>
      </c>
      <c r="P7" s="71">
        <v>0.59085584515190537</v>
      </c>
    </row>
    <row r="8" spans="1:16" x14ac:dyDescent="0.25">
      <c r="A8" s="17"/>
      <c r="B8" s="55">
        <v>20</v>
      </c>
      <c r="C8" s="19" t="s">
        <v>269</v>
      </c>
      <c r="D8" s="20">
        <v>0.10645399999999999</v>
      </c>
      <c r="E8" s="21">
        <v>0.10645399999999999</v>
      </c>
      <c r="F8" s="21">
        <f t="shared" si="0"/>
        <v>6.2680000445475434E-2</v>
      </c>
      <c r="G8" s="21">
        <v>4.9295600445475429E-2</v>
      </c>
      <c r="H8" s="21">
        <v>4.7904000000000002E-3</v>
      </c>
      <c r="I8" s="21">
        <v>8.5939999999999992E-3</v>
      </c>
      <c r="J8" s="22">
        <f t="shared" si="1"/>
        <v>0.46306949898994337</v>
      </c>
      <c r="K8" s="22">
        <f t="shared" si="2"/>
        <v>0.50806921717808096</v>
      </c>
      <c r="L8" s="23">
        <f t="shared" si="3"/>
        <v>0.58879892202712381</v>
      </c>
      <c r="M8" s="4"/>
      <c r="N8" t="s">
        <v>269</v>
      </c>
      <c r="O8" s="5">
        <v>6.2680000445475434E-2</v>
      </c>
      <c r="P8" s="71">
        <v>0.58879892202712381</v>
      </c>
    </row>
    <row r="9" spans="1:16" ht="15.75" thickBot="1" x14ac:dyDescent="0.3">
      <c r="A9" s="24"/>
      <c r="B9" s="56">
        <v>21</v>
      </c>
      <c r="C9" s="26" t="s">
        <v>270</v>
      </c>
      <c r="D9" s="27">
        <v>0.70297299999999996</v>
      </c>
      <c r="E9" s="28">
        <v>0.53278600000000009</v>
      </c>
      <c r="F9" s="28">
        <f t="shared" si="0"/>
        <v>0.29414868957101908</v>
      </c>
      <c r="G9" s="28">
        <v>0.17901502957101911</v>
      </c>
      <c r="H9" s="28">
        <v>6.7627960000000001E-2</v>
      </c>
      <c r="I9" s="28">
        <v>4.7505699999999998E-2</v>
      </c>
      <c r="J9" s="29">
        <f t="shared" si="1"/>
        <v>0.33599799839151007</v>
      </c>
      <c r="K9" s="29">
        <f t="shared" si="2"/>
        <v>0.46293068806428672</v>
      </c>
      <c r="L9" s="30">
        <f t="shared" si="3"/>
        <v>0.55209538083023768</v>
      </c>
      <c r="M9" s="4"/>
      <c r="N9" t="s">
        <v>270</v>
      </c>
      <c r="O9" s="5">
        <v>0.29414868957101908</v>
      </c>
      <c r="P9" s="71">
        <v>0.55209538083023768</v>
      </c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workbookViewId="0">
      <selection activeCell="D15" sqref="D15:G1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42578125" customWidth="1"/>
    <col min="6" max="6" width="13.5703125" customWidth="1"/>
    <col min="7" max="9" width="0" hidden="1" customWidth="1"/>
  </cols>
  <sheetData>
    <row r="1" spans="1:13" ht="15.75" x14ac:dyDescent="0.25">
      <c r="A1" s="50">
        <v>87</v>
      </c>
      <c r="B1" s="49" t="s">
        <v>52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1316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20.510117999999999</v>
      </c>
      <c r="E6" s="14">
        <v>20.339930999999996</v>
      </c>
      <c r="F6" s="14">
        <v>11.997097120898026</v>
      </c>
      <c r="G6" s="14">
        <v>9.4328465408980264</v>
      </c>
      <c r="H6" s="14">
        <v>1.4741371700000003</v>
      </c>
      <c r="I6" s="14">
        <v>1.0901134100000001</v>
      </c>
      <c r="J6" s="15">
        <v>0.46376000689963148</v>
      </c>
      <c r="K6" s="15">
        <v>0.53623503987786536</v>
      </c>
      <c r="L6" s="16">
        <v>0.58982978461913316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19.807145000000002</v>
      </c>
      <c r="E7" s="38">
        <f ca="1">SUM(E8:OFFSET(E6,MATCH("PROYECTOS",$A$8:$A$50,0),0))</f>
        <v>19.692145000000004</v>
      </c>
      <c r="F7" s="38">
        <f ca="1">SUM(F8:OFFSET(F6,MATCH("PROYECTOS",$A$8:$A$50,0),0))</f>
        <v>11.702948431327005</v>
      </c>
      <c r="G7" s="38">
        <f ca="1">SUM(G8:OFFSET(G6,MATCH("PROYECTOS",$A$8:$A$50,0),0))</f>
        <v>9.2538315113270073</v>
      </c>
      <c r="H7" s="38">
        <f ca="1">SUM(H8:OFFSET(H6,MATCH("PROYECTOS",$A$8:$A$50,0),0))</f>
        <v>1.4065092099999998</v>
      </c>
      <c r="I7" s="38">
        <f ca="1">SUM(I8:OFFSET(I6,MATCH("PROYECTOS",$A$8:$A$50,0),0))</f>
        <v>1.04260771</v>
      </c>
      <c r="J7" s="39">
        <f ca="1">IFERROR(G7/E7,0)</f>
        <v>0.46992501382287227</v>
      </c>
      <c r="K7" s="39">
        <f ca="1">IFERROR(SUM(G7,H7)/E7,0)</f>
        <v>0.54134989973550396</v>
      </c>
      <c r="L7" s="40">
        <f ca="1">IFERROR(SUM(G7,H7,I7)/E7,0)</f>
        <v>0.59429525992861643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4.7053579999999986</v>
      </c>
      <c r="E8" s="21">
        <v>4.7053579999999977</v>
      </c>
      <c r="F8" s="21">
        <f t="shared" ref="F8:F10" si="0">SUM(G8,H8,I8)</f>
        <v>2.3594959568283151</v>
      </c>
      <c r="G8" s="21">
        <v>2.0035350068283151</v>
      </c>
      <c r="H8" s="21">
        <v>0.11181326000000001</v>
      </c>
      <c r="I8" s="21">
        <v>0.24414768999999997</v>
      </c>
      <c r="J8" s="22">
        <f t="shared" ref="J8:J11" si="1">IFERROR(G8/E8,0)</f>
        <v>0.42579863356376202</v>
      </c>
      <c r="K8" s="22">
        <f t="shared" ref="K8:K11" si="2">IFERROR(SUM(G8,H8)/E8,0)</f>
        <v>0.44956159910219712</v>
      </c>
      <c r="L8" s="23">
        <f t="shared" ref="L8:L11" si="3">IFERROR(SUM(G8,H8,I8)/E8,0)</f>
        <v>0.50144876475462996</v>
      </c>
      <c r="M8" s="4"/>
    </row>
    <row r="9" spans="1:13" ht="38.25" x14ac:dyDescent="0.25">
      <c r="A9" s="17"/>
      <c r="B9" s="19">
        <v>3000662</v>
      </c>
      <c r="C9" s="19" t="s">
        <v>1318</v>
      </c>
      <c r="D9" s="20">
        <v>11.169466000000002</v>
      </c>
      <c r="E9" s="21">
        <v>9.971872000000003</v>
      </c>
      <c r="F9" s="21">
        <f t="shared" si="0"/>
        <v>6.2004955088046509</v>
      </c>
      <c r="G9" s="21">
        <v>4.2246297388046514</v>
      </c>
      <c r="H9" s="21">
        <v>1.2309993499999998</v>
      </c>
      <c r="I9" s="21">
        <v>0.74486642000000003</v>
      </c>
      <c r="J9" s="22">
        <f t="shared" si="1"/>
        <v>0.42365462962266764</v>
      </c>
      <c r="K9" s="22">
        <f t="shared" si="2"/>
        <v>0.54710179681454485</v>
      </c>
      <c r="L9" s="23">
        <f t="shared" si="3"/>
        <v>0.62179854583017602</v>
      </c>
      <c r="M9" s="4"/>
    </row>
    <row r="10" spans="1:13" ht="25.5" x14ac:dyDescent="0.25">
      <c r="A10" s="17"/>
      <c r="B10" s="19">
        <v>3000663</v>
      </c>
      <c r="C10" s="19" t="s">
        <v>1319</v>
      </c>
      <c r="D10" s="20">
        <v>3.9323210000000004</v>
      </c>
      <c r="E10" s="21">
        <v>5.0149150000000002</v>
      </c>
      <c r="F10" s="21">
        <f t="shared" si="0"/>
        <v>3.142956965694041</v>
      </c>
      <c r="G10" s="21">
        <v>3.0256667656940408</v>
      </c>
      <c r="H10" s="21">
        <v>6.3696600000000006E-2</v>
      </c>
      <c r="I10" s="21">
        <v>5.3593600000000005E-2</v>
      </c>
      <c r="J10" s="22">
        <f t="shared" si="1"/>
        <v>0.6033336089832112</v>
      </c>
      <c r="K10" s="22">
        <f t="shared" si="2"/>
        <v>0.61603504061266057</v>
      </c>
      <c r="L10" s="23">
        <f t="shared" si="3"/>
        <v>0.6267218817655017</v>
      </c>
      <c r="M10" s="4"/>
    </row>
    <row r="11" spans="1:13" ht="15.75" thickBot="1" x14ac:dyDescent="0.3">
      <c r="A11" s="41" t="s">
        <v>294</v>
      </c>
      <c r="B11" s="43"/>
      <c r="C11" s="43"/>
      <c r="D11" s="44">
        <f ca="1">OFFSET(D11,-MATCH("PROYECTOS",$A$8:$A$50,0)-1,0)-(OFFSET(D11,-MATCH("PROYECTOS",$A$8:$A$50,0),0))</f>
        <v>0.70297299999999652</v>
      </c>
      <c r="E11" s="45">
        <f t="shared" ref="E11:I11" ca="1" si="4">OFFSET(E11,-MATCH("PROYECTOS",$A$8:$A$50,0)-1,0)-(OFFSET(E11,-MATCH("PROYECTOS",$A$8:$A$50,0),0))</f>
        <v>0.64778599999999287</v>
      </c>
      <c r="F11" s="45">
        <f t="shared" ca="1" si="4"/>
        <v>0.29414868957102058</v>
      </c>
      <c r="G11" s="45">
        <f t="shared" ca="1" si="4"/>
        <v>0.17901502957101911</v>
      </c>
      <c r="H11" s="45">
        <f t="shared" ca="1" si="4"/>
        <v>6.7627960000000487E-2</v>
      </c>
      <c r="I11" s="45">
        <f t="shared" ca="1" si="4"/>
        <v>4.7505700000000095E-2</v>
      </c>
      <c r="J11" s="46">
        <f t="shared" ca="1" si="1"/>
        <v>0.27634902509628345</v>
      </c>
      <c r="K11" s="46">
        <f t="shared" ca="1" si="2"/>
        <v>0.3807476382185202</v>
      </c>
      <c r="L11" s="47">
        <f t="shared" ca="1" si="3"/>
        <v>0.45408312246794919</v>
      </c>
      <c r="M11" s="4"/>
    </row>
    <row r="12" spans="1:13" ht="15.75" thickBot="1" x14ac:dyDescent="0.3"/>
    <row r="13" spans="1:13" ht="15.75" thickBot="1" x14ac:dyDescent="0.3">
      <c r="A13" s="89" t="s">
        <v>316</v>
      </c>
      <c r="B13" s="90"/>
      <c r="C13" s="90"/>
      <c r="D13" s="91"/>
    </row>
    <row r="14" spans="1:13" ht="15.75" thickBot="1" x14ac:dyDescent="0.3">
      <c r="A14" s="1" t="s">
        <v>1332</v>
      </c>
    </row>
    <row r="15" spans="1:13" ht="45" customHeight="1" x14ac:dyDescent="0.25">
      <c r="A15" s="82" t="s">
        <v>318</v>
      </c>
      <c r="B15" s="83"/>
      <c r="C15" s="83"/>
      <c r="D15" s="94" t="s">
        <v>319</v>
      </c>
      <c r="E15" s="6"/>
      <c r="F15" s="6"/>
      <c r="G15" s="6"/>
    </row>
    <row r="16" spans="1:13" ht="15.75" thickBot="1" x14ac:dyDescent="0.3">
      <c r="A16" s="92"/>
      <c r="B16" s="93"/>
      <c r="C16" s="93"/>
      <c r="D16" s="95"/>
      <c r="E16" s="7"/>
      <c r="F16" s="7"/>
      <c r="G16" s="7"/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"/>
  <sheetViews>
    <sheetView topLeftCell="A7" workbookViewId="0">
      <selection activeCell="A19" sqref="A19:XFD5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customWidth="1"/>
    <col min="17" max="18" width="14" hidden="1" customWidth="1"/>
    <col min="19" max="19" width="0" hidden="1" customWidth="1"/>
  </cols>
  <sheetData>
    <row r="1" spans="1:19" ht="15.75" x14ac:dyDescent="0.25">
      <c r="A1" s="50">
        <v>87</v>
      </c>
      <c r="B1" s="49" t="s">
        <v>52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1317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20.510117999999999</v>
      </c>
      <c r="I6" s="14">
        <v>20.339930999999996</v>
      </c>
      <c r="J6" s="14">
        <v>11.997097120898026</v>
      </c>
      <c r="K6" s="14">
        <v>9.4328465408980264</v>
      </c>
      <c r="L6" s="14">
        <v>1.4741371700000003</v>
      </c>
      <c r="M6" s="14">
        <v>1.0901134100000001</v>
      </c>
      <c r="N6" s="15">
        <v>0.46376000689963148</v>
      </c>
      <c r="O6" s="15">
        <v>0.53623503987786536</v>
      </c>
      <c r="P6" s="16">
        <v>0.58982978461913316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t="shared" ref="H7:M7" si="0">SUM(H8:H18)</f>
        <v>19.807144999999998</v>
      </c>
      <c r="I7" s="37">
        <f t="shared" si="0"/>
        <v>19.692144999999996</v>
      </c>
      <c r="J7" s="37">
        <f t="shared" si="0"/>
        <v>11.702948431327009</v>
      </c>
      <c r="K7" s="37">
        <f t="shared" si="0"/>
        <v>9.2538315113270073</v>
      </c>
      <c r="L7" s="37">
        <f t="shared" si="0"/>
        <v>1.4065092100000003</v>
      </c>
      <c r="M7" s="37">
        <f t="shared" si="0"/>
        <v>1.0426077100000002</v>
      </c>
      <c r="N7" s="39">
        <f>IFERROR(K7/I7,0)</f>
        <v>0.46992501382287249</v>
      </c>
      <c r="O7" s="39">
        <f>IFERROR(SUM(K7,L7)/I7,0)</f>
        <v>0.54134989973550407</v>
      </c>
      <c r="P7" s="40">
        <f>IFERROR(SUM(K7,L7,M7)/I7,0)</f>
        <v>0.59429525992861665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513</v>
      </c>
      <c r="D8" s="68">
        <v>3000001</v>
      </c>
      <c r="E8" s="19" t="s">
        <v>276</v>
      </c>
      <c r="F8" s="69">
        <v>1</v>
      </c>
      <c r="G8" s="19" t="s">
        <v>532</v>
      </c>
      <c r="H8" s="20">
        <v>4.7053579999999986</v>
      </c>
      <c r="I8" s="21">
        <v>4.7053579999999977</v>
      </c>
      <c r="J8" s="21">
        <f t="shared" ref="J8:J18" si="1">SUM(K8,L8,M8)</f>
        <v>2.3594959568283151</v>
      </c>
      <c r="K8" s="21">
        <v>2.0035350068283151</v>
      </c>
      <c r="L8" s="21">
        <v>0.11181326000000001</v>
      </c>
      <c r="M8" s="21">
        <v>0.24414768999999997</v>
      </c>
      <c r="N8" s="22">
        <f t="shared" ref="N8:N19" si="2">IFERROR(K8/I8,0)</f>
        <v>0.42579863356376202</v>
      </c>
      <c r="O8" s="22">
        <f t="shared" ref="O8:O19" si="3">IFERROR(SUM(K8,L8)/I8,0)</f>
        <v>0.44956159910219712</v>
      </c>
      <c r="P8" s="23">
        <f t="shared" ref="P8:P19" si="4">IFERROR(SUM(K8,L8,M8)/I8,0)</f>
        <v>0.50144876475462996</v>
      </c>
      <c r="Q8" s="70">
        <v>1</v>
      </c>
      <c r="R8" s="21">
        <v>1</v>
      </c>
      <c r="S8" s="23">
        <f>IFERROR(R8/Q8,0)</f>
        <v>1</v>
      </c>
    </row>
    <row r="9" spans="1:19" ht="38.25" x14ac:dyDescent="0.25">
      <c r="A9" s="17"/>
      <c r="B9" s="19">
        <v>5002720</v>
      </c>
      <c r="C9" s="19" t="s">
        <v>1320</v>
      </c>
      <c r="D9" s="68">
        <v>3000662</v>
      </c>
      <c r="E9" s="19" t="s">
        <v>1318</v>
      </c>
      <c r="F9" s="69">
        <v>416</v>
      </c>
      <c r="G9" s="19" t="s">
        <v>664</v>
      </c>
      <c r="H9" s="20">
        <v>0.4798</v>
      </c>
      <c r="I9" s="21">
        <v>0.4798</v>
      </c>
      <c r="J9" s="21">
        <f t="shared" si="1"/>
        <v>8.0179999251365666E-2</v>
      </c>
      <c r="K9" s="21">
        <v>5.0659999251365662E-2</v>
      </c>
      <c r="L9" s="21">
        <v>1.6240000000000001E-2</v>
      </c>
      <c r="M9" s="21">
        <v>1.328E-2</v>
      </c>
      <c r="N9" s="22">
        <f t="shared" si="2"/>
        <v>0.10558565913164998</v>
      </c>
      <c r="O9" s="22">
        <f t="shared" si="3"/>
        <v>0.13943309556349659</v>
      </c>
      <c r="P9" s="23">
        <f t="shared" si="4"/>
        <v>0.16711129481318396</v>
      </c>
      <c r="Q9" s="70">
        <v>2</v>
      </c>
      <c r="R9" s="21">
        <v>2</v>
      </c>
      <c r="S9" s="23">
        <f t="shared" ref="S9:S18" si="5">IFERROR(R9/Q9,0)</f>
        <v>1</v>
      </c>
    </row>
    <row r="10" spans="1:19" ht="38.25" x14ac:dyDescent="0.25">
      <c r="A10" s="17"/>
      <c r="B10" s="19">
        <v>5005034</v>
      </c>
      <c r="C10" s="19" t="s">
        <v>1321</v>
      </c>
      <c r="D10" s="68">
        <v>3000662</v>
      </c>
      <c r="E10" s="19" t="s">
        <v>1318</v>
      </c>
      <c r="F10" s="69">
        <v>86</v>
      </c>
      <c r="G10" s="19" t="s">
        <v>501</v>
      </c>
      <c r="H10" s="20">
        <v>1.50024</v>
      </c>
      <c r="I10" s="21">
        <v>1.50024</v>
      </c>
      <c r="J10" s="21">
        <f t="shared" si="1"/>
        <v>0.71140886940155179</v>
      </c>
      <c r="K10" s="21">
        <v>0.54615886940155178</v>
      </c>
      <c r="L10" s="21">
        <v>8.2339999999999997E-2</v>
      </c>
      <c r="M10" s="21">
        <v>8.2909999999999998E-2</v>
      </c>
      <c r="N10" s="22">
        <f t="shared" si="2"/>
        <v>0.3640476653079186</v>
      </c>
      <c r="O10" s="22">
        <f t="shared" si="3"/>
        <v>0.41893221711296308</v>
      </c>
      <c r="P10" s="23">
        <f t="shared" si="4"/>
        <v>0.47419670812773407</v>
      </c>
      <c r="Q10" s="70">
        <v>10215</v>
      </c>
      <c r="R10" s="21">
        <v>10215</v>
      </c>
      <c r="S10" s="23">
        <f t="shared" si="5"/>
        <v>1</v>
      </c>
    </row>
    <row r="11" spans="1:19" ht="38.25" x14ac:dyDescent="0.25">
      <c r="A11" s="17"/>
      <c r="B11" s="19">
        <v>5005035</v>
      </c>
      <c r="C11" s="19" t="s">
        <v>1322</v>
      </c>
      <c r="D11" s="68">
        <v>3000662</v>
      </c>
      <c r="E11" s="19" t="s">
        <v>1318</v>
      </c>
      <c r="F11" s="69">
        <v>86</v>
      </c>
      <c r="G11" s="19" t="s">
        <v>501</v>
      </c>
      <c r="H11" s="20">
        <v>1.2838959999999999</v>
      </c>
      <c r="I11" s="21">
        <v>0.98749600000000004</v>
      </c>
      <c r="J11" s="21">
        <f t="shared" si="1"/>
        <v>0.43587098674389718</v>
      </c>
      <c r="K11" s="21">
        <v>0.3467179867438972</v>
      </c>
      <c r="L11" s="21">
        <v>6.6955000000000001E-2</v>
      </c>
      <c r="M11" s="21">
        <v>2.2197999999999999E-2</v>
      </c>
      <c r="N11" s="22">
        <f t="shared" si="2"/>
        <v>0.3511082442297459</v>
      </c>
      <c r="O11" s="22">
        <f t="shared" si="3"/>
        <v>0.41891105051959415</v>
      </c>
      <c r="P11" s="23">
        <f t="shared" si="4"/>
        <v>0.4413901289158611</v>
      </c>
      <c r="Q11" s="70">
        <v>2920</v>
      </c>
      <c r="R11" s="21">
        <v>3226</v>
      </c>
      <c r="S11" s="23">
        <f t="shared" si="5"/>
        <v>1.1047945205479452</v>
      </c>
    </row>
    <row r="12" spans="1:19" ht="38.25" x14ac:dyDescent="0.25">
      <c r="A12" s="17"/>
      <c r="B12" s="19">
        <v>5005036</v>
      </c>
      <c r="C12" s="19" t="s">
        <v>1323</v>
      </c>
      <c r="D12" s="68">
        <v>3000662</v>
      </c>
      <c r="E12" s="19" t="s">
        <v>1318</v>
      </c>
      <c r="F12" s="69">
        <v>117</v>
      </c>
      <c r="G12" s="19" t="s">
        <v>688</v>
      </c>
      <c r="H12" s="20">
        <v>0.34053</v>
      </c>
      <c r="I12" s="21">
        <v>0.34052999999999994</v>
      </c>
      <c r="J12" s="21">
        <f t="shared" si="1"/>
        <v>0.18357535061015337</v>
      </c>
      <c r="K12" s="21">
        <v>0.15650595061015338</v>
      </c>
      <c r="L12" s="21">
        <v>1.5969400000000002E-2</v>
      </c>
      <c r="M12" s="21">
        <v>1.1099999999999999E-2</v>
      </c>
      <c r="N12" s="22">
        <f t="shared" si="2"/>
        <v>0.4595951916428902</v>
      </c>
      <c r="O12" s="22">
        <f t="shared" si="3"/>
        <v>0.50649091301839311</v>
      </c>
      <c r="P12" s="23">
        <f t="shared" si="4"/>
        <v>0.53908716004508683</v>
      </c>
      <c r="Q12" s="70">
        <v>3</v>
      </c>
      <c r="R12" s="21">
        <v>3</v>
      </c>
      <c r="S12" s="23">
        <f t="shared" si="5"/>
        <v>1</v>
      </c>
    </row>
    <row r="13" spans="1:19" ht="38.25" x14ac:dyDescent="0.25">
      <c r="A13" s="17"/>
      <c r="B13" s="19">
        <v>5005037</v>
      </c>
      <c r="C13" s="19" t="s">
        <v>1324</v>
      </c>
      <c r="D13" s="68">
        <v>3000662</v>
      </c>
      <c r="E13" s="19" t="s">
        <v>1318</v>
      </c>
      <c r="F13" s="69">
        <v>46</v>
      </c>
      <c r="G13" s="19" t="s">
        <v>737</v>
      </c>
      <c r="H13" s="20">
        <v>0.155</v>
      </c>
      <c r="I13" s="21">
        <v>0.155</v>
      </c>
      <c r="J13" s="21">
        <f t="shared" si="1"/>
        <v>5.9471998363733292E-2</v>
      </c>
      <c r="K13" s="21">
        <v>5.9471998363733292E-2</v>
      </c>
      <c r="L13" s="21">
        <v>0</v>
      </c>
      <c r="M13" s="21">
        <v>0</v>
      </c>
      <c r="N13" s="22">
        <f t="shared" si="2"/>
        <v>0.38369031202408577</v>
      </c>
      <c r="O13" s="22">
        <f t="shared" si="3"/>
        <v>0.38369031202408577</v>
      </c>
      <c r="P13" s="23">
        <f t="shared" si="4"/>
        <v>0.38369031202408577</v>
      </c>
      <c r="Q13" s="70">
        <v>1</v>
      </c>
      <c r="R13" s="21">
        <v>0</v>
      </c>
      <c r="S13" s="23">
        <f t="shared" si="5"/>
        <v>0</v>
      </c>
    </row>
    <row r="14" spans="1:19" ht="38.25" x14ac:dyDescent="0.25">
      <c r="A14" s="17"/>
      <c r="B14" s="19">
        <v>5005038</v>
      </c>
      <c r="C14" s="19" t="s">
        <v>1325</v>
      </c>
      <c r="D14" s="68">
        <v>3000662</v>
      </c>
      <c r="E14" s="19" t="s">
        <v>1318</v>
      </c>
      <c r="F14" s="69">
        <v>120</v>
      </c>
      <c r="G14" s="19" t="s">
        <v>690</v>
      </c>
      <c r="H14" s="20">
        <v>3.26</v>
      </c>
      <c r="I14" s="21">
        <v>2.0624060000000006</v>
      </c>
      <c r="J14" s="21">
        <f t="shared" si="1"/>
        <v>0.57998830443395011</v>
      </c>
      <c r="K14" s="21">
        <v>0.47136493443395011</v>
      </c>
      <c r="L14" s="21">
        <v>1.1994949999999997E-2</v>
      </c>
      <c r="M14" s="21">
        <v>9.6628420000000007E-2</v>
      </c>
      <c r="N14" s="22">
        <f t="shared" si="2"/>
        <v>0.22855099065554987</v>
      </c>
      <c r="O14" s="22">
        <f t="shared" si="3"/>
        <v>0.23436698905741643</v>
      </c>
      <c r="P14" s="23">
        <f t="shared" si="4"/>
        <v>0.28121926741579978</v>
      </c>
      <c r="Q14" s="70">
        <v>2</v>
      </c>
      <c r="R14" s="21">
        <v>0</v>
      </c>
      <c r="S14" s="23">
        <f t="shared" si="5"/>
        <v>0</v>
      </c>
    </row>
    <row r="15" spans="1:19" ht="38.25" x14ac:dyDescent="0.25">
      <c r="A15" s="17"/>
      <c r="B15" s="19">
        <v>5005039</v>
      </c>
      <c r="C15" s="19" t="s">
        <v>1326</v>
      </c>
      <c r="D15" s="68">
        <v>3000662</v>
      </c>
      <c r="E15" s="19" t="s">
        <v>1318</v>
      </c>
      <c r="F15" s="69">
        <v>86</v>
      </c>
      <c r="G15" s="19" t="s">
        <v>501</v>
      </c>
      <c r="H15" s="20">
        <v>4.1500000000000004</v>
      </c>
      <c r="I15" s="21">
        <v>4.4464000000000006</v>
      </c>
      <c r="J15" s="21">
        <f t="shared" si="1"/>
        <v>4.1500000000000004</v>
      </c>
      <c r="K15" s="21">
        <v>2.59375</v>
      </c>
      <c r="L15" s="21">
        <v>1.0375000000000001</v>
      </c>
      <c r="M15" s="21">
        <v>0.51875000000000004</v>
      </c>
      <c r="N15" s="22">
        <f t="shared" si="2"/>
        <v>0.58333708168405896</v>
      </c>
      <c r="O15" s="22">
        <f t="shared" si="3"/>
        <v>0.81667191435768249</v>
      </c>
      <c r="P15" s="23">
        <f t="shared" si="4"/>
        <v>0.93333933069449437</v>
      </c>
      <c r="Q15" s="70">
        <v>3000</v>
      </c>
      <c r="R15" s="21">
        <v>3012</v>
      </c>
      <c r="S15" s="23">
        <f t="shared" si="5"/>
        <v>1.004</v>
      </c>
    </row>
    <row r="16" spans="1:19" ht="38.25" x14ac:dyDescent="0.25">
      <c r="A16" s="17"/>
      <c r="B16" s="19">
        <v>5005040</v>
      </c>
      <c r="C16" s="19" t="s">
        <v>1327</v>
      </c>
      <c r="D16" s="68">
        <v>3000663</v>
      </c>
      <c r="E16" s="19" t="s">
        <v>1319</v>
      </c>
      <c r="F16" s="69">
        <v>245</v>
      </c>
      <c r="G16" s="19" t="s">
        <v>1330</v>
      </c>
      <c r="H16" s="20">
        <v>1.7853570000000003</v>
      </c>
      <c r="I16" s="21">
        <v>1.8341240000000001</v>
      </c>
      <c r="J16" s="21">
        <f t="shared" si="1"/>
        <v>0.12900279994007274</v>
      </c>
      <c r="K16" s="21">
        <v>1.3973599940072745E-2</v>
      </c>
      <c r="L16" s="21">
        <v>6.3235600000000003E-2</v>
      </c>
      <c r="M16" s="21">
        <v>5.1793600000000002E-2</v>
      </c>
      <c r="N16" s="22">
        <f t="shared" si="2"/>
        <v>7.6186778756903812E-3</v>
      </c>
      <c r="O16" s="22">
        <f t="shared" si="3"/>
        <v>4.2095954221237353E-2</v>
      </c>
      <c r="P16" s="23">
        <f t="shared" si="4"/>
        <v>7.0334830109672369E-2</v>
      </c>
      <c r="Q16" s="70">
        <v>3070</v>
      </c>
      <c r="R16" s="21">
        <v>3195</v>
      </c>
      <c r="S16" s="23">
        <f t="shared" si="5"/>
        <v>1.0407166123778502</v>
      </c>
    </row>
    <row r="17" spans="1:19" ht="38.25" x14ac:dyDescent="0.25">
      <c r="A17" s="17"/>
      <c r="B17" s="19">
        <v>5005041</v>
      </c>
      <c r="C17" s="19" t="s">
        <v>1328</v>
      </c>
      <c r="D17" s="68">
        <v>3000663</v>
      </c>
      <c r="E17" s="19" t="s">
        <v>1319</v>
      </c>
      <c r="F17" s="69">
        <v>14</v>
      </c>
      <c r="G17" s="19" t="s">
        <v>691</v>
      </c>
      <c r="H17" s="20">
        <v>1.9969640000000002</v>
      </c>
      <c r="I17" s="21">
        <v>3.031266</v>
      </c>
      <c r="J17" s="21">
        <f t="shared" si="1"/>
        <v>2.9946891659768893</v>
      </c>
      <c r="K17" s="21">
        <v>2.9924281659768894</v>
      </c>
      <c r="L17" s="21">
        <v>4.6099999999999998E-4</v>
      </c>
      <c r="M17" s="21">
        <v>1.8E-3</v>
      </c>
      <c r="N17" s="22">
        <f t="shared" si="2"/>
        <v>0.98718758630119874</v>
      </c>
      <c r="O17" s="22">
        <f t="shared" si="3"/>
        <v>0.98733966797268513</v>
      </c>
      <c r="P17" s="23">
        <f t="shared" si="4"/>
        <v>0.98793347927133057</v>
      </c>
      <c r="Q17" s="70">
        <v>2</v>
      </c>
      <c r="R17" s="21">
        <v>2</v>
      </c>
      <c r="S17" s="23">
        <f t="shared" si="5"/>
        <v>1</v>
      </c>
    </row>
    <row r="18" spans="1:19" ht="25.5" x14ac:dyDescent="0.25">
      <c r="A18" s="17"/>
      <c r="B18" s="19">
        <v>5005042</v>
      </c>
      <c r="C18" s="19" t="s">
        <v>1329</v>
      </c>
      <c r="D18" s="68">
        <v>3000663</v>
      </c>
      <c r="E18" s="19" t="s">
        <v>1319</v>
      </c>
      <c r="F18" s="69">
        <v>486</v>
      </c>
      <c r="G18" s="19" t="s">
        <v>774</v>
      </c>
      <c r="H18" s="20">
        <v>0.15</v>
      </c>
      <c r="I18" s="21">
        <v>0.14952499999999999</v>
      </c>
      <c r="J18" s="21">
        <f t="shared" si="1"/>
        <v>1.9264999777078629E-2</v>
      </c>
      <c r="K18" s="21">
        <v>1.9264999777078629E-2</v>
      </c>
      <c r="L18" s="21">
        <v>0</v>
      </c>
      <c r="M18" s="21">
        <v>0</v>
      </c>
      <c r="N18" s="22">
        <f t="shared" si="2"/>
        <v>0.12884132939026002</v>
      </c>
      <c r="O18" s="22">
        <f t="shared" si="3"/>
        <v>0.12884132939026002</v>
      </c>
      <c r="P18" s="23">
        <f t="shared" si="4"/>
        <v>0.12884132939026002</v>
      </c>
      <c r="Q18" s="70">
        <v>0</v>
      </c>
      <c r="R18" s="21">
        <v>0</v>
      </c>
      <c r="S18" s="23">
        <f t="shared" si="5"/>
        <v>0</v>
      </c>
    </row>
    <row r="19" spans="1:19" ht="15.75" thickBot="1" x14ac:dyDescent="0.3">
      <c r="A19" s="41" t="s">
        <v>294</v>
      </c>
      <c r="B19" s="43"/>
      <c r="C19" s="43"/>
      <c r="D19" s="65"/>
      <c r="E19" s="43"/>
      <c r="F19" s="66"/>
      <c r="G19" s="43"/>
      <c r="H19" s="44">
        <f>H6-H7</f>
        <v>0.70297300000000007</v>
      </c>
      <c r="I19" s="44">
        <f t="shared" ref="I19:M19" si="6">I6-I7</f>
        <v>0.64778599999999997</v>
      </c>
      <c r="J19" s="44">
        <f t="shared" si="6"/>
        <v>0.29414868957101703</v>
      </c>
      <c r="K19" s="44">
        <f t="shared" si="6"/>
        <v>0.17901502957101911</v>
      </c>
      <c r="L19" s="44">
        <f t="shared" si="6"/>
        <v>6.7627960000000042E-2</v>
      </c>
      <c r="M19" s="44">
        <f t="shared" si="6"/>
        <v>4.7505699999999873E-2</v>
      </c>
      <c r="N19" s="46">
        <f t="shared" si="2"/>
        <v>0.27634902509628045</v>
      </c>
      <c r="O19" s="46">
        <f t="shared" si="3"/>
        <v>0.38074763821851532</v>
      </c>
      <c r="P19" s="47">
        <f t="shared" si="4"/>
        <v>0.45408312246794319</v>
      </c>
      <c r="Q19" s="67"/>
      <c r="R19" s="45"/>
      <c r="S19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"/>
  <sheetViews>
    <sheetView workbookViewId="0">
      <selection activeCell="A12" sqref="A12:L12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88</v>
      </c>
      <c r="B1" s="50" t="s">
        <v>53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1333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14.881080000000001</v>
      </c>
      <c r="E6" s="14">
        <v>15.335375999999998</v>
      </c>
      <c r="F6" s="14">
        <v>5.7035776876108359</v>
      </c>
      <c r="G6" s="14">
        <v>3.8173297576108363</v>
      </c>
      <c r="H6" s="14">
        <v>0.67104953999999994</v>
      </c>
      <c r="I6" s="14">
        <v>1.2151983900000001</v>
      </c>
      <c r="J6" s="15">
        <v>0.2489231276501363</v>
      </c>
      <c r="K6" s="15">
        <v>0.29268139872219873</v>
      </c>
      <c r="L6" s="16">
        <v>0.37192291128765526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14.876079999999996</v>
      </c>
      <c r="E7" s="38">
        <f ca="1">SUM(E8:OFFSET(E6,MATCH("GOBIERNOS REGIONALES",$A$8:$A$50,0),0))</f>
        <v>14.876079999999998</v>
      </c>
      <c r="F7" s="38">
        <f ca="1">SUM(F8:OFFSET(F6,MATCH("GOBIERNOS REGIONALES",$A$8:$A$50,0),0))</f>
        <v>5.6294324361417933</v>
      </c>
      <c r="G7" s="38">
        <f ca="1">SUM(G8:OFFSET(G6,MATCH("GOBIERNOS REGIONALES",$A$8:$A$50,0),0))</f>
        <v>3.7766907061417938</v>
      </c>
      <c r="H7" s="38">
        <f ca="1">SUM(H8:OFFSET(H6,MATCH("GOBIERNOS REGIONALES",$A$8:$A$50,0),0))</f>
        <v>0.66268334000000007</v>
      </c>
      <c r="I7" s="38">
        <f ca="1">SUM(I8:OFFSET(I6,MATCH("GOBIERNOS REGIONALES",$A$8:$A$50,0),0))</f>
        <v>1.1900583900000001</v>
      </c>
      <c r="J7" s="39">
        <f ca="1">IFERROR(G7/E7,0)</f>
        <v>0.25387674079070521</v>
      </c>
      <c r="K7" s="39">
        <f ca="1">IFERROR(SUM(G7,H7)/E7,0)</f>
        <v>0.29842364696491241</v>
      </c>
      <c r="L7" s="40">
        <f ca="1">IFERROR(SUM(G7,H7,I7)/E7,0)</f>
        <v>0.37842176407640954</v>
      </c>
      <c r="M7" s="4"/>
    </row>
    <row r="8" spans="1:13" x14ac:dyDescent="0.25">
      <c r="A8" s="17"/>
      <c r="B8" s="18">
        <v>1</v>
      </c>
      <c r="C8" s="19" t="s">
        <v>101</v>
      </c>
      <c r="D8" s="20">
        <v>14.876079999999996</v>
      </c>
      <c r="E8" s="21">
        <v>14.876079999999998</v>
      </c>
      <c r="F8" s="21">
        <f t="shared" ref="F8:F13" si="0">SUM(G8,H8,I8)</f>
        <v>5.6294324361417933</v>
      </c>
      <c r="G8" s="21">
        <v>3.7766907061417938</v>
      </c>
      <c r="H8" s="21">
        <v>0.66268334000000007</v>
      </c>
      <c r="I8" s="21">
        <v>1.1900583900000001</v>
      </c>
      <c r="J8" s="22">
        <f t="shared" ref="J8:J13" si="1">IFERROR(G8/E8,0)</f>
        <v>0.25387674079070521</v>
      </c>
      <c r="K8" s="22">
        <f t="shared" ref="K8:K13" si="2">IFERROR(SUM(G8,H8)/E8,0)</f>
        <v>0.29842364696491241</v>
      </c>
      <c r="L8" s="23">
        <f t="shared" ref="L8:L13" si="3">IFERROR(SUM(G8,H8,I8)/E8,0)</f>
        <v>0.37842176407640954</v>
      </c>
      <c r="M8" s="4"/>
    </row>
    <row r="9" spans="1:13" x14ac:dyDescent="0.25">
      <c r="A9" s="34" t="s">
        <v>206</v>
      </c>
      <c r="B9" s="57"/>
      <c r="C9" s="36"/>
      <c r="D9" s="37">
        <f ca="1">SUM(D10:OFFSET(D8,(MATCH("GOBIERNOS LOCALES",$A$8:$A$50,0)-MATCH("GOBIERNOS REGIONALES",$A$8:$A$50,0)),0))</f>
        <v>5.0000000000000001E-3</v>
      </c>
      <c r="E9" s="38">
        <f ca="1">SUM(E10:OFFSET(E8,(MATCH("GOBIERNOS LOCALES",$A$8:$A$50,0)-MATCH("GOBIERNOS REGIONALES",$A$8:$A$50,0)),0))</f>
        <v>0.45929600000000004</v>
      </c>
      <c r="F9" s="38">
        <f ca="1">SUM(F10:OFFSET(F8,(MATCH("GOBIERNOS LOCALES",$A$8:$A$50,0)-MATCH("GOBIERNOS REGIONALES",$A$8:$A$50,0)),0))</f>
        <v>7.4145251469042897E-2</v>
      </c>
      <c r="G9" s="38">
        <f ca="1">SUM(G10:OFFSET(G8,(MATCH("GOBIERNOS LOCALES",$A$8:$A$50,0)-MATCH("GOBIERNOS REGIONALES",$A$8:$A$50,0)),0))</f>
        <v>4.0639051469042897E-2</v>
      </c>
      <c r="H9" s="38">
        <f ca="1">SUM(H10:OFFSET(H8,(MATCH("GOBIERNOS LOCALES",$A$8:$A$50,0)-MATCH("GOBIERNOS REGIONALES",$A$8:$A$50,0)),0))</f>
        <v>8.3662000000000007E-3</v>
      </c>
      <c r="I9" s="38">
        <f ca="1">SUM(I10:OFFSET(I8,(MATCH("GOBIERNOS LOCALES",$A$8:$A$50,0)-MATCH("GOBIERNOS REGIONALES",$A$8:$A$50,0)),0))</f>
        <v>2.5139999999999999E-2</v>
      </c>
      <c r="J9" s="39">
        <f t="shared" ca="1" si="1"/>
        <v>8.8481178736681557E-2</v>
      </c>
      <c r="K9" s="39">
        <f t="shared" ca="1" si="2"/>
        <v>0.10669644732164639</v>
      </c>
      <c r="L9" s="40">
        <f t="shared" ca="1" si="3"/>
        <v>0.16143239102679513</v>
      </c>
      <c r="M9" s="4"/>
    </row>
    <row r="10" spans="1:13" x14ac:dyDescent="0.25">
      <c r="A10" s="17"/>
      <c r="B10" s="18">
        <v>440</v>
      </c>
      <c r="C10" s="19" t="s">
        <v>207</v>
      </c>
      <c r="D10" s="20">
        <v>0</v>
      </c>
      <c r="E10" s="21">
        <v>3.0485000000000002E-2</v>
      </c>
      <c r="F10" s="21">
        <f t="shared" si="0"/>
        <v>6.0970000922679901E-3</v>
      </c>
      <c r="G10" s="21">
        <v>6.0970000922679901E-3</v>
      </c>
      <c r="H10" s="21">
        <v>0</v>
      </c>
      <c r="I10" s="21">
        <v>0</v>
      </c>
      <c r="J10" s="22">
        <f t="shared" si="1"/>
        <v>0.20000000302666851</v>
      </c>
      <c r="K10" s="22">
        <f t="shared" si="2"/>
        <v>0.20000000302666851</v>
      </c>
      <c r="L10" s="23">
        <f t="shared" si="3"/>
        <v>0.20000000302666851</v>
      </c>
      <c r="M10" s="4"/>
    </row>
    <row r="11" spans="1:13" x14ac:dyDescent="0.25">
      <c r="A11" s="17"/>
      <c r="B11" s="18">
        <v>442</v>
      </c>
      <c r="C11" s="19" t="s">
        <v>209</v>
      </c>
      <c r="D11" s="20">
        <v>5.0000000000000001E-3</v>
      </c>
      <c r="E11" s="21">
        <v>5.0000000000000001E-3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</row>
    <row r="12" spans="1:13" ht="15.75" thickBot="1" x14ac:dyDescent="0.3">
      <c r="A12" s="24"/>
      <c r="B12" s="25">
        <v>459</v>
      </c>
      <c r="C12" s="26" t="s">
        <v>226</v>
      </c>
      <c r="D12" s="27">
        <v>0</v>
      </c>
      <c r="E12" s="28">
        <v>0.42381100000000005</v>
      </c>
      <c r="F12" s="28">
        <f t="shared" si="0"/>
        <v>6.8048251376774907E-2</v>
      </c>
      <c r="G12" s="28">
        <v>3.4542051376774907E-2</v>
      </c>
      <c r="H12" s="28">
        <v>8.3662000000000007E-3</v>
      </c>
      <c r="I12" s="28">
        <v>2.5139999999999999E-2</v>
      </c>
      <c r="J12" s="29">
        <f t="shared" si="1"/>
        <v>8.150343284335447E-2</v>
      </c>
      <c r="K12" s="29">
        <f t="shared" si="2"/>
        <v>0.10124383599475924</v>
      </c>
      <c r="L12" s="30">
        <f t="shared" si="3"/>
        <v>0.16056273050198061</v>
      </c>
      <c r="M12" s="4"/>
    </row>
    <row r="13" spans="1:13" x14ac:dyDescent="0.25">
      <c r="A13" t="s">
        <v>233</v>
      </c>
      <c r="D13" s="5"/>
      <c r="E13" s="5"/>
      <c r="F13" s="5">
        <f t="shared" si="0"/>
        <v>0</v>
      </c>
      <c r="G13" s="5"/>
      <c r="H13" s="5"/>
      <c r="I13" s="5"/>
      <c r="J13" s="4">
        <f t="shared" si="1"/>
        <v>0</v>
      </c>
      <c r="K13" s="4">
        <f t="shared" si="2"/>
        <v>0</v>
      </c>
      <c r="L13" s="4">
        <f t="shared" si="3"/>
        <v>0</v>
      </c>
      <c r="M13" s="4"/>
    </row>
    <row r="14" spans="1:13" x14ac:dyDescent="0.25">
      <c r="D14" s="5"/>
      <c r="E14" s="5"/>
      <c r="F14" s="5"/>
      <c r="G14" s="5"/>
      <c r="H14" s="5"/>
      <c r="I14" s="5"/>
      <c r="J14" s="4"/>
      <c r="K14" s="4"/>
      <c r="L14" s="4"/>
      <c r="M14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88</v>
      </c>
      <c r="B1" s="51" t="s">
        <v>53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1334</v>
      </c>
      <c r="N2" s="72" t="s">
        <v>1352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14.881080000000001</v>
      </c>
      <c r="E6" s="14">
        <f ca="1">SUM(E7:OFFSET(E7,50,0))</f>
        <v>15.335375999999998</v>
      </c>
      <c r="F6" s="14">
        <f ca="1">SUM(F7:OFFSET(F7,50,0))</f>
        <v>5.7035776876108359</v>
      </c>
      <c r="G6" s="14">
        <f ca="1">SUM(G7:OFFSET(G7,50,0))</f>
        <v>3.8173297576108363</v>
      </c>
      <c r="H6" s="14">
        <f ca="1">SUM(H7:OFFSET(H7,50,0))</f>
        <v>0.67104953999999994</v>
      </c>
      <c r="I6" s="14">
        <f ca="1">SUM(I7:OFFSET(I7,50,0))</f>
        <v>1.2151983900000001</v>
      </c>
      <c r="J6" s="15">
        <f ca="1">IFERROR(G6/E6,0)</f>
        <v>0.2489231276501363</v>
      </c>
      <c r="K6" s="15">
        <f ca="1">IFERROR(SUM(G6,H6)/E6,0)</f>
        <v>0.29268139872219873</v>
      </c>
      <c r="L6" s="16">
        <f ca="1">IFERROR(SUM(G6,H6,I6)/E6,0)</f>
        <v>0.37192291128765526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0</v>
      </c>
      <c r="E7" s="21">
        <v>3.0485000000000002E-2</v>
      </c>
      <c r="F7" s="21">
        <f t="shared" ref="F7:F10" si="0">SUM(G7,H7,I7)</f>
        <v>6.0970000922679901E-3</v>
      </c>
      <c r="G7" s="21">
        <v>6.0970000922679901E-3</v>
      </c>
      <c r="H7" s="21">
        <v>0</v>
      </c>
      <c r="I7" s="21">
        <v>0</v>
      </c>
      <c r="J7" s="22">
        <f t="shared" ref="J7:J10" si="1">IFERROR(G7/E7,0)</f>
        <v>0.20000000302666851</v>
      </c>
      <c r="K7" s="22">
        <f t="shared" ref="K7:K10" si="2">IFERROR(SUM(G7,H7)/E7,0)</f>
        <v>0.20000000302666851</v>
      </c>
      <c r="L7" s="23">
        <f t="shared" ref="L7:L10" si="3">IFERROR(SUM(G7,H7,I7)/E7,0)</f>
        <v>0.20000000302666851</v>
      </c>
      <c r="M7" s="4"/>
      <c r="N7" t="s">
        <v>264</v>
      </c>
      <c r="O7" s="5">
        <v>5.6294324361417933</v>
      </c>
      <c r="P7" s="71">
        <v>0.37842176407640954</v>
      </c>
    </row>
    <row r="8" spans="1:16" x14ac:dyDescent="0.25">
      <c r="A8" s="17"/>
      <c r="B8" s="55">
        <v>3</v>
      </c>
      <c r="C8" s="19" t="s">
        <v>252</v>
      </c>
      <c r="D8" s="20">
        <v>5.0000000000000001E-3</v>
      </c>
      <c r="E8" s="21">
        <v>5.0000000000000001E-3</v>
      </c>
      <c r="F8" s="21">
        <f t="shared" si="0"/>
        <v>0</v>
      </c>
      <c r="G8" s="21">
        <v>0</v>
      </c>
      <c r="H8" s="21">
        <v>0</v>
      </c>
      <c r="I8" s="21">
        <v>0</v>
      </c>
      <c r="J8" s="22">
        <f t="shared" si="1"/>
        <v>0</v>
      </c>
      <c r="K8" s="22">
        <f t="shared" si="2"/>
        <v>0</v>
      </c>
      <c r="L8" s="23">
        <f t="shared" si="3"/>
        <v>0</v>
      </c>
      <c r="M8" s="4"/>
      <c r="N8" t="s">
        <v>250</v>
      </c>
      <c r="O8" s="5">
        <v>6.0970000922679901E-3</v>
      </c>
      <c r="P8" s="71">
        <v>0.20000000302666851</v>
      </c>
    </row>
    <row r="9" spans="1:16" x14ac:dyDescent="0.25">
      <c r="A9" s="17"/>
      <c r="B9" s="55">
        <v>15</v>
      </c>
      <c r="C9" s="19" t="s">
        <v>264</v>
      </c>
      <c r="D9" s="20">
        <v>14.87608</v>
      </c>
      <c r="E9" s="21">
        <v>14.876079999999998</v>
      </c>
      <c r="F9" s="21">
        <f t="shared" si="0"/>
        <v>5.6294324361417933</v>
      </c>
      <c r="G9" s="21">
        <v>3.7766907061417934</v>
      </c>
      <c r="H9" s="21">
        <v>0.66268333999999995</v>
      </c>
      <c r="I9" s="21">
        <v>1.1900583900000001</v>
      </c>
      <c r="J9" s="22">
        <f t="shared" si="1"/>
        <v>0.25387674079070521</v>
      </c>
      <c r="K9" s="22">
        <f t="shared" si="2"/>
        <v>0.29842364696491241</v>
      </c>
      <c r="L9" s="23">
        <f t="shared" si="3"/>
        <v>0.37842176407640954</v>
      </c>
      <c r="M9" s="4"/>
      <c r="N9" t="s">
        <v>271</v>
      </c>
      <c r="O9" s="5">
        <v>6.8048251376774907E-2</v>
      </c>
      <c r="P9" s="71">
        <v>0.16056273050198061</v>
      </c>
    </row>
    <row r="10" spans="1:16" ht="15.75" thickBot="1" x14ac:dyDescent="0.3">
      <c r="A10" s="24"/>
      <c r="B10" s="56">
        <v>22</v>
      </c>
      <c r="C10" s="26" t="s">
        <v>271</v>
      </c>
      <c r="D10" s="27">
        <v>0</v>
      </c>
      <c r="E10" s="28">
        <v>0.42381100000000005</v>
      </c>
      <c r="F10" s="28">
        <f t="shared" si="0"/>
        <v>6.8048251376774907E-2</v>
      </c>
      <c r="G10" s="28">
        <v>3.4542051376774907E-2</v>
      </c>
      <c r="H10" s="28">
        <v>8.3662000000000007E-3</v>
      </c>
      <c r="I10" s="28">
        <v>2.5139999999999999E-2</v>
      </c>
      <c r="J10" s="29">
        <f t="shared" si="1"/>
        <v>8.150343284335447E-2</v>
      </c>
      <c r="K10" s="29">
        <f t="shared" si="2"/>
        <v>0.10124383599475924</v>
      </c>
      <c r="L10" s="30">
        <f t="shared" si="3"/>
        <v>0.16056273050198061</v>
      </c>
      <c r="M10" s="4"/>
      <c r="N10" t="s">
        <v>252</v>
      </c>
      <c r="O10" s="5">
        <v>0</v>
      </c>
      <c r="P10" s="71">
        <v>0</v>
      </c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topLeftCell="A8" workbookViewId="0">
      <selection activeCell="A21" sqref="A21:D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3.85546875" customWidth="1"/>
    <col min="6" max="6" width="13.5703125" customWidth="1"/>
    <col min="7" max="9" width="0" hidden="1" customWidth="1"/>
  </cols>
  <sheetData>
    <row r="1" spans="1:13" ht="15.75" x14ac:dyDescent="0.25">
      <c r="A1" s="50">
        <v>88</v>
      </c>
      <c r="B1" s="49" t="s">
        <v>53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1335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14.881080000000001</v>
      </c>
      <c r="E6" s="14">
        <v>15.335375999999998</v>
      </c>
      <c r="F6" s="14">
        <v>5.7035776876108359</v>
      </c>
      <c r="G6" s="14">
        <v>3.8173297576108363</v>
      </c>
      <c r="H6" s="14">
        <v>0.67104953999999994</v>
      </c>
      <c r="I6" s="14">
        <v>1.2151983900000001</v>
      </c>
      <c r="J6" s="15">
        <v>0.2489231276501363</v>
      </c>
      <c r="K6" s="15">
        <v>0.29268139872219873</v>
      </c>
      <c r="L6" s="16">
        <v>0.37192291128765526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14.881079999999999</v>
      </c>
      <c r="E7" s="38">
        <f ca="1">SUM(E8:OFFSET(E6,MATCH("PROYECTOS",$A$8:$A$50,0),0))</f>
        <v>14.881079999999997</v>
      </c>
      <c r="F7" s="38">
        <f ca="1">SUM(F8:OFFSET(F6,MATCH("PROYECTOS",$A$8:$A$50,0),0))</f>
        <v>5.6294324361417942</v>
      </c>
      <c r="G7" s="38">
        <f ca="1">SUM(G8:OFFSET(G6,MATCH("PROYECTOS",$A$8:$A$50,0),0))</f>
        <v>3.7766907061417938</v>
      </c>
      <c r="H7" s="38">
        <f ca="1">SUM(H8:OFFSET(H6,MATCH("PROYECTOS",$A$8:$A$50,0),0))</f>
        <v>0.66268333999999995</v>
      </c>
      <c r="I7" s="38">
        <f ca="1">SUM(I8:OFFSET(I6,MATCH("PROYECTOS",$A$8:$A$50,0),0))</f>
        <v>1.1900583899999999</v>
      </c>
      <c r="J7" s="39">
        <f ca="1">IFERROR(G7/E7,0)</f>
        <v>0.25379143893734829</v>
      </c>
      <c r="K7" s="39">
        <f ca="1">IFERROR(SUM(G7,H7)/E7,0)</f>
        <v>0.29832337747944332</v>
      </c>
      <c r="L7" s="40">
        <f ca="1">IFERROR(SUM(G7,H7,I7)/E7,0)</f>
        <v>0.37829461545410648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1.6804840000000001</v>
      </c>
      <c r="E8" s="21">
        <v>1.6804839999999999</v>
      </c>
      <c r="F8" s="21">
        <f t="shared" ref="F8:F12" si="0">SUM(G8,H8,I8)</f>
        <v>0.80977514879942336</v>
      </c>
      <c r="G8" s="21">
        <v>0.59067309879942331</v>
      </c>
      <c r="H8" s="21">
        <v>0.10472832</v>
      </c>
      <c r="I8" s="21">
        <v>0.11437373000000003</v>
      </c>
      <c r="J8" s="22">
        <f t="shared" ref="J8:J13" si="1">IFERROR(G8/E8,0)</f>
        <v>0.3514898676806345</v>
      </c>
      <c r="K8" s="22">
        <f t="shared" ref="K8:K13" si="2">IFERROR(SUM(G8,H8)/E8,0)</f>
        <v>0.41381019920417172</v>
      </c>
      <c r="L8" s="23">
        <f t="shared" ref="L8:L13" si="3">IFERROR(SUM(G8,H8,I8)/E8,0)</f>
        <v>0.48187019263463587</v>
      </c>
      <c r="M8" s="4"/>
    </row>
    <row r="9" spans="1:13" ht="25.5" x14ac:dyDescent="0.25">
      <c r="A9" s="17"/>
      <c r="B9" s="19">
        <v>3000531</v>
      </c>
      <c r="C9" s="19" t="s">
        <v>1337</v>
      </c>
      <c r="D9" s="20">
        <v>3.4784680000000003</v>
      </c>
      <c r="E9" s="21">
        <v>3.1284679999999998</v>
      </c>
      <c r="F9" s="21">
        <f t="shared" si="0"/>
        <v>0.50231939385395352</v>
      </c>
      <c r="G9" s="21">
        <v>0.25693654385395348</v>
      </c>
      <c r="H9" s="21">
        <v>7.847765000000001E-2</v>
      </c>
      <c r="I9" s="21">
        <v>0.1669052</v>
      </c>
      <c r="J9" s="22">
        <f t="shared" si="1"/>
        <v>8.212855105244915E-2</v>
      </c>
      <c r="K9" s="22">
        <f t="shared" si="2"/>
        <v>0.10721356071212923</v>
      </c>
      <c r="L9" s="23">
        <f t="shared" si="3"/>
        <v>0.1605640185080856</v>
      </c>
      <c r="M9" s="4"/>
    </row>
    <row r="10" spans="1:13" ht="25.5" x14ac:dyDescent="0.25">
      <c r="A10" s="17"/>
      <c r="B10" s="19">
        <v>3000532</v>
      </c>
      <c r="C10" s="19" t="s">
        <v>1338</v>
      </c>
      <c r="D10" s="20">
        <v>3.0183479999999996</v>
      </c>
      <c r="E10" s="21">
        <v>3.3683479999999997</v>
      </c>
      <c r="F10" s="21">
        <f t="shared" si="0"/>
        <v>1.3516254831393844</v>
      </c>
      <c r="G10" s="21">
        <v>0.91529732313938439</v>
      </c>
      <c r="H10" s="21">
        <v>0.19966295000000001</v>
      </c>
      <c r="I10" s="21">
        <v>0.23666521000000001</v>
      </c>
      <c r="J10" s="22">
        <f t="shared" si="1"/>
        <v>0.27173478605517731</v>
      </c>
      <c r="K10" s="22">
        <f t="shared" si="2"/>
        <v>0.33101100988953175</v>
      </c>
      <c r="L10" s="23">
        <f t="shared" si="3"/>
        <v>0.40127251790473684</v>
      </c>
      <c r="M10" s="4"/>
    </row>
    <row r="11" spans="1:13" ht="25.5" x14ac:dyDescent="0.25">
      <c r="A11" s="17"/>
      <c r="B11" s="19">
        <v>3000533</v>
      </c>
      <c r="C11" s="19" t="s">
        <v>1339</v>
      </c>
      <c r="D11" s="20">
        <v>3.1973919999999998</v>
      </c>
      <c r="E11" s="21">
        <v>3.1973919999999993</v>
      </c>
      <c r="F11" s="21">
        <f t="shared" si="0"/>
        <v>1.2597950523583474</v>
      </c>
      <c r="G11" s="21">
        <v>0.77136066235834733</v>
      </c>
      <c r="H11" s="21">
        <v>7.5946280000000005E-2</v>
      </c>
      <c r="I11" s="21">
        <v>0.41248811000000002</v>
      </c>
      <c r="J11" s="22">
        <f t="shared" si="1"/>
        <v>0.24124682314784909</v>
      </c>
      <c r="K11" s="22">
        <f t="shared" si="2"/>
        <v>0.26499939399308797</v>
      </c>
      <c r="L11" s="23">
        <f t="shared" si="3"/>
        <v>0.394007069623727</v>
      </c>
      <c r="M11" s="4"/>
    </row>
    <row r="12" spans="1:13" ht="25.5" x14ac:dyDescent="0.25">
      <c r="A12" s="17"/>
      <c r="B12" s="19">
        <v>3000643</v>
      </c>
      <c r="C12" s="19" t="s">
        <v>1340</v>
      </c>
      <c r="D12" s="20">
        <v>3.506387999999999</v>
      </c>
      <c r="E12" s="21">
        <v>3.5063879999999998</v>
      </c>
      <c r="F12" s="21">
        <f t="shared" si="0"/>
        <v>1.705917357990685</v>
      </c>
      <c r="G12" s="21">
        <v>1.2424230779906851</v>
      </c>
      <c r="H12" s="21">
        <v>0.20386813999999998</v>
      </c>
      <c r="I12" s="21">
        <v>0.25962614000000001</v>
      </c>
      <c r="J12" s="22">
        <f t="shared" si="1"/>
        <v>0.35433131701074871</v>
      </c>
      <c r="K12" s="22">
        <f t="shared" si="2"/>
        <v>0.41247323969585942</v>
      </c>
      <c r="L12" s="23">
        <f t="shared" si="3"/>
        <v>0.48651699640504276</v>
      </c>
      <c r="M12" s="4"/>
    </row>
    <row r="13" spans="1:13" ht="15.75" thickBot="1" x14ac:dyDescent="0.3">
      <c r="A13" s="41" t="s">
        <v>294</v>
      </c>
      <c r="B13" s="43"/>
      <c r="C13" s="43"/>
      <c r="D13" s="44">
        <f ca="1">OFFSET(D13,-MATCH("PROYECTOS",$A$8:$A$50,0)-1,0)-(OFFSET(D13,-MATCH("PROYECTOS",$A$8:$A$50,0),0))</f>
        <v>0</v>
      </c>
      <c r="E13" s="45">
        <f t="shared" ref="E13:I13" ca="1" si="4">OFFSET(E13,-MATCH("PROYECTOS",$A$8:$A$50,0)-1,0)-(OFFSET(E13,-MATCH("PROYECTOS",$A$8:$A$50,0),0))</f>
        <v>0.45429600000000114</v>
      </c>
      <c r="F13" s="45">
        <f t="shared" ca="1" si="4"/>
        <v>7.4145251469041717E-2</v>
      </c>
      <c r="G13" s="45">
        <f t="shared" ca="1" si="4"/>
        <v>4.0639051469042453E-2</v>
      </c>
      <c r="H13" s="45">
        <f t="shared" ca="1" si="4"/>
        <v>8.3661999999999903E-3</v>
      </c>
      <c r="I13" s="45">
        <f t="shared" ca="1" si="4"/>
        <v>2.5140000000000162E-2</v>
      </c>
      <c r="J13" s="46">
        <f t="shared" ca="1" si="1"/>
        <v>8.9455006139262397E-2</v>
      </c>
      <c r="K13" s="46">
        <f t="shared" ca="1" si="2"/>
        <v>0.1078707527009754</v>
      </c>
      <c r="L13" s="47">
        <f t="shared" ca="1" si="3"/>
        <v>0.16320912239826549</v>
      </c>
      <c r="M13" s="4"/>
    </row>
    <row r="14" spans="1:13" ht="15.75" thickBot="1" x14ac:dyDescent="0.3"/>
    <row r="15" spans="1:13" ht="15.75" thickBot="1" x14ac:dyDescent="0.3">
      <c r="A15" s="89" t="s">
        <v>316</v>
      </c>
      <c r="B15" s="90"/>
      <c r="C15" s="90"/>
      <c r="D15" s="91"/>
    </row>
    <row r="16" spans="1:13" ht="15.75" thickBot="1" x14ac:dyDescent="0.3">
      <c r="A16" s="1" t="s">
        <v>1353</v>
      </c>
    </row>
    <row r="17" spans="1:4" ht="45" customHeight="1" x14ac:dyDescent="0.25">
      <c r="A17" s="82" t="s">
        <v>318</v>
      </c>
      <c r="B17" s="83"/>
      <c r="C17" s="83"/>
      <c r="D17" s="94" t="s">
        <v>319</v>
      </c>
    </row>
    <row r="18" spans="1:4" ht="15.75" thickBot="1" x14ac:dyDescent="0.3">
      <c r="A18" s="92"/>
      <c r="B18" s="93"/>
      <c r="C18" s="93"/>
      <c r="D18" s="95"/>
    </row>
    <row r="19" spans="1:4" ht="25.5" x14ac:dyDescent="0.25">
      <c r="A19" s="17"/>
      <c r="B19" s="19">
        <v>3000531</v>
      </c>
      <c r="C19" s="19" t="s">
        <v>1337</v>
      </c>
      <c r="D19" s="23">
        <v>0.1605640185080856</v>
      </c>
    </row>
    <row r="20" spans="1:4" ht="25.5" x14ac:dyDescent="0.25">
      <c r="A20" s="17"/>
      <c r="B20" s="19">
        <v>3000532</v>
      </c>
      <c r="C20" s="19" t="s">
        <v>1338</v>
      </c>
      <c r="D20" s="23">
        <v>0.40127251790473684</v>
      </c>
    </row>
    <row r="21" spans="1:4" ht="26.25" thickBot="1" x14ac:dyDescent="0.3">
      <c r="A21" s="24"/>
      <c r="B21" s="26">
        <v>3000533</v>
      </c>
      <c r="C21" s="26" t="s">
        <v>1339</v>
      </c>
      <c r="D21" s="30">
        <v>0.394007069623727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workbookViewId="0">
      <selection activeCell="E9" sqref="E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88</v>
      </c>
      <c r="B1" s="49" t="s">
        <v>53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1336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14.881080000000001</v>
      </c>
      <c r="I6" s="14">
        <v>15.335375999999998</v>
      </c>
      <c r="J6" s="14">
        <v>5.7035776876108359</v>
      </c>
      <c r="K6" s="14">
        <v>3.8173297576108363</v>
      </c>
      <c r="L6" s="14">
        <v>0.67104953999999994</v>
      </c>
      <c r="M6" s="14">
        <v>1.2151983900000001</v>
      </c>
      <c r="N6" s="15">
        <v>0.2489231276501363</v>
      </c>
      <c r="O6" s="15">
        <v>0.29268139872219873</v>
      </c>
      <c r="P6" s="16">
        <v>0.37192291128765526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t="shared" ref="H7:M7" si="0">SUM(H8:H17)</f>
        <v>14.881079999999999</v>
      </c>
      <c r="I7" s="37">
        <f t="shared" si="0"/>
        <v>14.881079999999997</v>
      </c>
      <c r="J7" s="37">
        <f t="shared" si="0"/>
        <v>5.6294324361417933</v>
      </c>
      <c r="K7" s="37">
        <f t="shared" si="0"/>
        <v>3.7766907061417938</v>
      </c>
      <c r="L7" s="37">
        <f t="shared" si="0"/>
        <v>0.66268334000000007</v>
      </c>
      <c r="M7" s="37">
        <f t="shared" si="0"/>
        <v>1.1900583899999999</v>
      </c>
      <c r="N7" s="39">
        <f>IFERROR(K7/I7,0)</f>
        <v>0.25379143893734829</v>
      </c>
      <c r="O7" s="39">
        <f>IFERROR(SUM(K7,L7)/I7,0)</f>
        <v>0.29832337747944332</v>
      </c>
      <c r="P7" s="40">
        <f>IFERROR(SUM(K7,L7,M7)/I7,0)</f>
        <v>0.37829461545410648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513</v>
      </c>
      <c r="D8" s="68">
        <v>3000001</v>
      </c>
      <c r="E8" s="19" t="s">
        <v>276</v>
      </c>
      <c r="F8" s="69">
        <v>60</v>
      </c>
      <c r="G8" s="19" t="s">
        <v>310</v>
      </c>
      <c r="H8" s="20">
        <v>1.6804840000000001</v>
      </c>
      <c r="I8" s="21">
        <v>1.6804839999999999</v>
      </c>
      <c r="J8" s="21">
        <f t="shared" ref="J8:J17" si="1">SUM(K8,L8,M8)</f>
        <v>0.80977514879942336</v>
      </c>
      <c r="K8" s="21">
        <v>0.59067309879942331</v>
      </c>
      <c r="L8" s="21">
        <v>0.10472832</v>
      </c>
      <c r="M8" s="21">
        <v>0.11437373000000003</v>
      </c>
      <c r="N8" s="22">
        <f t="shared" ref="N8:N18" si="2">IFERROR(K8/I8,0)</f>
        <v>0.3514898676806345</v>
      </c>
      <c r="O8" s="22">
        <f t="shared" ref="O8:O18" si="3">IFERROR(SUM(K8,L8)/I8,0)</f>
        <v>0.41381019920417172</v>
      </c>
      <c r="P8" s="23">
        <f t="shared" ref="P8:P18" si="4">IFERROR(SUM(K8,L8,M8)/I8,0)</f>
        <v>0.48187019263463587</v>
      </c>
      <c r="Q8" s="70">
        <v>1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5004181</v>
      </c>
      <c r="C9" s="19" t="s">
        <v>1341</v>
      </c>
      <c r="D9" s="68">
        <v>3000531</v>
      </c>
      <c r="E9" s="19" t="s">
        <v>1337</v>
      </c>
      <c r="F9" s="69">
        <v>416</v>
      </c>
      <c r="G9" s="19" t="s">
        <v>664</v>
      </c>
      <c r="H9" s="20">
        <v>1.72438</v>
      </c>
      <c r="I9" s="21">
        <v>1.8339159999999997</v>
      </c>
      <c r="J9" s="21">
        <f t="shared" si="1"/>
        <v>0.36556051401553152</v>
      </c>
      <c r="K9" s="21">
        <v>0.18400491401553154</v>
      </c>
      <c r="L9" s="21">
        <v>5.9865800000000004E-2</v>
      </c>
      <c r="M9" s="21">
        <v>0.1216898</v>
      </c>
      <c r="N9" s="22">
        <f t="shared" si="2"/>
        <v>0.10033442863006352</v>
      </c>
      <c r="O9" s="22">
        <f t="shared" si="3"/>
        <v>0.13297812659660072</v>
      </c>
      <c r="P9" s="23">
        <f t="shared" si="4"/>
        <v>0.19933329226394861</v>
      </c>
      <c r="Q9" s="70">
        <v>7</v>
      </c>
      <c r="R9" s="21">
        <v>2</v>
      </c>
      <c r="S9" s="23">
        <f t="shared" ref="S9:S17" si="5">IFERROR(R9/Q9,0)</f>
        <v>0.2857142857142857</v>
      </c>
    </row>
    <row r="10" spans="1:19" ht="38.25" x14ac:dyDescent="0.25">
      <c r="A10" s="17"/>
      <c r="B10" s="19">
        <v>5004182</v>
      </c>
      <c r="C10" s="19" t="s">
        <v>1342</v>
      </c>
      <c r="D10" s="68">
        <v>3000531</v>
      </c>
      <c r="E10" s="19" t="s">
        <v>1337</v>
      </c>
      <c r="F10" s="69">
        <v>539</v>
      </c>
      <c r="G10" s="19" t="s">
        <v>1350</v>
      </c>
      <c r="H10" s="20">
        <v>0.74775200000000008</v>
      </c>
      <c r="I10" s="21">
        <v>0.49775199999999992</v>
      </c>
      <c r="J10" s="21">
        <f t="shared" si="1"/>
        <v>0.10965097983842194</v>
      </c>
      <c r="K10" s="21">
        <v>7.2931629838421941E-2</v>
      </c>
      <c r="L10" s="21">
        <v>1.8611849999999999E-2</v>
      </c>
      <c r="M10" s="21">
        <v>1.8107499999999999E-2</v>
      </c>
      <c r="N10" s="22">
        <f t="shared" si="2"/>
        <v>0.14652202269086201</v>
      </c>
      <c r="O10" s="22">
        <f t="shared" si="3"/>
        <v>0.18391383628478028</v>
      </c>
      <c r="P10" s="23">
        <f t="shared" si="4"/>
        <v>0.22029239428153369</v>
      </c>
      <c r="Q10" s="70">
        <v>0</v>
      </c>
      <c r="R10" s="21">
        <v>0</v>
      </c>
      <c r="S10" s="23">
        <f t="shared" si="5"/>
        <v>0</v>
      </c>
    </row>
    <row r="11" spans="1:19" ht="25.5" x14ac:dyDescent="0.25">
      <c r="A11" s="17"/>
      <c r="B11" s="19">
        <v>5004183</v>
      </c>
      <c r="C11" s="19" t="s">
        <v>1343</v>
      </c>
      <c r="D11" s="68">
        <v>3000531</v>
      </c>
      <c r="E11" s="19" t="s">
        <v>1337</v>
      </c>
      <c r="F11" s="69">
        <v>120</v>
      </c>
      <c r="G11" s="19" t="s">
        <v>690</v>
      </c>
      <c r="H11" s="20">
        <v>1.0063359999999999</v>
      </c>
      <c r="I11" s="21">
        <v>0.79680000000000006</v>
      </c>
      <c r="J11" s="21">
        <f t="shared" si="1"/>
        <v>2.7107900000000001E-2</v>
      </c>
      <c r="K11" s="21">
        <v>0</v>
      </c>
      <c r="L11" s="21">
        <v>0</v>
      </c>
      <c r="M11" s="21">
        <v>2.7107900000000001E-2</v>
      </c>
      <c r="N11" s="22">
        <f t="shared" si="2"/>
        <v>0</v>
      </c>
      <c r="O11" s="22">
        <f t="shared" si="3"/>
        <v>0</v>
      </c>
      <c r="P11" s="23">
        <f t="shared" si="4"/>
        <v>3.4020958835341363E-2</v>
      </c>
      <c r="Q11" s="70">
        <v>0</v>
      </c>
      <c r="R11" s="21">
        <v>0</v>
      </c>
      <c r="S11" s="23">
        <f t="shared" si="5"/>
        <v>0</v>
      </c>
    </row>
    <row r="12" spans="1:19" ht="25.5" x14ac:dyDescent="0.25">
      <c r="A12" s="17"/>
      <c r="B12" s="19">
        <v>5004187</v>
      </c>
      <c r="C12" s="19" t="s">
        <v>1344</v>
      </c>
      <c r="D12" s="68">
        <v>3000533</v>
      </c>
      <c r="E12" s="19" t="s">
        <v>1339</v>
      </c>
      <c r="F12" s="69">
        <v>152</v>
      </c>
      <c r="G12" s="19" t="s">
        <v>1080</v>
      </c>
      <c r="H12" s="20">
        <v>2.9793159999999999</v>
      </c>
      <c r="I12" s="21">
        <v>2.9793159999999994</v>
      </c>
      <c r="J12" s="21">
        <f t="shared" si="1"/>
        <v>1.1893014221503622</v>
      </c>
      <c r="K12" s="21">
        <v>0.72140826215036213</v>
      </c>
      <c r="L12" s="21">
        <v>6.5809000000000006E-2</v>
      </c>
      <c r="M12" s="21">
        <v>0.40208416000000002</v>
      </c>
      <c r="N12" s="22">
        <f t="shared" si="2"/>
        <v>0.24213888763406174</v>
      </c>
      <c r="O12" s="22">
        <f t="shared" si="3"/>
        <v>0.26422751468805666</v>
      </c>
      <c r="P12" s="23">
        <f t="shared" si="4"/>
        <v>0.39918606222044334</v>
      </c>
      <c r="Q12" s="70">
        <v>649998</v>
      </c>
      <c r="R12" s="21">
        <v>623098</v>
      </c>
      <c r="S12" s="23">
        <f t="shared" si="5"/>
        <v>0.95861525727771468</v>
      </c>
    </row>
    <row r="13" spans="1:19" ht="38.25" x14ac:dyDescent="0.25">
      <c r="A13" s="17"/>
      <c r="B13" s="19">
        <v>5004974</v>
      </c>
      <c r="C13" s="19" t="s">
        <v>1345</v>
      </c>
      <c r="D13" s="68">
        <v>3000532</v>
      </c>
      <c r="E13" s="19" t="s">
        <v>1338</v>
      </c>
      <c r="F13" s="69">
        <v>86</v>
      </c>
      <c r="G13" s="19" t="s">
        <v>501</v>
      </c>
      <c r="H13" s="20">
        <v>0.63991600000000004</v>
      </c>
      <c r="I13" s="21">
        <v>0.59491600000000011</v>
      </c>
      <c r="J13" s="21">
        <f t="shared" si="1"/>
        <v>8.9925769759276519E-2</v>
      </c>
      <c r="K13" s="21">
        <v>3.0687869759276509E-2</v>
      </c>
      <c r="L13" s="21">
        <v>3.7503950000000001E-2</v>
      </c>
      <c r="M13" s="21">
        <v>2.1733950000000002E-2</v>
      </c>
      <c r="N13" s="22">
        <f t="shared" si="2"/>
        <v>5.1583534077544568E-2</v>
      </c>
      <c r="O13" s="22">
        <f t="shared" si="3"/>
        <v>0.11462428268743236</v>
      </c>
      <c r="P13" s="23">
        <f t="shared" si="4"/>
        <v>0.15115708731867442</v>
      </c>
      <c r="Q13" s="70">
        <v>1040</v>
      </c>
      <c r="R13" s="21">
        <v>1589</v>
      </c>
      <c r="S13" s="23">
        <f t="shared" si="5"/>
        <v>1.5278846153846153</v>
      </c>
    </row>
    <row r="14" spans="1:19" ht="51" x14ac:dyDescent="0.25">
      <c r="A14" s="17"/>
      <c r="B14" s="19">
        <v>5004975</v>
      </c>
      <c r="C14" s="19" t="s">
        <v>1346</v>
      </c>
      <c r="D14" s="68">
        <v>3000532</v>
      </c>
      <c r="E14" s="19" t="s">
        <v>1338</v>
      </c>
      <c r="F14" s="69">
        <v>120</v>
      </c>
      <c r="G14" s="19" t="s">
        <v>690</v>
      </c>
      <c r="H14" s="20">
        <v>2.3784319999999997</v>
      </c>
      <c r="I14" s="21">
        <v>2.7734319999999997</v>
      </c>
      <c r="J14" s="21">
        <f t="shared" si="1"/>
        <v>1.2616997133801078</v>
      </c>
      <c r="K14" s="21">
        <v>0.88460945338010788</v>
      </c>
      <c r="L14" s="21">
        <v>0.162159</v>
      </c>
      <c r="M14" s="21">
        <v>0.21493126000000001</v>
      </c>
      <c r="N14" s="22">
        <f t="shared" si="2"/>
        <v>0.31895840726583813</v>
      </c>
      <c r="O14" s="22">
        <f t="shared" si="3"/>
        <v>0.3774271203981594</v>
      </c>
      <c r="P14" s="23">
        <f t="shared" si="4"/>
        <v>0.45492361571515288</v>
      </c>
      <c r="Q14" s="70">
        <v>40</v>
      </c>
      <c r="R14" s="21">
        <v>81</v>
      </c>
      <c r="S14" s="23">
        <f t="shared" si="5"/>
        <v>2.0249999999999999</v>
      </c>
    </row>
    <row r="15" spans="1:19" ht="25.5" x14ac:dyDescent="0.25">
      <c r="A15" s="17"/>
      <c r="B15" s="19">
        <v>5004976</v>
      </c>
      <c r="C15" s="19" t="s">
        <v>1347</v>
      </c>
      <c r="D15" s="68">
        <v>3000533</v>
      </c>
      <c r="E15" s="19" t="s">
        <v>1339</v>
      </c>
      <c r="F15" s="69">
        <v>120</v>
      </c>
      <c r="G15" s="19" t="s">
        <v>690</v>
      </c>
      <c r="H15" s="20">
        <v>0.21807599999999996</v>
      </c>
      <c r="I15" s="21">
        <v>0.21807599999999996</v>
      </c>
      <c r="J15" s="21">
        <f t="shared" si="1"/>
        <v>7.0493630207985186E-2</v>
      </c>
      <c r="K15" s="21">
        <v>4.9952400207985193E-2</v>
      </c>
      <c r="L15" s="21">
        <v>1.013728E-2</v>
      </c>
      <c r="M15" s="21">
        <v>1.040395E-2</v>
      </c>
      <c r="N15" s="22">
        <f t="shared" si="2"/>
        <v>0.22905959485677105</v>
      </c>
      <c r="O15" s="22">
        <f t="shared" si="3"/>
        <v>0.27554467345322364</v>
      </c>
      <c r="P15" s="23">
        <f t="shared" si="4"/>
        <v>0.32325258262250406</v>
      </c>
      <c r="Q15" s="70">
        <v>2</v>
      </c>
      <c r="R15" s="21">
        <v>2</v>
      </c>
      <c r="S15" s="23">
        <f t="shared" si="5"/>
        <v>1</v>
      </c>
    </row>
    <row r="16" spans="1:19" ht="25.5" x14ac:dyDescent="0.25">
      <c r="A16" s="17"/>
      <c r="B16" s="19">
        <v>5004977</v>
      </c>
      <c r="C16" s="19" t="s">
        <v>1348</v>
      </c>
      <c r="D16" s="68">
        <v>3000643</v>
      </c>
      <c r="E16" s="19" t="s">
        <v>1340</v>
      </c>
      <c r="F16" s="69">
        <v>509</v>
      </c>
      <c r="G16" s="19" t="s">
        <v>1351</v>
      </c>
      <c r="H16" s="20">
        <v>2.5599569999999989</v>
      </c>
      <c r="I16" s="21">
        <v>2.5999569999999999</v>
      </c>
      <c r="J16" s="21">
        <f t="shared" si="1"/>
        <v>1.4498529739104957</v>
      </c>
      <c r="K16" s="21">
        <v>1.1040569939104956</v>
      </c>
      <c r="L16" s="21">
        <v>0.17610227999999997</v>
      </c>
      <c r="M16" s="21">
        <v>0.1696937</v>
      </c>
      <c r="N16" s="22">
        <f t="shared" si="2"/>
        <v>0.424644328314082</v>
      </c>
      <c r="O16" s="22">
        <f t="shared" si="3"/>
        <v>0.49237709466367935</v>
      </c>
      <c r="P16" s="23">
        <f t="shared" si="4"/>
        <v>0.55764498178642796</v>
      </c>
      <c r="Q16" s="70">
        <v>10</v>
      </c>
      <c r="R16" s="21">
        <v>10</v>
      </c>
      <c r="S16" s="23">
        <f t="shared" si="5"/>
        <v>1</v>
      </c>
    </row>
    <row r="17" spans="1:19" ht="25.5" x14ac:dyDescent="0.25">
      <c r="A17" s="17"/>
      <c r="B17" s="19">
        <v>5004978</v>
      </c>
      <c r="C17" s="19" t="s">
        <v>1349</v>
      </c>
      <c r="D17" s="68">
        <v>3000643</v>
      </c>
      <c r="E17" s="19" t="s">
        <v>1340</v>
      </c>
      <c r="F17" s="69">
        <v>152</v>
      </c>
      <c r="G17" s="19" t="s">
        <v>1080</v>
      </c>
      <c r="H17" s="20">
        <v>0.94643099999999991</v>
      </c>
      <c r="I17" s="21">
        <v>0.9064310000000001</v>
      </c>
      <c r="J17" s="21">
        <f t="shared" si="1"/>
        <v>0.2560643840801895</v>
      </c>
      <c r="K17" s="21">
        <v>0.13836608408018947</v>
      </c>
      <c r="L17" s="21">
        <v>2.776586E-2</v>
      </c>
      <c r="M17" s="21">
        <v>8.9932440000000002E-2</v>
      </c>
      <c r="N17" s="22">
        <f t="shared" si="2"/>
        <v>0.15264932916039881</v>
      </c>
      <c r="O17" s="22">
        <f t="shared" si="3"/>
        <v>0.18328140154097713</v>
      </c>
      <c r="P17" s="23">
        <f t="shared" si="4"/>
        <v>0.28249738157696447</v>
      </c>
      <c r="Q17" s="70">
        <v>20</v>
      </c>
      <c r="R17" s="21">
        <v>32</v>
      </c>
      <c r="S17" s="23">
        <f t="shared" si="5"/>
        <v>1.6</v>
      </c>
    </row>
    <row r="18" spans="1:19" ht="15.75" thickBot="1" x14ac:dyDescent="0.3">
      <c r="A18" s="41" t="s">
        <v>294</v>
      </c>
      <c r="B18" s="43"/>
      <c r="C18" s="43"/>
      <c r="D18" s="65"/>
      <c r="E18" s="43"/>
      <c r="F18" s="66"/>
      <c r="G18" s="43"/>
      <c r="H18" s="44">
        <f>H6-H7</f>
        <v>0</v>
      </c>
      <c r="I18" s="44">
        <f t="shared" ref="I18:M18" si="6">I6-I7</f>
        <v>0.45429600000000114</v>
      </c>
      <c r="J18" s="44">
        <f t="shared" si="6"/>
        <v>7.4145251469042606E-2</v>
      </c>
      <c r="K18" s="44">
        <f t="shared" si="6"/>
        <v>4.0639051469042453E-2</v>
      </c>
      <c r="L18" s="44">
        <f t="shared" si="6"/>
        <v>8.3661999999998793E-3</v>
      </c>
      <c r="M18" s="44">
        <f t="shared" si="6"/>
        <v>2.5140000000000162E-2</v>
      </c>
      <c r="N18" s="46">
        <f t="shared" si="2"/>
        <v>8.9455006139262397E-2</v>
      </c>
      <c r="O18" s="46">
        <f t="shared" si="3"/>
        <v>0.10787075270097515</v>
      </c>
      <c r="P18" s="47">
        <f t="shared" si="4"/>
        <v>0.16320912239826524</v>
      </c>
      <c r="Q18" s="67"/>
      <c r="R18" s="45"/>
      <c r="S18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workbookViewId="0">
      <selection activeCell="A13" sqref="A13:L13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89</v>
      </c>
      <c r="B1" s="50" t="s">
        <v>54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1354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29.666166000000004</v>
      </c>
      <c r="E6" s="14">
        <v>39.471422000000004</v>
      </c>
      <c r="F6" s="14">
        <v>16.55438584969696</v>
      </c>
      <c r="G6" s="14">
        <v>8.0271112196969625</v>
      </c>
      <c r="H6" s="14">
        <v>2.4850876399999997</v>
      </c>
      <c r="I6" s="14">
        <v>6.0421869899999994</v>
      </c>
      <c r="J6" s="15">
        <v>0.20336513895285965</v>
      </c>
      <c r="K6" s="15">
        <v>0.26632430064711021</v>
      </c>
      <c r="L6" s="16">
        <v>0.41940181049714809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8.3776319999999984</v>
      </c>
      <c r="E7" s="38">
        <f ca="1">SUM(E8:OFFSET(E6,MATCH("GOBIERNOS REGIONALES",$A$8:$A$50,0),0))</f>
        <v>9.5272020000000026</v>
      </c>
      <c r="F7" s="38">
        <f ca="1">SUM(F8:OFFSET(F6,MATCH("GOBIERNOS REGIONALES",$A$8:$A$50,0),0))</f>
        <v>3.301749490073747</v>
      </c>
      <c r="G7" s="38">
        <f ca="1">SUM(G8:OFFSET(G6,MATCH("GOBIERNOS REGIONALES",$A$8:$A$50,0),0))</f>
        <v>2.3818676000737469</v>
      </c>
      <c r="H7" s="38">
        <f ca="1">SUM(H8:OFFSET(H6,MATCH("GOBIERNOS REGIONALES",$A$8:$A$50,0),0))</f>
        <v>0.44419726999999998</v>
      </c>
      <c r="I7" s="38">
        <f ca="1">SUM(I8:OFFSET(I6,MATCH("GOBIERNOS REGIONALES",$A$8:$A$50,0),0))</f>
        <v>0.47568462</v>
      </c>
      <c r="J7" s="39">
        <f ca="1">IFERROR(G7/E7,0)</f>
        <v>0.25000704299895671</v>
      </c>
      <c r="K7" s="39">
        <f ca="1">IFERROR(SUM(G7,H7)/E7,0)</f>
        <v>0.29663114837638022</v>
      </c>
      <c r="L7" s="40">
        <f ca="1">IFERROR(SUM(G7,H7,I7)/E7,0)</f>
        <v>0.34656024823172071</v>
      </c>
      <c r="M7" s="4"/>
    </row>
    <row r="8" spans="1:13" x14ac:dyDescent="0.25">
      <c r="A8" s="17"/>
      <c r="B8" s="18">
        <v>13</v>
      </c>
      <c r="C8" s="19" t="s">
        <v>115</v>
      </c>
      <c r="D8" s="20">
        <v>6.6902399999999984</v>
      </c>
      <c r="E8" s="21">
        <v>6.2598880000000019</v>
      </c>
      <c r="F8" s="21">
        <f t="shared" ref="F8:F14" si="0">SUM(G8,H8,I8)</f>
        <v>2.3313451431859633</v>
      </c>
      <c r="G8" s="21">
        <v>1.804180183185963</v>
      </c>
      <c r="H8" s="21">
        <v>0.30640984999999998</v>
      </c>
      <c r="I8" s="21">
        <v>0.22075511000000003</v>
      </c>
      <c r="J8" s="22">
        <f t="shared" ref="J8:J14" si="1">IFERROR(G8/E8,0)</f>
        <v>0.28821285351845949</v>
      </c>
      <c r="K8" s="22">
        <f t="shared" ref="K8:K14" si="2">IFERROR(SUM(G8,H8)/E8,0)</f>
        <v>0.33716098965124652</v>
      </c>
      <c r="L8" s="23">
        <f t="shared" ref="L8:L14" si="3">IFERROR(SUM(G8,H8,I8)/E8,0)</f>
        <v>0.37242601515969015</v>
      </c>
      <c r="M8" s="4"/>
    </row>
    <row r="9" spans="1:13" ht="25.5" x14ac:dyDescent="0.25">
      <c r="A9" s="17"/>
      <c r="B9" s="18">
        <v>163</v>
      </c>
      <c r="C9" s="19" t="s">
        <v>149</v>
      </c>
      <c r="D9" s="20">
        <v>1.3757680000000003</v>
      </c>
      <c r="E9" s="21">
        <v>2.9552399999999994</v>
      </c>
      <c r="F9" s="21">
        <f t="shared" si="0"/>
        <v>0.8619880369929076</v>
      </c>
      <c r="G9" s="21">
        <v>0.52515642699290765</v>
      </c>
      <c r="H9" s="21">
        <v>0.10728887999999999</v>
      </c>
      <c r="I9" s="21">
        <v>0.22954272999999997</v>
      </c>
      <c r="J9" s="22">
        <f t="shared" si="1"/>
        <v>0.17770347822610272</v>
      </c>
      <c r="K9" s="22">
        <f t="shared" si="2"/>
        <v>0.21400810323117844</v>
      </c>
      <c r="L9" s="23">
        <f t="shared" si="3"/>
        <v>0.29168122961008508</v>
      </c>
      <c r="M9" s="4"/>
    </row>
    <row r="10" spans="1:13" ht="25.5" x14ac:dyDescent="0.25">
      <c r="A10" s="17"/>
      <c r="B10" s="18">
        <v>331</v>
      </c>
      <c r="C10" s="19" t="s">
        <v>160</v>
      </c>
      <c r="D10" s="20">
        <v>0.31162400000000001</v>
      </c>
      <c r="E10" s="21">
        <v>0.31207400000000002</v>
      </c>
      <c r="F10" s="21">
        <f t="shared" si="0"/>
        <v>0.10841630989487626</v>
      </c>
      <c r="G10" s="21">
        <v>5.2530989894876257E-2</v>
      </c>
      <c r="H10" s="21">
        <v>3.0498540000000001E-2</v>
      </c>
      <c r="I10" s="21">
        <v>2.5386780000000001E-2</v>
      </c>
      <c r="J10" s="22">
        <f t="shared" si="1"/>
        <v>0.16832863325645922</v>
      </c>
      <c r="K10" s="22">
        <f t="shared" si="2"/>
        <v>0.26605718481794782</v>
      </c>
      <c r="L10" s="23">
        <f t="shared" si="3"/>
        <v>0.347405775216379</v>
      </c>
      <c r="M10" s="4"/>
    </row>
    <row r="11" spans="1:13" x14ac:dyDescent="0.25">
      <c r="A11" s="34" t="s">
        <v>206</v>
      </c>
      <c r="B11" s="57"/>
      <c r="C11" s="36"/>
      <c r="D11" s="37">
        <f ca="1">SUM(D12:OFFSET(D10,(MATCH("GOBIERNOS LOCALES",$A$8:$A$50,0)-MATCH("GOBIERNOS REGIONALES",$A$8:$A$50,0)),0))</f>
        <v>1.316487</v>
      </c>
      <c r="E11" s="38">
        <f ca="1">SUM(E12:OFFSET(E10,(MATCH("GOBIERNOS LOCALES",$A$8:$A$50,0)-MATCH("GOBIERNOS REGIONALES",$A$8:$A$50,0)),0))</f>
        <v>1.5594579999999998</v>
      </c>
      <c r="F11" s="38">
        <f ca="1">SUM(F12:OFFSET(F10,(MATCH("GOBIERNOS LOCALES",$A$8:$A$50,0)-MATCH("GOBIERNOS REGIONALES",$A$8:$A$50,0)),0))</f>
        <v>0.90096993428052141</v>
      </c>
      <c r="G11" s="38">
        <f ca="1">SUM(G12:OFFSET(G10,(MATCH("GOBIERNOS LOCALES",$A$8:$A$50,0)-MATCH("GOBIERNOS REGIONALES",$A$8:$A$50,0)),0))</f>
        <v>0.55517904428052134</v>
      </c>
      <c r="H11" s="38">
        <f ca="1">SUM(H12:OFFSET(H10,(MATCH("GOBIERNOS LOCALES",$A$8:$A$50,0)-MATCH("GOBIERNOS REGIONALES",$A$8:$A$50,0)),0))</f>
        <v>0.17299218</v>
      </c>
      <c r="I11" s="38">
        <f ca="1">SUM(I12:OFFSET(I10,(MATCH("GOBIERNOS LOCALES",$A$8:$A$50,0)-MATCH("GOBIERNOS REGIONALES",$A$8:$A$50,0)),0))</f>
        <v>0.17279871000000002</v>
      </c>
      <c r="J11" s="39">
        <f t="shared" ca="1" si="1"/>
        <v>0.35600769259609522</v>
      </c>
      <c r="K11" s="39">
        <f t="shared" ca="1" si="2"/>
        <v>0.46693865707221449</v>
      </c>
      <c r="L11" s="40">
        <f t="shared" ca="1" si="3"/>
        <v>0.57774555921385606</v>
      </c>
      <c r="M11" s="4"/>
    </row>
    <row r="12" spans="1:13" x14ac:dyDescent="0.25">
      <c r="A12" s="17"/>
      <c r="B12" s="18">
        <v>454</v>
      </c>
      <c r="C12" s="19" t="s">
        <v>221</v>
      </c>
      <c r="D12" s="20">
        <v>1.296262</v>
      </c>
      <c r="E12" s="21">
        <v>1.5392329999999999</v>
      </c>
      <c r="F12" s="21">
        <f t="shared" si="0"/>
        <v>0.89921503428389227</v>
      </c>
      <c r="G12" s="21">
        <v>0.55435724428389221</v>
      </c>
      <c r="H12" s="21">
        <v>0.17248307999999998</v>
      </c>
      <c r="I12" s="21">
        <v>0.17237471000000001</v>
      </c>
      <c r="J12" s="22">
        <f t="shared" si="1"/>
        <v>0.36015161075931473</v>
      </c>
      <c r="K12" s="22">
        <f t="shared" si="2"/>
        <v>0.4722094213701839</v>
      </c>
      <c r="L12" s="23">
        <f t="shared" si="3"/>
        <v>0.58419682678573837</v>
      </c>
      <c r="M12" s="4"/>
    </row>
    <row r="13" spans="1:13" x14ac:dyDescent="0.25">
      <c r="A13" s="17"/>
      <c r="B13" s="18">
        <v>455</v>
      </c>
      <c r="C13" s="19" t="s">
        <v>222</v>
      </c>
      <c r="D13" s="20">
        <v>2.0224999999999996E-2</v>
      </c>
      <c r="E13" s="21">
        <v>2.0224999999999996E-2</v>
      </c>
      <c r="F13" s="21">
        <f t="shared" si="0"/>
        <v>1.7548999966291246E-3</v>
      </c>
      <c r="G13" s="21">
        <v>8.2179999662912451E-4</v>
      </c>
      <c r="H13" s="21">
        <v>5.0909999999999996E-4</v>
      </c>
      <c r="I13" s="21">
        <v>4.2400000000000001E-4</v>
      </c>
      <c r="J13" s="22">
        <f t="shared" si="1"/>
        <v>4.0632879932218771E-2</v>
      </c>
      <c r="K13" s="22">
        <f t="shared" si="2"/>
        <v>6.5804696990315187E-2</v>
      </c>
      <c r="L13" s="23">
        <f t="shared" si="3"/>
        <v>8.6768850265964148E-2</v>
      </c>
      <c r="M13" s="4"/>
    </row>
    <row r="14" spans="1:13" ht="15.75" thickBot="1" x14ac:dyDescent="0.3">
      <c r="A14" s="41" t="s">
        <v>233</v>
      </c>
      <c r="B14" s="58"/>
      <c r="C14" s="43"/>
      <c r="D14" s="44">
        <v>19.972047000000003</v>
      </c>
      <c r="E14" s="45">
        <v>28.384762000000002</v>
      </c>
      <c r="F14" s="45">
        <f t="shared" si="0"/>
        <v>12.351666425342694</v>
      </c>
      <c r="G14" s="45">
        <v>5.0900645753426943</v>
      </c>
      <c r="H14" s="45">
        <v>1.8678981900000002</v>
      </c>
      <c r="I14" s="45">
        <v>5.3937036599999999</v>
      </c>
      <c r="J14" s="46">
        <f t="shared" si="1"/>
        <v>0.17932384197347484</v>
      </c>
      <c r="K14" s="46">
        <f t="shared" si="2"/>
        <v>0.24513021336387086</v>
      </c>
      <c r="L14" s="47">
        <f t="shared" si="3"/>
        <v>0.43515131200827728</v>
      </c>
      <c r="M14" s="4"/>
    </row>
    <row r="15" spans="1:13" x14ac:dyDescent="0.25">
      <c r="D15" s="5"/>
      <c r="E15" s="5"/>
      <c r="F15" s="5"/>
      <c r="G15" s="5"/>
      <c r="H15" s="5"/>
      <c r="I15" s="5"/>
      <c r="J15" s="4"/>
      <c r="K15" s="4"/>
      <c r="L15" s="4"/>
      <c r="M15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89</v>
      </c>
      <c r="B1" s="51" t="s">
        <v>54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1355</v>
      </c>
      <c r="N2" s="72" t="s">
        <v>1369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29.666166000000004</v>
      </c>
      <c r="E6" s="14">
        <f ca="1">SUM(E7:OFFSET(E7,50,0))</f>
        <v>39.471422000000004</v>
      </c>
      <c r="F6" s="14">
        <f ca="1">SUM(F7:OFFSET(F7,50,0))</f>
        <v>16.55438584969696</v>
      </c>
      <c r="G6" s="14">
        <f ca="1">SUM(G7:OFFSET(G7,50,0))</f>
        <v>8.0271112196969625</v>
      </c>
      <c r="H6" s="14">
        <f ca="1">SUM(H7:OFFSET(H7,50,0))</f>
        <v>2.4850876399999997</v>
      </c>
      <c r="I6" s="14">
        <f ca="1">SUM(I7:OFFSET(I7,50,0))</f>
        <v>6.0421869899999994</v>
      </c>
      <c r="J6" s="15">
        <f ca="1">IFERROR(G6/E6,0)</f>
        <v>0.20336513895285965</v>
      </c>
      <c r="K6" s="15">
        <f ca="1">IFERROR(SUM(G6,H6)/E6,0)</f>
        <v>0.26632430064711021</v>
      </c>
      <c r="L6" s="16">
        <f ca="1">IFERROR(SUM(G6,H6,I6)/E6,0)</f>
        <v>0.41940181049714809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0</v>
      </c>
      <c r="E7" s="21">
        <v>2.6689999999999998E-2</v>
      </c>
      <c r="F7" s="21">
        <f t="shared" ref="F7:F25" si="0">SUM(G7,H7,I7)</f>
        <v>2.6690000668168068E-2</v>
      </c>
      <c r="G7" s="21">
        <v>2.6690000668168068E-2</v>
      </c>
      <c r="H7" s="21">
        <v>0</v>
      </c>
      <c r="I7" s="21">
        <v>0</v>
      </c>
      <c r="J7" s="22">
        <f t="shared" ref="J7:J25" si="1">IFERROR(G7/E7,0)</f>
        <v>1.0000000250343974</v>
      </c>
      <c r="K7" s="22">
        <f t="shared" ref="K7:K25" si="2">IFERROR(SUM(G7,H7)/E7,0)</f>
        <v>1.0000000250343974</v>
      </c>
      <c r="L7" s="23">
        <f t="shared" ref="L7:L25" si="3">IFERROR(SUM(G7,H7,I7)/E7,0)</f>
        <v>1.0000000250343974</v>
      </c>
      <c r="M7" s="4"/>
      <c r="N7" t="s">
        <v>250</v>
      </c>
      <c r="O7" s="5">
        <v>2.6690000668168068E-2</v>
      </c>
      <c r="P7" s="71">
        <v>1.0000000250343974</v>
      </c>
    </row>
    <row r="8" spans="1:16" x14ac:dyDescent="0.25">
      <c r="A8" s="17"/>
      <c r="B8" s="55">
        <v>2</v>
      </c>
      <c r="C8" s="19" t="s">
        <v>251</v>
      </c>
      <c r="D8" s="20">
        <v>1.1613609999999999</v>
      </c>
      <c r="E8" s="21">
        <v>2.1723490000000001</v>
      </c>
      <c r="F8" s="21">
        <f t="shared" si="0"/>
        <v>1.1565451244417979</v>
      </c>
      <c r="G8" s="21">
        <v>0.89875099444179796</v>
      </c>
      <c r="H8" s="21">
        <v>7.9565090000000005E-2</v>
      </c>
      <c r="I8" s="21">
        <v>0.17822904000000001</v>
      </c>
      <c r="J8" s="22">
        <f t="shared" si="1"/>
        <v>0.41372311467531137</v>
      </c>
      <c r="K8" s="22">
        <f t="shared" si="2"/>
        <v>0.45034940722775113</v>
      </c>
      <c r="L8" s="23">
        <f t="shared" si="3"/>
        <v>0.53239379328174152</v>
      </c>
      <c r="M8" s="4"/>
      <c r="N8" t="s">
        <v>258</v>
      </c>
      <c r="O8" s="5">
        <v>0.42933680675265007</v>
      </c>
      <c r="P8" s="71">
        <v>0.80548275433972227</v>
      </c>
    </row>
    <row r="9" spans="1:16" x14ac:dyDescent="0.25">
      <c r="A9" s="17"/>
      <c r="B9" s="55">
        <v>3</v>
      </c>
      <c r="C9" s="19" t="s">
        <v>252</v>
      </c>
      <c r="D9" s="20">
        <v>0.19333400000000003</v>
      </c>
      <c r="E9" s="21">
        <v>0.26167399999999996</v>
      </c>
      <c r="F9" s="21">
        <f t="shared" si="0"/>
        <v>0.16742266010827511</v>
      </c>
      <c r="G9" s="21">
        <v>0.10957727010827512</v>
      </c>
      <c r="H9" s="21">
        <v>3.2409289999999993E-2</v>
      </c>
      <c r="I9" s="21">
        <v>2.5436100000000003E-2</v>
      </c>
      <c r="J9" s="22">
        <f t="shared" si="1"/>
        <v>0.41875490155030737</v>
      </c>
      <c r="K9" s="22">
        <f t="shared" si="2"/>
        <v>0.54260858972719916</v>
      </c>
      <c r="L9" s="23">
        <f t="shared" si="3"/>
        <v>0.63981389097990304</v>
      </c>
      <c r="M9" s="4"/>
      <c r="N9" t="s">
        <v>252</v>
      </c>
      <c r="O9" s="5">
        <v>0.16742266010827511</v>
      </c>
      <c r="P9" s="71">
        <v>0.63981389097990304</v>
      </c>
    </row>
    <row r="10" spans="1:16" x14ac:dyDescent="0.25">
      <c r="A10" s="17"/>
      <c r="B10" s="55">
        <v>5</v>
      </c>
      <c r="C10" s="19" t="s">
        <v>254</v>
      </c>
      <c r="D10" s="20">
        <v>1.5148249999999999</v>
      </c>
      <c r="E10" s="21">
        <v>1.5374779999999999</v>
      </c>
      <c r="F10" s="21">
        <f t="shared" si="0"/>
        <v>0.689706479097974</v>
      </c>
      <c r="G10" s="21">
        <v>0.36702966909797397</v>
      </c>
      <c r="H10" s="21">
        <v>0.18363940000000001</v>
      </c>
      <c r="I10" s="21">
        <v>0.13903741</v>
      </c>
      <c r="J10" s="22">
        <f t="shared" si="1"/>
        <v>0.23872189982424072</v>
      </c>
      <c r="K10" s="22">
        <f t="shared" si="2"/>
        <v>0.35816386907518288</v>
      </c>
      <c r="L10" s="23">
        <f t="shared" si="3"/>
        <v>0.44859599883573881</v>
      </c>
      <c r="M10" s="4"/>
      <c r="N10" t="s">
        <v>271</v>
      </c>
      <c r="O10" s="5">
        <v>0.27276689867836346</v>
      </c>
      <c r="P10" s="71">
        <v>0.62671465325093334</v>
      </c>
    </row>
    <row r="11" spans="1:16" x14ac:dyDescent="0.25">
      <c r="A11" s="17"/>
      <c r="B11" s="55">
        <v>6</v>
      </c>
      <c r="C11" s="19" t="s">
        <v>255</v>
      </c>
      <c r="D11" s="20">
        <v>1.1081669999999999</v>
      </c>
      <c r="E11" s="21">
        <v>0.65439700000000001</v>
      </c>
      <c r="F11" s="21">
        <f t="shared" si="0"/>
        <v>0.16313519176479416</v>
      </c>
      <c r="G11" s="21">
        <v>0.13169428176479414</v>
      </c>
      <c r="H11" s="21">
        <v>8.1722099999999992E-3</v>
      </c>
      <c r="I11" s="21">
        <v>2.32687E-2</v>
      </c>
      <c r="J11" s="22">
        <f t="shared" si="1"/>
        <v>0.20124524067927288</v>
      </c>
      <c r="K11" s="22">
        <f t="shared" si="2"/>
        <v>0.21373339389513424</v>
      </c>
      <c r="L11" s="23">
        <f t="shared" si="3"/>
        <v>0.24929086130406183</v>
      </c>
      <c r="M11" s="4"/>
      <c r="N11" t="s">
        <v>266</v>
      </c>
      <c r="O11" s="5">
        <v>0.89921503428389227</v>
      </c>
      <c r="P11" s="71">
        <v>0.58419682678573837</v>
      </c>
    </row>
    <row r="12" spans="1:16" x14ac:dyDescent="0.25">
      <c r="A12" s="17"/>
      <c r="B12" s="55">
        <v>8</v>
      </c>
      <c r="C12" s="19" t="s">
        <v>257</v>
      </c>
      <c r="D12" s="20">
        <v>17.879001000000002</v>
      </c>
      <c r="E12" s="21">
        <v>24.323178000000006</v>
      </c>
      <c r="F12" s="21">
        <f t="shared" si="0"/>
        <v>10.859077619688428</v>
      </c>
      <c r="G12" s="21">
        <v>4.2310294396884274</v>
      </c>
      <c r="H12" s="21">
        <v>1.7003463200000002</v>
      </c>
      <c r="I12" s="21">
        <v>4.92770186</v>
      </c>
      <c r="J12" s="22">
        <f t="shared" si="1"/>
        <v>0.17395051911754403</v>
      </c>
      <c r="K12" s="22">
        <f t="shared" si="2"/>
        <v>0.24385694006303069</v>
      </c>
      <c r="L12" s="23">
        <f t="shared" si="3"/>
        <v>0.44644978627745213</v>
      </c>
      <c r="M12" s="4"/>
      <c r="N12" t="s">
        <v>251</v>
      </c>
      <c r="O12" s="5">
        <v>1.1565451244417979</v>
      </c>
      <c r="P12" s="71">
        <v>0.53239379328174152</v>
      </c>
    </row>
    <row r="13" spans="1:16" x14ac:dyDescent="0.25">
      <c r="A13" s="17"/>
      <c r="B13" s="55">
        <v>9</v>
      </c>
      <c r="C13" s="19" t="s">
        <v>258</v>
      </c>
      <c r="D13" s="20">
        <v>0.253606</v>
      </c>
      <c r="E13" s="21">
        <v>0.53301799999999999</v>
      </c>
      <c r="F13" s="21">
        <f t="shared" si="0"/>
        <v>0.42933680675265007</v>
      </c>
      <c r="G13" s="21">
        <v>0.37971280675265007</v>
      </c>
      <c r="H13" s="21">
        <v>2.8651999999999997E-2</v>
      </c>
      <c r="I13" s="21">
        <v>2.0972000000000001E-2</v>
      </c>
      <c r="J13" s="22">
        <f t="shared" si="1"/>
        <v>0.71238270893787836</v>
      </c>
      <c r="K13" s="22">
        <f t="shared" si="2"/>
        <v>0.76613699115724065</v>
      </c>
      <c r="L13" s="23">
        <f t="shared" si="3"/>
        <v>0.80548275433972227</v>
      </c>
      <c r="M13" s="4"/>
      <c r="N13" t="s">
        <v>270</v>
      </c>
      <c r="O13" s="5">
        <v>0.25743293996309824</v>
      </c>
      <c r="P13" s="71">
        <v>0.47194701810016726</v>
      </c>
    </row>
    <row r="14" spans="1:16" x14ac:dyDescent="0.25">
      <c r="A14" s="17"/>
      <c r="B14" s="55">
        <v>10</v>
      </c>
      <c r="C14" s="19" t="s">
        <v>259</v>
      </c>
      <c r="D14" s="20">
        <v>1.3612660000000003</v>
      </c>
      <c r="E14" s="21">
        <v>1.9973680000000003</v>
      </c>
      <c r="F14" s="21">
        <f t="shared" si="0"/>
        <v>0.30643361833262323</v>
      </c>
      <c r="G14" s="21">
        <v>0.21983208833262324</v>
      </c>
      <c r="H14" s="21">
        <v>5.0668950000000004E-2</v>
      </c>
      <c r="I14" s="21">
        <v>3.5932579999999999E-2</v>
      </c>
      <c r="J14" s="22">
        <f t="shared" si="1"/>
        <v>0.1100608842900373</v>
      </c>
      <c r="K14" s="22">
        <f t="shared" si="2"/>
        <v>0.13542874339261629</v>
      </c>
      <c r="L14" s="23">
        <f t="shared" si="3"/>
        <v>0.15341870818628475</v>
      </c>
      <c r="M14" s="4"/>
      <c r="N14" t="s">
        <v>254</v>
      </c>
      <c r="O14" s="5">
        <v>0.689706479097974</v>
      </c>
      <c r="P14" s="71">
        <v>0.44859599883573881</v>
      </c>
    </row>
    <row r="15" spans="1:16" x14ac:dyDescent="0.25">
      <c r="A15" s="17"/>
      <c r="B15" s="55">
        <v>12</v>
      </c>
      <c r="C15" s="19" t="s">
        <v>261</v>
      </c>
      <c r="D15" s="20">
        <v>0.74870099999999995</v>
      </c>
      <c r="E15" s="21">
        <v>0.73247800000000007</v>
      </c>
      <c r="F15" s="21">
        <f t="shared" si="0"/>
        <v>0.28718615708522283</v>
      </c>
      <c r="G15" s="21">
        <v>0.11083983708522283</v>
      </c>
      <c r="H15" s="21">
        <v>4.5981999999999995E-2</v>
      </c>
      <c r="I15" s="21">
        <v>0.13036432000000001</v>
      </c>
      <c r="J15" s="22">
        <f t="shared" si="1"/>
        <v>0.15132172855051321</v>
      </c>
      <c r="K15" s="22">
        <f t="shared" si="2"/>
        <v>0.21409767540488972</v>
      </c>
      <c r="L15" s="23">
        <f t="shared" si="3"/>
        <v>0.3920747887106818</v>
      </c>
      <c r="M15" s="4"/>
      <c r="N15" t="s">
        <v>257</v>
      </c>
      <c r="O15" s="5">
        <v>10.859077619688428</v>
      </c>
      <c r="P15" s="71">
        <v>0.44644978627745213</v>
      </c>
    </row>
    <row r="16" spans="1:16" x14ac:dyDescent="0.25">
      <c r="A16" s="17"/>
      <c r="B16" s="55">
        <v>13</v>
      </c>
      <c r="C16" s="19" t="s">
        <v>262</v>
      </c>
      <c r="D16" s="20">
        <v>0.16172900000000001</v>
      </c>
      <c r="E16" s="21">
        <v>0.16642900000000002</v>
      </c>
      <c r="F16" s="21">
        <f t="shared" si="0"/>
        <v>4.4447700000000007E-2</v>
      </c>
      <c r="G16" s="21">
        <v>0</v>
      </c>
      <c r="H16" s="21">
        <v>0</v>
      </c>
      <c r="I16" s="21">
        <v>4.4447700000000007E-2</v>
      </c>
      <c r="J16" s="22">
        <f t="shared" si="1"/>
        <v>0</v>
      </c>
      <c r="K16" s="22">
        <f t="shared" si="2"/>
        <v>0</v>
      </c>
      <c r="L16" s="23">
        <f t="shared" si="3"/>
        <v>0.26706703759561135</v>
      </c>
      <c r="M16" s="4"/>
      <c r="N16" t="s">
        <v>261</v>
      </c>
      <c r="O16" s="5">
        <v>0.28718615708522283</v>
      </c>
      <c r="P16" s="71">
        <v>0.3920747887106818</v>
      </c>
    </row>
    <row r="17" spans="1:16" x14ac:dyDescent="0.25">
      <c r="A17" s="17"/>
      <c r="B17" s="55">
        <v>15</v>
      </c>
      <c r="C17" s="19" t="s">
        <v>264</v>
      </c>
      <c r="D17" s="20">
        <v>1.6934179999999999</v>
      </c>
      <c r="E17" s="21">
        <v>3.0013069999999997</v>
      </c>
      <c r="F17" s="21">
        <f t="shared" si="0"/>
        <v>0.79699572913444827</v>
      </c>
      <c r="G17" s="21">
        <v>0.5102239391344483</v>
      </c>
      <c r="H17" s="21">
        <v>0.11650985</v>
      </c>
      <c r="I17" s="21">
        <v>0.17026194</v>
      </c>
      <c r="J17" s="22">
        <f t="shared" si="1"/>
        <v>0.17000058279091354</v>
      </c>
      <c r="K17" s="22">
        <f t="shared" si="2"/>
        <v>0.20882028700644364</v>
      </c>
      <c r="L17" s="23">
        <f t="shared" si="3"/>
        <v>0.26554955195668034</v>
      </c>
      <c r="M17" s="4"/>
      <c r="N17" t="s">
        <v>269</v>
      </c>
      <c r="O17" s="5">
        <v>5.4737999326616528E-2</v>
      </c>
      <c r="P17" s="71">
        <v>0.38526453118769505</v>
      </c>
    </row>
    <row r="18" spans="1:16" x14ac:dyDescent="0.25">
      <c r="A18" s="17"/>
      <c r="B18" s="55">
        <v>16</v>
      </c>
      <c r="C18" s="19" t="s">
        <v>265</v>
      </c>
      <c r="D18" s="20">
        <v>5.3606000000000001E-2</v>
      </c>
      <c r="E18" s="21">
        <v>0.80803499999999995</v>
      </c>
      <c r="F18" s="21">
        <f t="shared" si="0"/>
        <v>1.2500000000000001E-2</v>
      </c>
      <c r="G18" s="21">
        <v>0</v>
      </c>
      <c r="H18" s="21">
        <v>1.0500000000000001E-2</v>
      </c>
      <c r="I18" s="21">
        <v>2E-3</v>
      </c>
      <c r="J18" s="22">
        <f t="shared" si="1"/>
        <v>0</v>
      </c>
      <c r="K18" s="22">
        <f t="shared" si="2"/>
        <v>1.2994486624960553E-2</v>
      </c>
      <c r="L18" s="23">
        <f t="shared" si="3"/>
        <v>1.546962693447685E-2</v>
      </c>
      <c r="M18" s="4"/>
      <c r="N18" t="s">
        <v>268</v>
      </c>
      <c r="O18" s="5">
        <v>0.12900099037398188</v>
      </c>
      <c r="P18" s="71">
        <v>0.32823927791470903</v>
      </c>
    </row>
    <row r="19" spans="1:16" x14ac:dyDescent="0.25">
      <c r="A19" s="17"/>
      <c r="B19" s="55">
        <v>17</v>
      </c>
      <c r="C19" s="19" t="s">
        <v>266</v>
      </c>
      <c r="D19" s="20">
        <v>1.391262</v>
      </c>
      <c r="E19" s="21">
        <v>1.5392329999999999</v>
      </c>
      <c r="F19" s="21">
        <f t="shared" si="0"/>
        <v>0.89921503428389227</v>
      </c>
      <c r="G19" s="21">
        <v>0.55435724428389221</v>
      </c>
      <c r="H19" s="21">
        <v>0.17248307999999998</v>
      </c>
      <c r="I19" s="21">
        <v>0.17237471000000001</v>
      </c>
      <c r="J19" s="22">
        <f t="shared" si="1"/>
        <v>0.36015161075931473</v>
      </c>
      <c r="K19" s="22">
        <f t="shared" si="2"/>
        <v>0.4722094213701839</v>
      </c>
      <c r="L19" s="23">
        <f t="shared" si="3"/>
        <v>0.58419682678573837</v>
      </c>
      <c r="M19" s="4"/>
      <c r="N19" t="s">
        <v>262</v>
      </c>
      <c r="O19" s="5">
        <v>4.4447700000000007E-2</v>
      </c>
      <c r="P19" s="71">
        <v>0.26706703759561135</v>
      </c>
    </row>
    <row r="20" spans="1:16" x14ac:dyDescent="0.25">
      <c r="A20" s="17"/>
      <c r="B20" s="55">
        <v>18</v>
      </c>
      <c r="C20" s="19" t="s">
        <v>267</v>
      </c>
      <c r="D20" s="20">
        <v>2.0224999999999996E-2</v>
      </c>
      <c r="E20" s="21">
        <v>0.12803499999999998</v>
      </c>
      <c r="F20" s="21">
        <f t="shared" si="0"/>
        <v>1.7548999966291246E-3</v>
      </c>
      <c r="G20" s="21">
        <v>8.2179999662912451E-4</v>
      </c>
      <c r="H20" s="21">
        <v>5.0909999999999996E-4</v>
      </c>
      <c r="I20" s="21">
        <v>4.2400000000000001E-4</v>
      </c>
      <c r="J20" s="22">
        <f t="shared" si="1"/>
        <v>6.4185573993761442E-3</v>
      </c>
      <c r="K20" s="22">
        <f t="shared" si="2"/>
        <v>1.0394813891741513E-2</v>
      </c>
      <c r="L20" s="23">
        <f t="shared" si="3"/>
        <v>1.3706408377624281E-2</v>
      </c>
      <c r="M20" s="4"/>
      <c r="N20" t="s">
        <v>264</v>
      </c>
      <c r="O20" s="5">
        <v>0.79699572913444827</v>
      </c>
      <c r="P20" s="71">
        <v>0.26554955195668034</v>
      </c>
    </row>
    <row r="21" spans="1:16" x14ac:dyDescent="0.25">
      <c r="A21" s="17"/>
      <c r="B21" s="55">
        <v>19</v>
      </c>
      <c r="C21" s="19" t="s">
        <v>268</v>
      </c>
      <c r="D21" s="20">
        <v>0.38876499999999997</v>
      </c>
      <c r="E21" s="21">
        <v>0.393009</v>
      </c>
      <c r="F21" s="21">
        <f t="shared" si="0"/>
        <v>0.12900099037398188</v>
      </c>
      <c r="G21" s="21">
        <v>0.11106000037398189</v>
      </c>
      <c r="H21" s="21">
        <v>6.8816599999999986E-3</v>
      </c>
      <c r="I21" s="21">
        <v>1.1059329999999999E-2</v>
      </c>
      <c r="J21" s="22">
        <f t="shared" si="1"/>
        <v>0.28258894929628048</v>
      </c>
      <c r="K21" s="22">
        <f t="shared" si="2"/>
        <v>0.30009913354142498</v>
      </c>
      <c r="L21" s="23">
        <f t="shared" si="3"/>
        <v>0.32823927791470903</v>
      </c>
      <c r="M21" s="4"/>
      <c r="N21" t="s">
        <v>255</v>
      </c>
      <c r="O21" s="5">
        <v>0.16313519176479416</v>
      </c>
      <c r="P21" s="71">
        <v>0.24929086130406183</v>
      </c>
    </row>
    <row r="22" spans="1:16" x14ac:dyDescent="0.25">
      <c r="A22" s="17"/>
      <c r="B22" s="55">
        <v>20</v>
      </c>
      <c r="C22" s="19" t="s">
        <v>269</v>
      </c>
      <c r="D22" s="20">
        <v>0.13639700000000002</v>
      </c>
      <c r="E22" s="21">
        <v>0.14207900000000001</v>
      </c>
      <c r="F22" s="21">
        <f t="shared" si="0"/>
        <v>5.4737999326616528E-2</v>
      </c>
      <c r="G22" s="21">
        <v>2.8959999326616526E-2</v>
      </c>
      <c r="H22" s="21">
        <v>1.17E-2</v>
      </c>
      <c r="I22" s="21">
        <v>1.4078E-2</v>
      </c>
      <c r="J22" s="22">
        <f t="shared" si="1"/>
        <v>0.20383025870548444</v>
      </c>
      <c r="K22" s="22">
        <f t="shared" si="2"/>
        <v>0.28617881127131051</v>
      </c>
      <c r="L22" s="23">
        <f t="shared" si="3"/>
        <v>0.38526453118769505</v>
      </c>
      <c r="M22" s="4"/>
      <c r="N22" t="s">
        <v>259</v>
      </c>
      <c r="O22" s="5">
        <v>0.30643361833262323</v>
      </c>
      <c r="P22" s="71">
        <v>0.15341870818628475</v>
      </c>
    </row>
    <row r="23" spans="1:16" x14ac:dyDescent="0.25">
      <c r="A23" s="17"/>
      <c r="B23" s="55">
        <v>21</v>
      </c>
      <c r="C23" s="19" t="s">
        <v>270</v>
      </c>
      <c r="D23" s="20">
        <v>0.91679200000000005</v>
      </c>
      <c r="E23" s="21">
        <v>0.54547000000000001</v>
      </c>
      <c r="F23" s="21">
        <f t="shared" si="0"/>
        <v>0.25743293996309824</v>
      </c>
      <c r="G23" s="21">
        <v>0.16855824996309821</v>
      </c>
      <c r="H23" s="21">
        <v>1.7881140000000004E-2</v>
      </c>
      <c r="I23" s="21">
        <v>7.0993550000000002E-2</v>
      </c>
      <c r="J23" s="22">
        <f t="shared" si="1"/>
        <v>0.30901470284909932</v>
      </c>
      <c r="K23" s="22">
        <f t="shared" si="2"/>
        <v>0.34179586404953199</v>
      </c>
      <c r="L23" s="23">
        <f t="shared" si="3"/>
        <v>0.47194701810016726</v>
      </c>
      <c r="M23" s="4"/>
      <c r="N23" t="s">
        <v>265</v>
      </c>
      <c r="O23" s="5">
        <v>1.2500000000000001E-2</v>
      </c>
      <c r="P23" s="71">
        <v>1.546962693447685E-2</v>
      </c>
    </row>
    <row r="24" spans="1:16" x14ac:dyDescent="0.25">
      <c r="A24" s="17"/>
      <c r="B24" s="55">
        <v>22</v>
      </c>
      <c r="C24" s="19" t="s">
        <v>271</v>
      </c>
      <c r="D24" s="20">
        <v>0.168711</v>
      </c>
      <c r="E24" s="21">
        <v>0.43523299999999998</v>
      </c>
      <c r="F24" s="21">
        <f t="shared" si="0"/>
        <v>0.27276689867836346</v>
      </c>
      <c r="G24" s="21">
        <v>0.17797359867836349</v>
      </c>
      <c r="H24" s="21">
        <v>1.9187550000000001E-2</v>
      </c>
      <c r="I24" s="21">
        <v>7.5605749999999999E-2</v>
      </c>
      <c r="J24" s="22">
        <f t="shared" si="1"/>
        <v>0.40891568120607469</v>
      </c>
      <c r="K24" s="22">
        <f t="shared" si="2"/>
        <v>0.45300137783293887</v>
      </c>
      <c r="L24" s="23">
        <f t="shared" si="3"/>
        <v>0.62671465325093334</v>
      </c>
      <c r="M24" s="4"/>
      <c r="N24" t="s">
        <v>267</v>
      </c>
      <c r="O24" s="5">
        <v>1.7548999966291246E-3</v>
      </c>
      <c r="P24" s="71">
        <v>1.3706408377624281E-2</v>
      </c>
    </row>
    <row r="25" spans="1:16" ht="15.75" thickBot="1" x14ac:dyDescent="0.3">
      <c r="A25" s="24"/>
      <c r="B25" s="56">
        <v>25</v>
      </c>
      <c r="C25" s="26" t="s">
        <v>274</v>
      </c>
      <c r="D25" s="27">
        <v>0.51500000000000001</v>
      </c>
      <c r="E25" s="28">
        <v>7.3962E-2</v>
      </c>
      <c r="F25" s="28">
        <f t="shared" si="0"/>
        <v>0</v>
      </c>
      <c r="G25" s="28">
        <v>0</v>
      </c>
      <c r="H25" s="28">
        <v>0</v>
      </c>
      <c r="I25" s="28">
        <v>0</v>
      </c>
      <c r="J25" s="29">
        <f t="shared" si="1"/>
        <v>0</v>
      </c>
      <c r="K25" s="29">
        <f t="shared" si="2"/>
        <v>0</v>
      </c>
      <c r="L25" s="30">
        <f t="shared" si="3"/>
        <v>0</v>
      </c>
      <c r="M25" s="4"/>
      <c r="N25" t="s">
        <v>274</v>
      </c>
      <c r="O25" s="5">
        <v>0</v>
      </c>
      <c r="P25" s="71">
        <v>0</v>
      </c>
    </row>
    <row r="26" spans="1:16" x14ac:dyDescent="0.25">
      <c r="O26" s="5"/>
      <c r="P26" s="71"/>
    </row>
    <row r="27" spans="1:16" x14ac:dyDescent="0.25">
      <c r="O27" s="5"/>
      <c r="P27" s="71"/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topLeftCell="A4" workbookViewId="0">
      <selection activeCell="A15" sqref="A15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" customWidth="1"/>
    <col min="6" max="6" width="13.5703125" customWidth="1"/>
    <col min="7" max="9" width="0" hidden="1" customWidth="1"/>
  </cols>
  <sheetData>
    <row r="1" spans="1:13" ht="15.75" x14ac:dyDescent="0.25">
      <c r="A1" s="50">
        <v>89</v>
      </c>
      <c r="B1" s="49" t="s">
        <v>54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1356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29.666166000000004</v>
      </c>
      <c r="E6" s="14">
        <v>39.471422000000004</v>
      </c>
      <c r="F6" s="14">
        <v>16.55438584969696</v>
      </c>
      <c r="G6" s="14">
        <v>8.0271112196969625</v>
      </c>
      <c r="H6" s="14">
        <v>2.4850876399999997</v>
      </c>
      <c r="I6" s="14">
        <v>6.0421869899999994</v>
      </c>
      <c r="J6" s="15">
        <v>0.20336513895285965</v>
      </c>
      <c r="K6" s="15">
        <v>0.26632430064711021</v>
      </c>
      <c r="L6" s="16">
        <v>0.41940181049714809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8.4895569999999996</v>
      </c>
      <c r="E7" s="38">
        <f ca="1">SUM(E8:OFFSET(E6,MATCH("PROYECTOS",$A$8:$A$50,0),0))</f>
        <v>9.5576830000000008</v>
      </c>
      <c r="F7" s="38">
        <f ca="1">SUM(F8:OFFSET(F6,MATCH("PROYECTOS",$A$8:$A$50,0),0))</f>
        <v>3.2857192799014285</v>
      </c>
      <c r="G7" s="38">
        <f ca="1">SUM(G8:OFFSET(G6,MATCH("PROYECTOS",$A$8:$A$50,0),0))</f>
        <v>2.3365833999014285</v>
      </c>
      <c r="H7" s="38">
        <f ca="1">SUM(H8:OFFSET(H6,MATCH("PROYECTOS",$A$8:$A$50,0),0))</f>
        <v>0.45604865999999999</v>
      </c>
      <c r="I7" s="38">
        <f ca="1">SUM(I8:OFFSET(I6,MATCH("PROYECTOS",$A$8:$A$50,0),0))</f>
        <v>0.49308721999999994</v>
      </c>
      <c r="J7" s="39">
        <f ca="1">IFERROR(G7/E7,0)</f>
        <v>0.24447174068248845</v>
      </c>
      <c r="K7" s="39">
        <f ca="1">IFERROR(SUM(G7,H7)/E7,0)</f>
        <v>0.29218713990633799</v>
      </c>
      <c r="L7" s="40">
        <f ca="1">IFERROR(SUM(G7,H7,I7)/E7,0)</f>
        <v>0.34377780471495323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1.8720579999999998</v>
      </c>
      <c r="E8" s="21">
        <v>2.1706660000000002</v>
      </c>
      <c r="F8" s="21">
        <f t="shared" ref="F8:F10" si="0">SUM(G8,H8,I8)</f>
        <v>1.0636703287254237</v>
      </c>
      <c r="G8" s="21">
        <v>0.73673730872542365</v>
      </c>
      <c r="H8" s="21">
        <v>0.10756359</v>
      </c>
      <c r="I8" s="21">
        <v>0.21936943</v>
      </c>
      <c r="J8" s="22">
        <f t="shared" ref="J8:J11" si="1">IFERROR(G8/E8,0)</f>
        <v>0.33940611255965847</v>
      </c>
      <c r="K8" s="22">
        <f t="shared" ref="K8:K11" si="2">IFERROR(SUM(G8,H8)/E8,0)</f>
        <v>0.38895937870009645</v>
      </c>
      <c r="L8" s="23">
        <f t="shared" ref="L8:L11" si="3">IFERROR(SUM(G8,H8,I8)/E8,0)</f>
        <v>0.49002026508243257</v>
      </c>
      <c r="M8" s="4"/>
    </row>
    <row r="9" spans="1:13" ht="25.5" x14ac:dyDescent="0.25">
      <c r="A9" s="17"/>
      <c r="B9" s="19">
        <v>3000339</v>
      </c>
      <c r="C9" s="19" t="s">
        <v>1358</v>
      </c>
      <c r="D9" s="20">
        <v>5.2745239999999995</v>
      </c>
      <c r="E9" s="21">
        <v>6.5140820000000001</v>
      </c>
      <c r="F9" s="21">
        <f t="shared" si="0"/>
        <v>1.5655079600483623</v>
      </c>
      <c r="G9" s="21">
        <v>0.96174039004836231</v>
      </c>
      <c r="H9" s="21">
        <v>0.34057567999999999</v>
      </c>
      <c r="I9" s="21">
        <v>0.26319188999999998</v>
      </c>
      <c r="J9" s="22">
        <f t="shared" si="1"/>
        <v>0.14764020318570786</v>
      </c>
      <c r="K9" s="22">
        <f t="shared" si="2"/>
        <v>0.19992319256164756</v>
      </c>
      <c r="L9" s="23">
        <f t="shared" si="3"/>
        <v>0.24032671987370782</v>
      </c>
      <c r="M9" s="4"/>
    </row>
    <row r="10" spans="1:13" ht="51" x14ac:dyDescent="0.25">
      <c r="A10" s="17"/>
      <c r="B10" s="19">
        <v>3000566</v>
      </c>
      <c r="C10" s="19" t="s">
        <v>1359</v>
      </c>
      <c r="D10" s="20">
        <v>1.3429750000000003</v>
      </c>
      <c r="E10" s="21">
        <v>0.87293500000000024</v>
      </c>
      <c r="F10" s="21">
        <f t="shared" si="0"/>
        <v>0.65654099112764253</v>
      </c>
      <c r="G10" s="21">
        <v>0.63810570112764253</v>
      </c>
      <c r="H10" s="21">
        <v>7.9093899999999988E-3</v>
      </c>
      <c r="I10" s="21">
        <v>1.0525900000000003E-2</v>
      </c>
      <c r="J10" s="22">
        <f t="shared" si="1"/>
        <v>0.73098879198066569</v>
      </c>
      <c r="K10" s="22">
        <f t="shared" si="2"/>
        <v>0.74004947805694854</v>
      </c>
      <c r="L10" s="23">
        <f t="shared" si="3"/>
        <v>0.75210753507150285</v>
      </c>
      <c r="M10" s="4"/>
    </row>
    <row r="11" spans="1:13" ht="15.75" thickBot="1" x14ac:dyDescent="0.3">
      <c r="A11" s="41" t="s">
        <v>294</v>
      </c>
      <c r="B11" s="43"/>
      <c r="C11" s="43"/>
      <c r="D11" s="44">
        <f ca="1">OFFSET(D11,-MATCH("PROYECTOS",$A$8:$A$50,0)-1,0)-(OFFSET(D11,-MATCH("PROYECTOS",$A$8:$A$50,0),0))</f>
        <v>21.176609000000006</v>
      </c>
      <c r="E11" s="45">
        <f t="shared" ref="E11:I11" ca="1" si="4">OFFSET(E11,-MATCH("PROYECTOS",$A$8:$A$50,0)-1,0)-(OFFSET(E11,-MATCH("PROYECTOS",$A$8:$A$50,0),0))</f>
        <v>29.913739000000003</v>
      </c>
      <c r="F11" s="45">
        <f t="shared" ca="1" si="4"/>
        <v>13.268666569795531</v>
      </c>
      <c r="G11" s="45">
        <f t="shared" ca="1" si="4"/>
        <v>5.690527819795534</v>
      </c>
      <c r="H11" s="45">
        <f t="shared" ca="1" si="4"/>
        <v>2.0290389799999997</v>
      </c>
      <c r="I11" s="45">
        <f t="shared" ca="1" si="4"/>
        <v>5.5490997699999998</v>
      </c>
      <c r="J11" s="46">
        <f t="shared" ca="1" si="1"/>
        <v>0.19023124524137666</v>
      </c>
      <c r="K11" s="46">
        <f t="shared" ca="1" si="2"/>
        <v>0.25806091307394013</v>
      </c>
      <c r="L11" s="47">
        <f t="shared" ca="1" si="3"/>
        <v>0.44356429565008682</v>
      </c>
      <c r="M11" s="4"/>
    </row>
    <row r="12" spans="1:13" ht="15.75" thickBot="1" x14ac:dyDescent="0.3"/>
    <row r="13" spans="1:13" ht="15.75" thickBot="1" x14ac:dyDescent="0.3">
      <c r="A13" s="89" t="s">
        <v>316</v>
      </c>
      <c r="B13" s="90"/>
      <c r="C13" s="90"/>
      <c r="D13" s="91"/>
    </row>
    <row r="14" spans="1:13" ht="15.75" thickBot="1" x14ac:dyDescent="0.3">
      <c r="A14" s="1" t="s">
        <v>1370</v>
      </c>
    </row>
    <row r="15" spans="1:13" ht="45" customHeight="1" x14ac:dyDescent="0.25">
      <c r="A15" s="82" t="s">
        <v>318</v>
      </c>
      <c r="B15" s="83"/>
      <c r="C15" s="83"/>
      <c r="D15" s="94" t="s">
        <v>319</v>
      </c>
    </row>
    <row r="16" spans="1:13" ht="15.75" thickBot="1" x14ac:dyDescent="0.3">
      <c r="A16" s="85"/>
      <c r="B16" s="86"/>
      <c r="C16" s="86"/>
      <c r="D16" s="105"/>
    </row>
    <row r="17" spans="1:4" ht="26.25" thickBot="1" x14ac:dyDescent="0.3">
      <c r="A17" s="73"/>
      <c r="B17" s="74">
        <v>3000339</v>
      </c>
      <c r="C17" s="74" t="s">
        <v>1358</v>
      </c>
      <c r="D17" s="75">
        <v>0.24032671987370782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"/>
  <sheetViews>
    <sheetView topLeftCell="A16" workbookViewId="0">
      <selection activeCell="A22" sqref="A22:D24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5703125" customWidth="1"/>
    <col min="6" max="6" width="13.5703125" customWidth="1"/>
    <col min="7" max="9" width="0" hidden="1" customWidth="1"/>
  </cols>
  <sheetData>
    <row r="1" spans="1:13" ht="15.75" x14ac:dyDescent="0.25">
      <c r="A1" s="50">
        <v>17</v>
      </c>
      <c r="B1" s="49" t="s">
        <v>16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402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265.01292900000004</v>
      </c>
      <c r="E6" s="14">
        <v>275.31071199999997</v>
      </c>
      <c r="F6" s="14">
        <v>133.39463630747636</v>
      </c>
      <c r="G6" s="14">
        <v>84.327728997476385</v>
      </c>
      <c r="H6" s="14">
        <v>25.260121979999997</v>
      </c>
      <c r="I6" s="14">
        <v>23.806785329999997</v>
      </c>
      <c r="J6" s="15">
        <v>0.30630021035097388</v>
      </c>
      <c r="K6" s="15">
        <v>0.39805153305286717</v>
      </c>
      <c r="L6" s="16">
        <v>0.48452395963247663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260.26801199999994</v>
      </c>
      <c r="E7" s="38">
        <f ca="1">SUM(E8:OFFSET(E6,MATCH("PROYECTOS",$A$8:$A$50,0),0))</f>
        <v>271.02519399999994</v>
      </c>
      <c r="F7" s="38">
        <f ca="1">SUM(F8:OFFSET(F6,MATCH("PROYECTOS",$A$8:$A$50,0),0))</f>
        <v>132.46883907915333</v>
      </c>
      <c r="G7" s="38">
        <f ca="1">SUM(G8:OFFSET(G6,MATCH("PROYECTOS",$A$8:$A$50,0),0))</f>
        <v>83.811786069153328</v>
      </c>
      <c r="H7" s="38">
        <f ca="1">SUM(H8:OFFSET(H6,MATCH("PROYECTOS",$A$8:$A$50,0),0))</f>
        <v>25.036290839999999</v>
      </c>
      <c r="I7" s="38">
        <f ca="1">SUM(I8:OFFSET(I6,MATCH("PROYECTOS",$A$8:$A$50,0),0))</f>
        <v>23.620762169999999</v>
      </c>
      <c r="J7" s="39">
        <f ca="1">IFERROR(G7/E7,0)</f>
        <v>0.30923983424638135</v>
      </c>
      <c r="K7" s="39">
        <f ca="1">IFERROR(SUM(G7,H7)/E7,0)</f>
        <v>0.40161608337102911</v>
      </c>
      <c r="L7" s="40">
        <f ca="1">IFERROR(SUM(G7,H7,I7)/E7,0)</f>
        <v>0.48876946502306851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19.586804999999995</v>
      </c>
      <c r="E8" s="21">
        <v>21.026852000000002</v>
      </c>
      <c r="F8" s="21">
        <f t="shared" ref="F8:F17" si="0">SUM(G8,H8,I8)</f>
        <v>10.372009026656718</v>
      </c>
      <c r="G8" s="21">
        <v>6.1379439766567216</v>
      </c>
      <c r="H8" s="21">
        <v>2.1784410999999979</v>
      </c>
      <c r="I8" s="21">
        <v>2.0556239499999993</v>
      </c>
      <c r="J8" s="22">
        <f t="shared" ref="J8:J18" si="1">IFERROR(G8/E8,0)</f>
        <v>0.29190979118779747</v>
      </c>
      <c r="K8" s="22">
        <f t="shared" ref="K8:K18" si="2">IFERROR(SUM(G8,H8)/E8,0)</f>
        <v>0.39551260819530748</v>
      </c>
      <c r="L8" s="23">
        <f t="shared" ref="L8:L18" si="3">IFERROR(SUM(G8,H8,I8)/E8,0)</f>
        <v>0.4932744581384183</v>
      </c>
      <c r="M8" s="4"/>
    </row>
    <row r="9" spans="1:13" ht="38.25" x14ac:dyDescent="0.25">
      <c r="A9" s="17"/>
      <c r="B9" s="19">
        <v>3043977</v>
      </c>
      <c r="C9" s="19" t="s">
        <v>404</v>
      </c>
      <c r="D9" s="20">
        <v>19.526167999999991</v>
      </c>
      <c r="E9" s="21">
        <v>20.824976000000007</v>
      </c>
      <c r="F9" s="21">
        <f t="shared" si="0"/>
        <v>9.039076398694208</v>
      </c>
      <c r="G9" s="21">
        <v>7.1055172386942083</v>
      </c>
      <c r="H9" s="21">
        <v>0.96395506999999969</v>
      </c>
      <c r="I9" s="21">
        <v>0.96960409000000025</v>
      </c>
      <c r="J9" s="22">
        <f t="shared" si="1"/>
        <v>0.34120170120216253</v>
      </c>
      <c r="K9" s="22">
        <f t="shared" si="2"/>
        <v>0.38749011325123278</v>
      </c>
      <c r="L9" s="23">
        <f t="shared" si="3"/>
        <v>0.43404978707750758</v>
      </c>
      <c r="M9" s="4"/>
    </row>
    <row r="10" spans="1:13" ht="51" x14ac:dyDescent="0.25">
      <c r="A10" s="17"/>
      <c r="B10" s="19">
        <v>3043978</v>
      </c>
      <c r="C10" s="19" t="s">
        <v>405</v>
      </c>
      <c r="D10" s="20">
        <v>4.4870620000000008</v>
      </c>
      <c r="E10" s="21">
        <v>4.8798090000000016</v>
      </c>
      <c r="F10" s="21">
        <f t="shared" si="0"/>
        <v>2.8512775690310104</v>
      </c>
      <c r="G10" s="21">
        <v>1.8762897590310104</v>
      </c>
      <c r="H10" s="21">
        <v>0.48464046999999999</v>
      </c>
      <c r="I10" s="21">
        <v>0.49034734000000002</v>
      </c>
      <c r="J10" s="22">
        <f t="shared" si="1"/>
        <v>0.38450065546233669</v>
      </c>
      <c r="K10" s="22">
        <f t="shared" si="2"/>
        <v>0.48381611432558314</v>
      </c>
      <c r="L10" s="23">
        <f t="shared" si="3"/>
        <v>0.5843010595355288</v>
      </c>
      <c r="M10" s="4"/>
    </row>
    <row r="11" spans="1:13" ht="51" x14ac:dyDescent="0.25">
      <c r="A11" s="17"/>
      <c r="B11" s="19">
        <v>3043979</v>
      </c>
      <c r="C11" s="19" t="s">
        <v>406</v>
      </c>
      <c r="D11" s="20">
        <v>6.5264549999999995</v>
      </c>
      <c r="E11" s="21">
        <v>6.5224190000000011</v>
      </c>
      <c r="F11" s="21">
        <f t="shared" si="0"/>
        <v>3.5198848003642516</v>
      </c>
      <c r="G11" s="21">
        <v>2.3308681303642516</v>
      </c>
      <c r="H11" s="21">
        <v>0.66693418000000015</v>
      </c>
      <c r="I11" s="21">
        <v>0.52208249000000007</v>
      </c>
      <c r="J11" s="22">
        <f t="shared" si="1"/>
        <v>0.35736252613704383</v>
      </c>
      <c r="K11" s="22">
        <f t="shared" si="2"/>
        <v>0.45961510757960372</v>
      </c>
      <c r="L11" s="23">
        <f t="shared" si="3"/>
        <v>0.5396594116943807</v>
      </c>
      <c r="M11" s="4"/>
    </row>
    <row r="12" spans="1:13" ht="63.75" x14ac:dyDescent="0.25">
      <c r="A12" s="17"/>
      <c r="B12" s="19">
        <v>3043980</v>
      </c>
      <c r="C12" s="19" t="s">
        <v>407</v>
      </c>
      <c r="D12" s="20">
        <v>6.5704780000000005</v>
      </c>
      <c r="E12" s="21">
        <v>9.2112990000000021</v>
      </c>
      <c r="F12" s="21">
        <f t="shared" si="0"/>
        <v>4.7334083517716108</v>
      </c>
      <c r="G12" s="21">
        <v>2.9587817817716111</v>
      </c>
      <c r="H12" s="21">
        <v>0.83103555000000018</v>
      </c>
      <c r="I12" s="21">
        <v>0.94359101999999984</v>
      </c>
      <c r="J12" s="22">
        <f t="shared" si="1"/>
        <v>0.32121221792622412</v>
      </c>
      <c r="K12" s="22">
        <f t="shared" si="2"/>
        <v>0.41143136617013631</v>
      </c>
      <c r="L12" s="23">
        <f t="shared" si="3"/>
        <v>0.51386979749236339</v>
      </c>
      <c r="M12" s="4"/>
    </row>
    <row r="13" spans="1:13" ht="63.75" x14ac:dyDescent="0.25">
      <c r="A13" s="17"/>
      <c r="B13" s="19">
        <v>3043981</v>
      </c>
      <c r="C13" s="19" t="s">
        <v>408</v>
      </c>
      <c r="D13" s="20">
        <v>51.133941999999998</v>
      </c>
      <c r="E13" s="21">
        <v>57.039506000000003</v>
      </c>
      <c r="F13" s="21">
        <f t="shared" si="0"/>
        <v>28.277632982857263</v>
      </c>
      <c r="G13" s="21">
        <v>16.536113872857264</v>
      </c>
      <c r="H13" s="21">
        <v>6.1659009099999995</v>
      </c>
      <c r="I13" s="21">
        <v>5.5756182000000001</v>
      </c>
      <c r="J13" s="22">
        <f t="shared" si="1"/>
        <v>0.28990633040996644</v>
      </c>
      <c r="K13" s="22">
        <f t="shared" si="2"/>
        <v>0.39800510864973587</v>
      </c>
      <c r="L13" s="23">
        <f t="shared" si="3"/>
        <v>0.49575522240422737</v>
      </c>
      <c r="M13" s="4"/>
    </row>
    <row r="14" spans="1:13" x14ac:dyDescent="0.25">
      <c r="A14" s="17"/>
      <c r="B14" s="19">
        <v>3043982</v>
      </c>
      <c r="C14" s="19" t="s">
        <v>409</v>
      </c>
      <c r="D14" s="20">
        <v>16.600026000000007</v>
      </c>
      <c r="E14" s="21">
        <v>18.128890000000006</v>
      </c>
      <c r="F14" s="21">
        <f t="shared" si="0"/>
        <v>9.7582361731438674</v>
      </c>
      <c r="G14" s="21">
        <v>5.0608932631438659</v>
      </c>
      <c r="H14" s="21">
        <v>2.0768936400000007</v>
      </c>
      <c r="I14" s="21">
        <v>2.6204492700000008</v>
      </c>
      <c r="J14" s="22">
        <f t="shared" si="1"/>
        <v>0.27916178338242797</v>
      </c>
      <c r="K14" s="22">
        <f t="shared" si="2"/>
        <v>0.39372443117829409</v>
      </c>
      <c r="L14" s="23">
        <f t="shared" si="3"/>
        <v>0.53826992017403519</v>
      </c>
      <c r="M14" s="4"/>
    </row>
    <row r="15" spans="1:13" ht="25.5" x14ac:dyDescent="0.25">
      <c r="A15" s="17"/>
      <c r="B15" s="19">
        <v>3043983</v>
      </c>
      <c r="C15" s="19" t="s">
        <v>410</v>
      </c>
      <c r="D15" s="20">
        <v>93.418068999999946</v>
      </c>
      <c r="E15" s="21">
        <v>81.554798999999974</v>
      </c>
      <c r="F15" s="21">
        <f t="shared" si="0"/>
        <v>36.020784068869339</v>
      </c>
      <c r="G15" s="21">
        <v>22.905898108869341</v>
      </c>
      <c r="H15" s="21">
        <v>7.4893182400000002</v>
      </c>
      <c r="I15" s="21">
        <v>5.6255677199999985</v>
      </c>
      <c r="J15" s="22">
        <f t="shared" si="1"/>
        <v>0.28086511633569655</v>
      </c>
      <c r="K15" s="22">
        <f t="shared" si="2"/>
        <v>0.37269684582104545</v>
      </c>
      <c r="L15" s="23">
        <f t="shared" si="3"/>
        <v>0.44167583649944808</v>
      </c>
      <c r="M15" s="4"/>
    </row>
    <row r="16" spans="1:13" ht="25.5" x14ac:dyDescent="0.25">
      <c r="A16" s="17"/>
      <c r="B16" s="19">
        <v>3043984</v>
      </c>
      <c r="C16" s="19" t="s">
        <v>411</v>
      </c>
      <c r="D16" s="20">
        <v>35.691112000000011</v>
      </c>
      <c r="E16" s="21">
        <v>44.352247999999967</v>
      </c>
      <c r="F16" s="21">
        <f t="shared" si="0"/>
        <v>23.784715750764903</v>
      </c>
      <c r="G16" s="21">
        <v>16.125360930764902</v>
      </c>
      <c r="H16" s="21">
        <v>3.4099475999999989</v>
      </c>
      <c r="I16" s="21">
        <v>4.2494072200000002</v>
      </c>
      <c r="J16" s="22">
        <f t="shared" si="1"/>
        <v>0.3635748278365713</v>
      </c>
      <c r="K16" s="22">
        <f t="shared" si="2"/>
        <v>0.44045813711099641</v>
      </c>
      <c r="L16" s="23">
        <f t="shared" si="3"/>
        <v>0.53626855059894418</v>
      </c>
      <c r="M16" s="4"/>
    </row>
    <row r="17" spans="1:13" ht="25.5" x14ac:dyDescent="0.25">
      <c r="A17" s="17"/>
      <c r="B17" s="19">
        <v>3044119</v>
      </c>
      <c r="C17" s="19" t="s">
        <v>412</v>
      </c>
      <c r="D17" s="20">
        <v>6.7278949999999993</v>
      </c>
      <c r="E17" s="21">
        <v>7.4843960000000003</v>
      </c>
      <c r="F17" s="21">
        <f t="shared" si="0"/>
        <v>4.1118139570001526</v>
      </c>
      <c r="G17" s="21">
        <v>2.7741190070001522</v>
      </c>
      <c r="H17" s="21">
        <v>0.76922408000000031</v>
      </c>
      <c r="I17" s="21">
        <v>0.56847086999999996</v>
      </c>
      <c r="J17" s="22">
        <f t="shared" si="1"/>
        <v>0.37065369162724049</v>
      </c>
      <c r="K17" s="22">
        <f t="shared" si="2"/>
        <v>0.47343073335512342</v>
      </c>
      <c r="L17" s="23">
        <f t="shared" si="3"/>
        <v>0.54938487447753337</v>
      </c>
      <c r="M17" s="4"/>
    </row>
    <row r="18" spans="1:13" ht="15.75" thickBot="1" x14ac:dyDescent="0.3">
      <c r="A18" s="41" t="s">
        <v>294</v>
      </c>
      <c r="B18" s="43"/>
      <c r="C18" s="43"/>
      <c r="D18" s="44">
        <f ca="1">OFFSET(D18,-MATCH("PROYECTOS",$A$8:$A$50,0)-1,0)-(OFFSET(D18,-MATCH("PROYECTOS",$A$8:$A$50,0),0))</f>
        <v>4.7449170000001004</v>
      </c>
      <c r="E18" s="45">
        <f t="shared" ref="E18:I18" ca="1" si="4">OFFSET(E18,-MATCH("PROYECTOS",$A$8:$A$50,0)-1,0)-(OFFSET(E18,-MATCH("PROYECTOS",$A$8:$A$50,0),0))</f>
        <v>4.2855180000000246</v>
      </c>
      <c r="F18" s="45">
        <f t="shared" ca="1" si="4"/>
        <v>0.92579722832303446</v>
      </c>
      <c r="G18" s="45">
        <f t="shared" ca="1" si="4"/>
        <v>0.51594292832305655</v>
      </c>
      <c r="H18" s="45">
        <f t="shared" ca="1" si="4"/>
        <v>0.22383113999999793</v>
      </c>
      <c r="I18" s="45">
        <f t="shared" ca="1" si="4"/>
        <v>0.18602315999999774</v>
      </c>
      <c r="J18" s="46">
        <f t="shared" ca="1" si="1"/>
        <v>0.12039219723801267</v>
      </c>
      <c r="K18" s="46">
        <f t="shared" ca="1" si="2"/>
        <v>0.17262185535635372</v>
      </c>
      <c r="L18" s="47">
        <f t="shared" ca="1" si="3"/>
        <v>0.21602924741490923</v>
      </c>
      <c r="M18" s="4"/>
    </row>
    <row r="19" spans="1:13" ht="15.75" thickBot="1" x14ac:dyDescent="0.3"/>
    <row r="20" spans="1:13" ht="15.75" thickBot="1" x14ac:dyDescent="0.3">
      <c r="A20" s="89" t="s">
        <v>316</v>
      </c>
      <c r="B20" s="90"/>
      <c r="C20" s="90"/>
      <c r="D20" s="91"/>
    </row>
    <row r="21" spans="1:13" ht="15.75" thickBot="1" x14ac:dyDescent="0.3">
      <c r="A21" s="1" t="s">
        <v>424</v>
      </c>
    </row>
    <row r="22" spans="1:13" ht="45" customHeight="1" x14ac:dyDescent="0.25">
      <c r="A22" s="82" t="s">
        <v>318</v>
      </c>
      <c r="B22" s="83"/>
      <c r="C22" s="83"/>
      <c r="D22" s="94" t="s">
        <v>319</v>
      </c>
    </row>
    <row r="23" spans="1:13" ht="15.75" thickBot="1" x14ac:dyDescent="0.3">
      <c r="A23" s="85"/>
      <c r="B23" s="86"/>
      <c r="C23" s="86"/>
      <c r="D23" s="105"/>
    </row>
    <row r="24" spans="1:13" ht="39" thickBot="1" x14ac:dyDescent="0.3">
      <c r="A24" s="73"/>
      <c r="B24" s="74">
        <v>3043977</v>
      </c>
      <c r="C24" s="74" t="s">
        <v>404</v>
      </c>
      <c r="D24" s="75">
        <v>0.43404978707750758</v>
      </c>
    </row>
  </sheetData>
  <mergeCells count="10">
    <mergeCell ref="A20:D20"/>
    <mergeCell ref="A22:C23"/>
    <mergeCell ref="D22:D23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workbookViewId="0">
      <selection activeCell="E24" sqref="E24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89</v>
      </c>
      <c r="B1" s="49" t="s">
        <v>54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1357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29.666166000000004</v>
      </c>
      <c r="I6" s="14">
        <v>39.471422000000004</v>
      </c>
      <c r="J6" s="14">
        <v>16.55438584969696</v>
      </c>
      <c r="K6" s="14">
        <v>8.0271112196969625</v>
      </c>
      <c r="L6" s="14">
        <v>2.4850876399999997</v>
      </c>
      <c r="M6" s="14">
        <v>6.0421869899999994</v>
      </c>
      <c r="N6" s="15">
        <v>0.20336513895285965</v>
      </c>
      <c r="O6" s="15">
        <v>0.26632430064711021</v>
      </c>
      <c r="P6" s="16">
        <v>0.41940181049714809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t="shared" ref="H7:M7" si="0">SUM(H8:H16)</f>
        <v>8.4895569999999996</v>
      </c>
      <c r="I7" s="37">
        <f t="shared" si="0"/>
        <v>9.5576830000000008</v>
      </c>
      <c r="J7" s="37">
        <f t="shared" si="0"/>
        <v>3.2857192799014281</v>
      </c>
      <c r="K7" s="37">
        <f t="shared" si="0"/>
        <v>2.3365833999014285</v>
      </c>
      <c r="L7" s="37">
        <f t="shared" si="0"/>
        <v>0.45604865999999999</v>
      </c>
      <c r="M7" s="37">
        <f t="shared" si="0"/>
        <v>0.49308721999999999</v>
      </c>
      <c r="N7" s="39">
        <f>IFERROR(K7/I7,0)</f>
        <v>0.24447174068248845</v>
      </c>
      <c r="O7" s="39">
        <f>IFERROR(SUM(K7,L7)/I7,0)</f>
        <v>0.29218713990633799</v>
      </c>
      <c r="P7" s="40">
        <f>IFERROR(SUM(K7,L7,M7)/I7,0)</f>
        <v>0.34377780471495323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513</v>
      </c>
      <c r="D8" s="68">
        <v>3000001</v>
      </c>
      <c r="E8" s="19" t="s">
        <v>276</v>
      </c>
      <c r="F8" s="69">
        <v>1</v>
      </c>
      <c r="G8" s="19" t="s">
        <v>532</v>
      </c>
      <c r="H8" s="20">
        <v>1.8720580000000002</v>
      </c>
      <c r="I8" s="21">
        <v>2.1706659999999998</v>
      </c>
      <c r="J8" s="21">
        <f t="shared" ref="J8:J16" si="1">SUM(K8,L8,M8)</f>
        <v>1.0636703287254237</v>
      </c>
      <c r="K8" s="21">
        <v>0.73673730872542365</v>
      </c>
      <c r="L8" s="21">
        <v>0.10756359</v>
      </c>
      <c r="M8" s="21">
        <v>0.21936942999999998</v>
      </c>
      <c r="N8" s="22">
        <f t="shared" ref="N8:N17" si="2">IFERROR(K8/I8,0)</f>
        <v>0.33940611255965852</v>
      </c>
      <c r="O8" s="22">
        <f t="shared" ref="O8:O17" si="3">IFERROR(SUM(K8,L8)/I8,0)</f>
        <v>0.38895937870009656</v>
      </c>
      <c r="P8" s="23">
        <f t="shared" ref="P8:P17" si="4">IFERROR(SUM(K8,L8,M8)/I8,0)</f>
        <v>0.49002026508243268</v>
      </c>
      <c r="Q8" s="70">
        <v>15.5</v>
      </c>
      <c r="R8" s="21">
        <v>15.5</v>
      </c>
      <c r="S8" s="23">
        <f>IFERROR(R8/Q8,0)</f>
        <v>1</v>
      </c>
    </row>
    <row r="9" spans="1:19" ht="51" x14ac:dyDescent="0.25">
      <c r="A9" s="17"/>
      <c r="B9" s="19">
        <v>5002982</v>
      </c>
      <c r="C9" s="19" t="s">
        <v>1360</v>
      </c>
      <c r="D9" s="68">
        <v>3000566</v>
      </c>
      <c r="E9" s="19" t="s">
        <v>1359</v>
      </c>
      <c r="F9" s="69">
        <v>14</v>
      </c>
      <c r="G9" s="19" t="s">
        <v>691</v>
      </c>
      <c r="H9" s="20">
        <v>6.1429999999999992E-3</v>
      </c>
      <c r="I9" s="21">
        <v>6.1429999999999992E-3</v>
      </c>
      <c r="J9" s="21">
        <f t="shared" si="1"/>
        <v>4.3514000085135922E-4</v>
      </c>
      <c r="K9" s="21">
        <v>4.4640000851359218E-5</v>
      </c>
      <c r="L9" s="21">
        <v>2.4000000000000001E-4</v>
      </c>
      <c r="M9" s="21">
        <v>1.505E-4</v>
      </c>
      <c r="N9" s="22">
        <f t="shared" si="2"/>
        <v>7.2668078872471474E-3</v>
      </c>
      <c r="O9" s="22">
        <f t="shared" si="3"/>
        <v>4.63356667509945E-2</v>
      </c>
      <c r="P9" s="23">
        <f t="shared" si="4"/>
        <v>7.0835096996802752E-2</v>
      </c>
      <c r="Q9" s="70">
        <v>4</v>
      </c>
      <c r="R9" s="21">
        <v>0</v>
      </c>
      <c r="S9" s="23">
        <f t="shared" ref="S9:S16" si="5">IFERROR(R9/Q9,0)</f>
        <v>0</v>
      </c>
    </row>
    <row r="10" spans="1:19" ht="51" x14ac:dyDescent="0.25">
      <c r="A10" s="17"/>
      <c r="B10" s="19">
        <v>5002989</v>
      </c>
      <c r="C10" s="19" t="s">
        <v>1361</v>
      </c>
      <c r="D10" s="68">
        <v>3000339</v>
      </c>
      <c r="E10" s="19" t="s">
        <v>1358</v>
      </c>
      <c r="F10" s="69">
        <v>227</v>
      </c>
      <c r="G10" s="19" t="s">
        <v>775</v>
      </c>
      <c r="H10" s="20">
        <v>0.22260600000000003</v>
      </c>
      <c r="I10" s="21">
        <v>0.19165000000000001</v>
      </c>
      <c r="J10" s="21">
        <f t="shared" si="1"/>
        <v>4.482289062391441E-2</v>
      </c>
      <c r="K10" s="21">
        <v>1.3148000623914413E-2</v>
      </c>
      <c r="L10" s="21">
        <v>1.2967289999999999E-2</v>
      </c>
      <c r="M10" s="21">
        <v>1.8707600000000001E-2</v>
      </c>
      <c r="N10" s="22">
        <f t="shared" si="2"/>
        <v>6.8604229709963022E-2</v>
      </c>
      <c r="O10" s="22">
        <f t="shared" si="3"/>
        <v>0.13626553938906555</v>
      </c>
      <c r="P10" s="23">
        <f t="shared" si="4"/>
        <v>0.23387889707234233</v>
      </c>
      <c r="Q10" s="70">
        <v>1.0999999999999999</v>
      </c>
      <c r="R10" s="21">
        <v>0.79999999999999993</v>
      </c>
      <c r="S10" s="23">
        <f t="shared" si="5"/>
        <v>0.72727272727272729</v>
      </c>
    </row>
    <row r="11" spans="1:19" ht="25.5" x14ac:dyDescent="0.25">
      <c r="A11" s="17"/>
      <c r="B11" s="19">
        <v>5004175</v>
      </c>
      <c r="C11" s="19" t="s">
        <v>772</v>
      </c>
      <c r="D11" s="68">
        <v>3000339</v>
      </c>
      <c r="E11" s="19" t="s">
        <v>1358</v>
      </c>
      <c r="F11" s="69">
        <v>14</v>
      </c>
      <c r="G11" s="19" t="s">
        <v>691</v>
      </c>
      <c r="H11" s="20">
        <v>0.60000000000000009</v>
      </c>
      <c r="I11" s="21">
        <v>0.6</v>
      </c>
      <c r="J11" s="21">
        <f t="shared" si="1"/>
        <v>9.4289999999999999E-3</v>
      </c>
      <c r="K11" s="21">
        <v>0</v>
      </c>
      <c r="L11" s="21">
        <v>0</v>
      </c>
      <c r="M11" s="21">
        <v>9.4289999999999999E-3</v>
      </c>
      <c r="N11" s="22">
        <f t="shared" si="2"/>
        <v>0</v>
      </c>
      <c r="O11" s="22">
        <f t="shared" si="3"/>
        <v>0</v>
      </c>
      <c r="P11" s="23">
        <f t="shared" si="4"/>
        <v>1.5715E-2</v>
      </c>
      <c r="Q11" s="70">
        <v>0</v>
      </c>
      <c r="R11" s="21">
        <v>0</v>
      </c>
      <c r="S11" s="23">
        <f t="shared" si="5"/>
        <v>0</v>
      </c>
    </row>
    <row r="12" spans="1:19" ht="51" x14ac:dyDescent="0.25">
      <c r="A12" s="17"/>
      <c r="B12" s="19">
        <v>5004189</v>
      </c>
      <c r="C12" s="19" t="s">
        <v>1362</v>
      </c>
      <c r="D12" s="68">
        <v>3000566</v>
      </c>
      <c r="E12" s="19" t="s">
        <v>1359</v>
      </c>
      <c r="F12" s="69">
        <v>227</v>
      </c>
      <c r="G12" s="19" t="s">
        <v>775</v>
      </c>
      <c r="H12" s="20">
        <v>6.7039000000000015E-2</v>
      </c>
      <c r="I12" s="21">
        <v>0.11043900000000001</v>
      </c>
      <c r="J12" s="21">
        <f t="shared" si="1"/>
        <v>1.9533050198752955E-2</v>
      </c>
      <c r="K12" s="21">
        <v>6.5413601987529546E-3</v>
      </c>
      <c r="L12" s="21">
        <v>3.7593899999999996E-3</v>
      </c>
      <c r="M12" s="21">
        <v>9.2323000000000006E-3</v>
      </c>
      <c r="N12" s="22">
        <f t="shared" si="2"/>
        <v>5.9230527248100344E-2</v>
      </c>
      <c r="O12" s="22">
        <f t="shared" si="3"/>
        <v>9.3270947751726771E-2</v>
      </c>
      <c r="P12" s="23">
        <f t="shared" si="4"/>
        <v>0.17686732222089074</v>
      </c>
      <c r="Q12" s="70">
        <v>125</v>
      </c>
      <c r="R12" s="21">
        <v>118</v>
      </c>
      <c r="S12" s="23">
        <f t="shared" si="5"/>
        <v>0.94399999999999995</v>
      </c>
    </row>
    <row r="13" spans="1:19" ht="51" x14ac:dyDescent="0.25">
      <c r="A13" s="17"/>
      <c r="B13" s="19">
        <v>5004212</v>
      </c>
      <c r="C13" s="19" t="s">
        <v>1363</v>
      </c>
      <c r="D13" s="68">
        <v>3000566</v>
      </c>
      <c r="E13" s="19" t="s">
        <v>1359</v>
      </c>
      <c r="F13" s="69">
        <v>535</v>
      </c>
      <c r="G13" s="19" t="s">
        <v>773</v>
      </c>
      <c r="H13" s="20">
        <v>0.78075300000000003</v>
      </c>
      <c r="I13" s="21">
        <v>0.75635300000000016</v>
      </c>
      <c r="J13" s="21">
        <f t="shared" si="1"/>
        <v>0.63657280092803814</v>
      </c>
      <c r="K13" s="21">
        <v>0.63151970092803822</v>
      </c>
      <c r="L13" s="21">
        <v>3.9100000000000003E-3</v>
      </c>
      <c r="M13" s="21">
        <v>1.1431E-3</v>
      </c>
      <c r="N13" s="22">
        <f t="shared" si="2"/>
        <v>0.83495365382042264</v>
      </c>
      <c r="O13" s="22">
        <f t="shared" si="3"/>
        <v>0.84012319767097909</v>
      </c>
      <c r="P13" s="23">
        <f t="shared" si="4"/>
        <v>0.84163452902022995</v>
      </c>
      <c r="Q13" s="70">
        <v>182.00400000000002</v>
      </c>
      <c r="R13" s="21">
        <v>182.00400000000002</v>
      </c>
      <c r="S13" s="23">
        <f t="shared" si="5"/>
        <v>1</v>
      </c>
    </row>
    <row r="14" spans="1:19" ht="51" x14ac:dyDescent="0.25">
      <c r="A14" s="17"/>
      <c r="B14" s="19">
        <v>5005098</v>
      </c>
      <c r="C14" s="19" t="s">
        <v>1364</v>
      </c>
      <c r="D14" s="68">
        <v>3000339</v>
      </c>
      <c r="E14" s="19" t="s">
        <v>1358</v>
      </c>
      <c r="F14" s="69">
        <v>46</v>
      </c>
      <c r="G14" s="19" t="s">
        <v>737</v>
      </c>
      <c r="H14" s="20">
        <v>4.3919179999999995</v>
      </c>
      <c r="I14" s="21">
        <v>4.3915680000000004</v>
      </c>
      <c r="J14" s="21">
        <f t="shared" si="1"/>
        <v>1.495528069329453</v>
      </c>
      <c r="K14" s="21">
        <v>0.946592389329453</v>
      </c>
      <c r="L14" s="21">
        <v>0.31730839000000005</v>
      </c>
      <c r="M14" s="21">
        <v>0.23162729000000004</v>
      </c>
      <c r="N14" s="22">
        <f t="shared" si="2"/>
        <v>0.21554770171598228</v>
      </c>
      <c r="O14" s="22">
        <f t="shared" si="3"/>
        <v>0.28780170985157305</v>
      </c>
      <c r="P14" s="23">
        <f t="shared" si="4"/>
        <v>0.34054535175806294</v>
      </c>
      <c r="Q14" s="70">
        <v>4</v>
      </c>
      <c r="R14" s="21">
        <v>4</v>
      </c>
      <c r="S14" s="23">
        <f t="shared" si="5"/>
        <v>1</v>
      </c>
    </row>
    <row r="15" spans="1:19" ht="25.5" x14ac:dyDescent="0.25">
      <c r="A15" s="17"/>
      <c r="B15" s="19">
        <v>5005099</v>
      </c>
      <c r="C15" s="19" t="s">
        <v>1365</v>
      </c>
      <c r="D15" s="68">
        <v>3000339</v>
      </c>
      <c r="E15" s="19" t="s">
        <v>1358</v>
      </c>
      <c r="F15" s="69">
        <v>460</v>
      </c>
      <c r="G15" s="19" t="s">
        <v>1367</v>
      </c>
      <c r="H15" s="20">
        <v>6.0000000000000012E-2</v>
      </c>
      <c r="I15" s="21">
        <v>1.330864</v>
      </c>
      <c r="J15" s="21">
        <f t="shared" si="1"/>
        <v>1.5728000094994903E-2</v>
      </c>
      <c r="K15" s="21">
        <v>2.0000000949949026E-3</v>
      </c>
      <c r="L15" s="21">
        <v>1.03E-2</v>
      </c>
      <c r="M15" s="21">
        <v>3.4280000000000001E-3</v>
      </c>
      <c r="N15" s="22">
        <f t="shared" si="2"/>
        <v>1.5027832257803221E-3</v>
      </c>
      <c r="O15" s="22">
        <f t="shared" si="3"/>
        <v>9.2421164709503775E-3</v>
      </c>
      <c r="P15" s="23">
        <f t="shared" si="4"/>
        <v>1.1817886797595323E-2</v>
      </c>
      <c r="Q15" s="70">
        <v>2</v>
      </c>
      <c r="R15" s="21">
        <v>2</v>
      </c>
      <c r="S15" s="23">
        <f t="shared" si="5"/>
        <v>1</v>
      </c>
    </row>
    <row r="16" spans="1:19" ht="63.75" x14ac:dyDescent="0.25">
      <c r="A16" s="17"/>
      <c r="B16" s="19">
        <v>5005100</v>
      </c>
      <c r="C16" s="19" t="s">
        <v>1366</v>
      </c>
      <c r="D16" s="68">
        <v>3000566</v>
      </c>
      <c r="E16" s="19" t="s">
        <v>1359</v>
      </c>
      <c r="F16" s="69">
        <v>419</v>
      </c>
      <c r="G16" s="19" t="s">
        <v>1368</v>
      </c>
      <c r="H16" s="20">
        <v>0.48904000000000003</v>
      </c>
      <c r="I16" s="21">
        <v>0</v>
      </c>
      <c r="J16" s="21">
        <f t="shared" si="1"/>
        <v>0</v>
      </c>
      <c r="K16" s="21">
        <v>0</v>
      </c>
      <c r="L16" s="21">
        <v>0</v>
      </c>
      <c r="M16" s="21">
        <v>0</v>
      </c>
      <c r="N16" s="22">
        <f t="shared" si="2"/>
        <v>0</v>
      </c>
      <c r="O16" s="22">
        <f t="shared" si="3"/>
        <v>0</v>
      </c>
      <c r="P16" s="23">
        <f t="shared" si="4"/>
        <v>0</v>
      </c>
      <c r="Q16" s="70">
        <v>0</v>
      </c>
      <c r="R16" s="21">
        <v>0</v>
      </c>
      <c r="S16" s="23">
        <f t="shared" si="5"/>
        <v>0</v>
      </c>
    </row>
    <row r="17" spans="1:19" ht="15.75" thickBot="1" x14ac:dyDescent="0.3">
      <c r="A17" s="41" t="s">
        <v>294</v>
      </c>
      <c r="B17" s="43"/>
      <c r="C17" s="43"/>
      <c r="D17" s="65"/>
      <c r="E17" s="43"/>
      <c r="F17" s="66"/>
      <c r="G17" s="43"/>
      <c r="H17" s="44">
        <f>H6-H7</f>
        <v>21.176609000000006</v>
      </c>
      <c r="I17" s="44">
        <f t="shared" ref="I17:M17" si="6">I6-I7</f>
        <v>29.913739000000003</v>
      </c>
      <c r="J17" s="44">
        <f t="shared" si="6"/>
        <v>13.268666569795531</v>
      </c>
      <c r="K17" s="44">
        <f t="shared" si="6"/>
        <v>5.690527819795534</v>
      </c>
      <c r="L17" s="44">
        <f t="shared" si="6"/>
        <v>2.0290389799999997</v>
      </c>
      <c r="M17" s="44">
        <f t="shared" si="6"/>
        <v>5.5490997699999998</v>
      </c>
      <c r="N17" s="46">
        <f t="shared" si="2"/>
        <v>0.19023124524137666</v>
      </c>
      <c r="O17" s="46">
        <f t="shared" si="3"/>
        <v>0.25806091307394013</v>
      </c>
      <c r="P17" s="47">
        <f t="shared" si="4"/>
        <v>0.44356429565008682</v>
      </c>
      <c r="Q17" s="67"/>
      <c r="R17" s="45"/>
      <c r="S17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workbookViewId="0">
      <selection activeCell="A35" sqref="A35:L35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90</v>
      </c>
      <c r="B1" s="50" t="s">
        <v>55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1371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13421.251096999998</v>
      </c>
      <c r="E6" s="14">
        <v>14100.420986000001</v>
      </c>
      <c r="F6" s="14">
        <v>6757.5169890241395</v>
      </c>
      <c r="G6" s="14">
        <v>4488.8828004841389</v>
      </c>
      <c r="H6" s="14">
        <v>1090.2946722099998</v>
      </c>
      <c r="I6" s="14">
        <v>1178.3395163300004</v>
      </c>
      <c r="J6" s="15">
        <v>0.31835097724678235</v>
      </c>
      <c r="K6" s="15">
        <v>0.39567453186210411</v>
      </c>
      <c r="L6" s="16">
        <v>0.4792422152312707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5779.9761220000009</v>
      </c>
      <c r="E7" s="38">
        <f ca="1">SUM(E8:OFFSET(E6,MATCH("GOBIERNOS REGIONALES",$A$8:$A$50,0),0))</f>
        <v>3938.1246749999996</v>
      </c>
      <c r="F7" s="38">
        <f ca="1">SUM(F8:OFFSET(F6,MATCH("GOBIERNOS REGIONALES",$A$8:$A$50,0),0))</f>
        <v>1558.168916796415</v>
      </c>
      <c r="G7" s="38">
        <f ca="1">SUM(G8:OFFSET(G6,MATCH("GOBIERNOS REGIONALES",$A$8:$A$50,0),0))</f>
        <v>1051.2746624564149</v>
      </c>
      <c r="H7" s="38">
        <f ca="1">SUM(H8:OFFSET(H6,MATCH("GOBIERNOS REGIONALES",$A$8:$A$50,0),0))</f>
        <v>306.67309921000003</v>
      </c>
      <c r="I7" s="38">
        <f ca="1">SUM(I8:OFFSET(I6,MATCH("GOBIERNOS REGIONALES",$A$8:$A$50,0),0))</f>
        <v>200.22115513</v>
      </c>
      <c r="J7" s="39">
        <f ca="1">IFERROR(G7/E7,0)</f>
        <v>0.26694803979419851</v>
      </c>
      <c r="K7" s="39">
        <f ca="1">IFERROR(SUM(G7,H7)/E7,0)</f>
        <v>0.34482091699303935</v>
      </c>
      <c r="L7" s="40">
        <f ca="1">IFERROR(SUM(G7,H7,I7)/E7,0)</f>
        <v>0.39566266824612784</v>
      </c>
      <c r="M7" s="4"/>
    </row>
    <row r="8" spans="1:13" x14ac:dyDescent="0.25">
      <c r="A8" s="17"/>
      <c r="B8" s="18">
        <v>10</v>
      </c>
      <c r="C8" s="19" t="s">
        <v>111</v>
      </c>
      <c r="D8" s="20">
        <v>5773.3945820000008</v>
      </c>
      <c r="E8" s="21">
        <v>3931.5431349999994</v>
      </c>
      <c r="F8" s="21">
        <f t="shared" ref="F8:F36" si="0">SUM(G8,H8,I8)</f>
        <v>1555.7306921717245</v>
      </c>
      <c r="G8" s="21">
        <v>1049.9208281817243</v>
      </c>
      <c r="H8" s="21">
        <v>305.93746294000005</v>
      </c>
      <c r="I8" s="21">
        <v>199.87240105000001</v>
      </c>
      <c r="J8" s="22">
        <f t="shared" ref="J8:J36" si="1">IFERROR(G8/E8,0)</f>
        <v>0.26705056821962719</v>
      </c>
      <c r="K8" s="22">
        <f t="shared" ref="K8:K36" si="2">IFERROR(SUM(G8,H8)/E8,0)</f>
        <v>0.34486669599307973</v>
      </c>
      <c r="L8" s="23">
        <f t="shared" ref="L8:L36" si="3">IFERROR(SUM(G8,H8,I8)/E8,0)</f>
        <v>0.39570485144167816</v>
      </c>
      <c r="M8" s="4"/>
    </row>
    <row r="9" spans="1:13" ht="38.25" x14ac:dyDescent="0.25">
      <c r="A9" s="17"/>
      <c r="B9" s="18">
        <v>117</v>
      </c>
      <c r="C9" s="19" t="s">
        <v>142</v>
      </c>
      <c r="D9" s="20">
        <v>6.5815399999999995</v>
      </c>
      <c r="E9" s="21">
        <v>6.5815399999999995</v>
      </c>
      <c r="F9" s="21">
        <f t="shared" si="0"/>
        <v>2.4382246246905983</v>
      </c>
      <c r="G9" s="21">
        <v>1.3538342746905982</v>
      </c>
      <c r="H9" s="21">
        <v>0.73563626999999998</v>
      </c>
      <c r="I9" s="21">
        <v>0.34875407999999997</v>
      </c>
      <c r="J9" s="22">
        <f t="shared" si="1"/>
        <v>0.20570174680858863</v>
      </c>
      <c r="K9" s="22">
        <f t="shared" si="2"/>
        <v>0.31747441247650221</v>
      </c>
      <c r="L9" s="23">
        <f t="shared" si="3"/>
        <v>0.37046415044056535</v>
      </c>
      <c r="M9" s="4"/>
    </row>
    <row r="10" spans="1:13" x14ac:dyDescent="0.25">
      <c r="A10" s="34" t="s">
        <v>206</v>
      </c>
      <c r="B10" s="57"/>
      <c r="C10" s="36"/>
      <c r="D10" s="37">
        <f ca="1">SUM(D11:OFFSET(D9,(MATCH("GOBIERNOS LOCALES",$A$8:$A$50,0)-MATCH("GOBIERNOS REGIONALES",$A$8:$A$50,0)),0))</f>
        <v>7201.0258270000004</v>
      </c>
      <c r="E10" s="38">
        <f ca="1">SUM(E11:OFFSET(E9,(MATCH("GOBIERNOS LOCALES",$A$8:$A$50,0)-MATCH("GOBIERNOS REGIONALES",$A$8:$A$50,0)),0))</f>
        <v>8690.5618540000014</v>
      </c>
      <c r="F10" s="38">
        <f ca="1">SUM(F11:OFFSET(F9,(MATCH("GOBIERNOS LOCALES",$A$8:$A$50,0)-MATCH("GOBIERNOS REGIONALES",$A$8:$A$50,0)),0))</f>
        <v>4688.3536598133242</v>
      </c>
      <c r="G10" s="38">
        <f ca="1">SUM(G11:OFFSET(G9,(MATCH("GOBIERNOS LOCALES",$A$8:$A$50,0)-MATCH("GOBIERNOS REGIONALES",$A$8:$A$50,0)),0))</f>
        <v>3180.0401882933229</v>
      </c>
      <c r="H10" s="38">
        <f ca="1">SUM(H11:OFFSET(H9,(MATCH("GOBIERNOS LOCALES",$A$8:$A$50,0)-MATCH("GOBIERNOS REGIONALES",$A$8:$A$50,0)),0))</f>
        <v>706.82083552999995</v>
      </c>
      <c r="I10" s="38">
        <f ca="1">SUM(I11:OFFSET(I9,(MATCH("GOBIERNOS LOCALES",$A$8:$A$50,0)-MATCH("GOBIERNOS REGIONALES",$A$8:$A$50,0)),0))</f>
        <v>801.49263599000005</v>
      </c>
      <c r="J10" s="39">
        <f t="shared" ca="1" si="1"/>
        <v>0.36591882570050949</v>
      </c>
      <c r="K10" s="39">
        <f t="shared" ca="1" si="2"/>
        <v>0.4472508324688258</v>
      </c>
      <c r="L10" s="40">
        <f t="shared" ca="1" si="3"/>
        <v>0.53947647327950565</v>
      </c>
      <c r="M10" s="4"/>
    </row>
    <row r="11" spans="1:13" x14ac:dyDescent="0.25">
      <c r="A11" s="17"/>
      <c r="B11" s="18">
        <v>440</v>
      </c>
      <c r="C11" s="19" t="s">
        <v>207</v>
      </c>
      <c r="D11" s="20">
        <v>185.12701700000005</v>
      </c>
      <c r="E11" s="21">
        <v>240.37815300000008</v>
      </c>
      <c r="F11" s="21">
        <f t="shared" si="0"/>
        <v>133.35841316438749</v>
      </c>
      <c r="G11" s="21">
        <v>91.824665824387466</v>
      </c>
      <c r="H11" s="21">
        <v>19.255517240000003</v>
      </c>
      <c r="I11" s="21">
        <v>22.278230100000005</v>
      </c>
      <c r="J11" s="22">
        <f t="shared" si="1"/>
        <v>0.38200087935773197</v>
      </c>
      <c r="K11" s="22">
        <f t="shared" si="2"/>
        <v>0.46210598458333035</v>
      </c>
      <c r="L11" s="23">
        <f t="shared" si="3"/>
        <v>0.5547859133620493</v>
      </c>
      <c r="M11" s="4"/>
    </row>
    <row r="12" spans="1:13" x14ac:dyDescent="0.25">
      <c r="A12" s="17"/>
      <c r="B12" s="18">
        <v>441</v>
      </c>
      <c r="C12" s="19" t="s">
        <v>208</v>
      </c>
      <c r="D12" s="20">
        <v>402.34895999999975</v>
      </c>
      <c r="E12" s="21">
        <v>473.79320900000016</v>
      </c>
      <c r="F12" s="21">
        <f t="shared" si="0"/>
        <v>263.09992119965278</v>
      </c>
      <c r="G12" s="21">
        <v>178.12792243965276</v>
      </c>
      <c r="H12" s="21">
        <v>39.994783859999998</v>
      </c>
      <c r="I12" s="21">
        <v>44.977214900000021</v>
      </c>
      <c r="J12" s="22">
        <f t="shared" si="1"/>
        <v>0.37596132459478265</v>
      </c>
      <c r="K12" s="22">
        <f t="shared" si="2"/>
        <v>0.46037533285888166</v>
      </c>
      <c r="L12" s="23">
        <f t="shared" si="3"/>
        <v>0.5553053868267932</v>
      </c>
      <c r="M12" s="4"/>
    </row>
    <row r="13" spans="1:13" x14ac:dyDescent="0.25">
      <c r="A13" s="17"/>
      <c r="B13" s="18">
        <v>442</v>
      </c>
      <c r="C13" s="19" t="s">
        <v>209</v>
      </c>
      <c r="D13" s="20">
        <v>235.03285000000008</v>
      </c>
      <c r="E13" s="21">
        <v>306.86562400000008</v>
      </c>
      <c r="F13" s="21">
        <f t="shared" si="0"/>
        <v>164.02973909321469</v>
      </c>
      <c r="G13" s="21">
        <v>111.05877112321468</v>
      </c>
      <c r="H13" s="21">
        <v>22.902693440000004</v>
      </c>
      <c r="I13" s="21">
        <v>30.068274530000004</v>
      </c>
      <c r="J13" s="22">
        <f t="shared" si="1"/>
        <v>0.36191336675500235</v>
      </c>
      <c r="K13" s="22">
        <f t="shared" si="2"/>
        <v>0.43654764198421475</v>
      </c>
      <c r="L13" s="23">
        <f t="shared" si="3"/>
        <v>0.53453279306780432</v>
      </c>
      <c r="M13" s="4"/>
    </row>
    <row r="14" spans="1:13" x14ac:dyDescent="0.25">
      <c r="A14" s="17"/>
      <c r="B14" s="18">
        <v>443</v>
      </c>
      <c r="C14" s="19" t="s">
        <v>210</v>
      </c>
      <c r="D14" s="20">
        <v>303.09903999999995</v>
      </c>
      <c r="E14" s="21">
        <v>358.72147700000016</v>
      </c>
      <c r="F14" s="21">
        <f t="shared" si="0"/>
        <v>195.10734791210737</v>
      </c>
      <c r="G14" s="21">
        <v>131.36377049210739</v>
      </c>
      <c r="H14" s="21">
        <v>29.434148389999997</v>
      </c>
      <c r="I14" s="21">
        <v>34.30942902999999</v>
      </c>
      <c r="J14" s="22">
        <f t="shared" si="1"/>
        <v>0.36619990414487319</v>
      </c>
      <c r="K14" s="22">
        <f t="shared" si="2"/>
        <v>0.44825283455806941</v>
      </c>
      <c r="L14" s="23">
        <f t="shared" si="3"/>
        <v>0.54389647796891538</v>
      </c>
      <c r="M14" s="4"/>
    </row>
    <row r="15" spans="1:13" x14ac:dyDescent="0.25">
      <c r="A15" s="17"/>
      <c r="B15" s="18">
        <v>444</v>
      </c>
      <c r="C15" s="19" t="s">
        <v>211</v>
      </c>
      <c r="D15" s="20">
        <v>340.05399999999986</v>
      </c>
      <c r="E15" s="21">
        <v>420.69992200000007</v>
      </c>
      <c r="F15" s="21">
        <f t="shared" si="0"/>
        <v>224.40674272413091</v>
      </c>
      <c r="G15" s="21">
        <v>153.06124590413089</v>
      </c>
      <c r="H15" s="21">
        <v>31.453329290000003</v>
      </c>
      <c r="I15" s="21">
        <v>39.892167530000016</v>
      </c>
      <c r="J15" s="22">
        <f t="shared" si="1"/>
        <v>0.36382523005110246</v>
      </c>
      <c r="K15" s="22">
        <f t="shared" si="2"/>
        <v>0.43858951605446422</v>
      </c>
      <c r="L15" s="23">
        <f t="shared" si="3"/>
        <v>0.53341284604310168</v>
      </c>
      <c r="M15" s="4"/>
    </row>
    <row r="16" spans="1:13" x14ac:dyDescent="0.25">
      <c r="A16" s="17"/>
      <c r="B16" s="18">
        <v>445</v>
      </c>
      <c r="C16" s="19" t="s">
        <v>212</v>
      </c>
      <c r="D16" s="20">
        <v>549.18522400000052</v>
      </c>
      <c r="E16" s="21">
        <v>686.37363100000005</v>
      </c>
      <c r="F16" s="21">
        <f t="shared" si="0"/>
        <v>375.22904063946282</v>
      </c>
      <c r="G16" s="21">
        <v>254.03462686946278</v>
      </c>
      <c r="H16" s="21">
        <v>56.543041309999992</v>
      </c>
      <c r="I16" s="21">
        <v>64.651372460000033</v>
      </c>
      <c r="J16" s="22">
        <f t="shared" si="1"/>
        <v>0.37011128545155719</v>
      </c>
      <c r="K16" s="22">
        <f t="shared" si="2"/>
        <v>0.45249067585386704</v>
      </c>
      <c r="L16" s="23">
        <f t="shared" si="3"/>
        <v>0.54668335683697444</v>
      </c>
      <c r="M16" s="4"/>
    </row>
    <row r="17" spans="1:13" x14ac:dyDescent="0.25">
      <c r="A17" s="17"/>
      <c r="B17" s="18">
        <v>446</v>
      </c>
      <c r="C17" s="19" t="s">
        <v>213</v>
      </c>
      <c r="D17" s="20">
        <v>414.07071099999996</v>
      </c>
      <c r="E17" s="21">
        <v>534.02780399999972</v>
      </c>
      <c r="F17" s="21">
        <f t="shared" si="0"/>
        <v>282.03386252150744</v>
      </c>
      <c r="G17" s="21">
        <v>189.44321335150744</v>
      </c>
      <c r="H17" s="21">
        <v>42.899459700000001</v>
      </c>
      <c r="I17" s="21">
        <v>49.691189470000005</v>
      </c>
      <c r="J17" s="22">
        <f t="shared" si="1"/>
        <v>0.35474410121070687</v>
      </c>
      <c r="K17" s="22">
        <f t="shared" si="2"/>
        <v>0.43507598539102948</v>
      </c>
      <c r="L17" s="23">
        <f t="shared" si="3"/>
        <v>0.52812580245635976</v>
      </c>
      <c r="M17" s="4"/>
    </row>
    <row r="18" spans="1:13" x14ac:dyDescent="0.25">
      <c r="A18" s="17"/>
      <c r="B18" s="18">
        <v>447</v>
      </c>
      <c r="C18" s="19" t="s">
        <v>214</v>
      </c>
      <c r="D18" s="20">
        <v>251.42984699999991</v>
      </c>
      <c r="E18" s="21">
        <v>287.21885499999996</v>
      </c>
      <c r="F18" s="21">
        <f t="shared" si="0"/>
        <v>157.82630146316529</v>
      </c>
      <c r="G18" s="21">
        <v>106.35617051316528</v>
      </c>
      <c r="H18" s="21">
        <v>24.05908985000001</v>
      </c>
      <c r="I18" s="21">
        <v>27.411041099999991</v>
      </c>
      <c r="J18" s="22">
        <f t="shared" si="1"/>
        <v>0.37029661758510002</v>
      </c>
      <c r="K18" s="22">
        <f t="shared" si="2"/>
        <v>0.45406232248633294</v>
      </c>
      <c r="L18" s="23">
        <f t="shared" si="3"/>
        <v>0.5494984006644178</v>
      </c>
      <c r="M18" s="4"/>
    </row>
    <row r="19" spans="1:13" x14ac:dyDescent="0.25">
      <c r="A19" s="17"/>
      <c r="B19" s="18">
        <v>448</v>
      </c>
      <c r="C19" s="19" t="s">
        <v>215</v>
      </c>
      <c r="D19" s="20">
        <v>274.33573700000028</v>
      </c>
      <c r="E19" s="21">
        <v>326.51911999999999</v>
      </c>
      <c r="F19" s="21">
        <f t="shared" si="0"/>
        <v>180.31615503798378</v>
      </c>
      <c r="G19" s="21">
        <v>122.32812103798381</v>
      </c>
      <c r="H19" s="21">
        <v>26.549118409999984</v>
      </c>
      <c r="I19" s="21">
        <v>31.438915589999986</v>
      </c>
      <c r="J19" s="22">
        <f t="shared" si="1"/>
        <v>0.37464305624118982</v>
      </c>
      <c r="K19" s="22">
        <f t="shared" si="2"/>
        <v>0.45595259306096314</v>
      </c>
      <c r="L19" s="23">
        <f t="shared" si="3"/>
        <v>0.5522376608082975</v>
      </c>
      <c r="M19" s="4"/>
    </row>
    <row r="20" spans="1:13" x14ac:dyDescent="0.25">
      <c r="A20" s="17"/>
      <c r="B20" s="18">
        <v>449</v>
      </c>
      <c r="C20" s="19" t="s">
        <v>216</v>
      </c>
      <c r="D20" s="20">
        <v>228.50690700000004</v>
      </c>
      <c r="E20" s="21">
        <v>251.41158100000001</v>
      </c>
      <c r="F20" s="21">
        <f t="shared" si="0"/>
        <v>138.7427956979601</v>
      </c>
      <c r="G20" s="21">
        <v>91.328424787960103</v>
      </c>
      <c r="H20" s="21">
        <v>30.654669759999997</v>
      </c>
      <c r="I20" s="21">
        <v>16.759701150000001</v>
      </c>
      <c r="J20" s="22">
        <f t="shared" si="1"/>
        <v>0.3632626008105812</v>
      </c>
      <c r="K20" s="22">
        <f t="shared" si="2"/>
        <v>0.48519282231457783</v>
      </c>
      <c r="L20" s="23">
        <f t="shared" si="3"/>
        <v>0.55185522936574705</v>
      </c>
      <c r="M20" s="4"/>
    </row>
    <row r="21" spans="1:13" x14ac:dyDescent="0.25">
      <c r="A21" s="17"/>
      <c r="B21" s="18">
        <v>450</v>
      </c>
      <c r="C21" s="19" t="s">
        <v>217</v>
      </c>
      <c r="D21" s="20">
        <v>384.24491800000015</v>
      </c>
      <c r="E21" s="21">
        <v>449.840485</v>
      </c>
      <c r="F21" s="21">
        <f t="shared" si="0"/>
        <v>249.43384671586333</v>
      </c>
      <c r="G21" s="21">
        <v>169.30137029586331</v>
      </c>
      <c r="H21" s="21">
        <v>37.371505720000009</v>
      </c>
      <c r="I21" s="21">
        <v>42.760970700000001</v>
      </c>
      <c r="J21" s="22">
        <f t="shared" si="1"/>
        <v>0.37635867811200518</v>
      </c>
      <c r="K21" s="22">
        <f t="shared" si="2"/>
        <v>0.45943591763614455</v>
      </c>
      <c r="L21" s="23">
        <f t="shared" si="3"/>
        <v>0.55449399294477308</v>
      </c>
      <c r="M21" s="4"/>
    </row>
    <row r="22" spans="1:13" x14ac:dyDescent="0.25">
      <c r="A22" s="17"/>
      <c r="B22" s="18">
        <v>451</v>
      </c>
      <c r="C22" s="19" t="s">
        <v>218</v>
      </c>
      <c r="D22" s="20">
        <v>484.11913700000019</v>
      </c>
      <c r="E22" s="21">
        <v>589.78563899999926</v>
      </c>
      <c r="F22" s="21">
        <f t="shared" si="0"/>
        <v>302.82981741878262</v>
      </c>
      <c r="G22" s="21">
        <v>207.1908326687826</v>
      </c>
      <c r="H22" s="21">
        <v>44.935850369999997</v>
      </c>
      <c r="I22" s="21">
        <v>50.703134380000009</v>
      </c>
      <c r="J22" s="22">
        <f t="shared" si="1"/>
        <v>0.35129853792317051</v>
      </c>
      <c r="K22" s="22">
        <f t="shared" si="2"/>
        <v>0.4274886778631497</v>
      </c>
      <c r="L22" s="23">
        <f t="shared" si="3"/>
        <v>0.51345742824840634</v>
      </c>
      <c r="M22" s="4"/>
    </row>
    <row r="23" spans="1:13" x14ac:dyDescent="0.25">
      <c r="A23" s="17"/>
      <c r="B23" s="18">
        <v>452</v>
      </c>
      <c r="C23" s="19" t="s">
        <v>219</v>
      </c>
      <c r="D23" s="20">
        <v>281.42828300000014</v>
      </c>
      <c r="E23" s="21">
        <v>358.04287600000015</v>
      </c>
      <c r="F23" s="21">
        <f t="shared" si="0"/>
        <v>188.26091633058167</v>
      </c>
      <c r="G23" s="21">
        <v>127.91501990058168</v>
      </c>
      <c r="H23" s="21">
        <v>27.49630891000001</v>
      </c>
      <c r="I23" s="21">
        <v>32.849587519999986</v>
      </c>
      <c r="J23" s="22">
        <f t="shared" si="1"/>
        <v>0.35726173728026256</v>
      </c>
      <c r="K23" s="22">
        <f t="shared" si="2"/>
        <v>0.43405787191414924</v>
      </c>
      <c r="L23" s="23">
        <f t="shared" si="3"/>
        <v>0.52580550808272919</v>
      </c>
      <c r="M23" s="4"/>
    </row>
    <row r="24" spans="1:13" x14ac:dyDescent="0.25">
      <c r="A24" s="17"/>
      <c r="B24" s="18">
        <v>453</v>
      </c>
      <c r="C24" s="19" t="s">
        <v>220</v>
      </c>
      <c r="D24" s="20">
        <v>456.65190399999977</v>
      </c>
      <c r="E24" s="21">
        <v>490.68769199999974</v>
      </c>
      <c r="F24" s="21">
        <f t="shared" si="0"/>
        <v>274.66489112805107</v>
      </c>
      <c r="G24" s="21">
        <v>193.91991618805108</v>
      </c>
      <c r="H24" s="21">
        <v>35.928026480000014</v>
      </c>
      <c r="I24" s="21">
        <v>44.81694846000002</v>
      </c>
      <c r="J24" s="22">
        <f t="shared" si="1"/>
        <v>0.39520028594491663</v>
      </c>
      <c r="K24" s="22">
        <f t="shared" si="2"/>
        <v>0.46842002849350295</v>
      </c>
      <c r="L24" s="23">
        <f t="shared" si="3"/>
        <v>0.55975500426460911</v>
      </c>
      <c r="M24" s="4"/>
    </row>
    <row r="25" spans="1:13" x14ac:dyDescent="0.25">
      <c r="A25" s="17"/>
      <c r="B25" s="18">
        <v>454</v>
      </c>
      <c r="C25" s="19" t="s">
        <v>221</v>
      </c>
      <c r="D25" s="20">
        <v>74.15651800000002</v>
      </c>
      <c r="E25" s="21">
        <v>89.885542000000015</v>
      </c>
      <c r="F25" s="21">
        <f t="shared" si="0"/>
        <v>35.660278242419544</v>
      </c>
      <c r="G25" s="21">
        <v>23.419663632419542</v>
      </c>
      <c r="H25" s="21">
        <v>6.1050295600000002</v>
      </c>
      <c r="I25" s="21">
        <v>6.1355850500000013</v>
      </c>
      <c r="J25" s="22">
        <f t="shared" si="1"/>
        <v>0.26054984051183155</v>
      </c>
      <c r="K25" s="22">
        <f t="shared" si="2"/>
        <v>0.32846987997713289</v>
      </c>
      <c r="L25" s="23">
        <f t="shared" si="3"/>
        <v>0.39672985720461629</v>
      </c>
      <c r="M25" s="4"/>
    </row>
    <row r="26" spans="1:13" x14ac:dyDescent="0.25">
      <c r="A26" s="17"/>
      <c r="B26" s="18">
        <v>455</v>
      </c>
      <c r="C26" s="19" t="s">
        <v>222</v>
      </c>
      <c r="D26" s="20">
        <v>91.43748100000002</v>
      </c>
      <c r="E26" s="21">
        <v>109.60371599999999</v>
      </c>
      <c r="F26" s="21">
        <f t="shared" si="0"/>
        <v>54.46005989730272</v>
      </c>
      <c r="G26" s="21">
        <v>36.396165067302718</v>
      </c>
      <c r="H26" s="21">
        <v>7.8661350799999985</v>
      </c>
      <c r="I26" s="21">
        <v>10.197759750000001</v>
      </c>
      <c r="J26" s="22">
        <f t="shared" si="1"/>
        <v>0.33207053917134272</v>
      </c>
      <c r="K26" s="22">
        <f t="shared" si="2"/>
        <v>0.40383941131432732</v>
      </c>
      <c r="L26" s="23">
        <f t="shared" si="3"/>
        <v>0.49688150990521823</v>
      </c>
      <c r="M26" s="4"/>
    </row>
    <row r="27" spans="1:13" x14ac:dyDescent="0.25">
      <c r="A27" s="17"/>
      <c r="B27" s="18">
        <v>456</v>
      </c>
      <c r="C27" s="19" t="s">
        <v>223</v>
      </c>
      <c r="D27" s="20">
        <v>125.24497000000004</v>
      </c>
      <c r="E27" s="21">
        <v>151.36681999999996</v>
      </c>
      <c r="F27" s="21">
        <f t="shared" si="0"/>
        <v>80.698855454108298</v>
      </c>
      <c r="G27" s="21">
        <v>54.326743904108298</v>
      </c>
      <c r="H27" s="21">
        <v>13.065683900000002</v>
      </c>
      <c r="I27" s="21">
        <v>13.306427650000009</v>
      </c>
      <c r="J27" s="22">
        <f t="shared" si="1"/>
        <v>0.35890787627108972</v>
      </c>
      <c r="K27" s="22">
        <f t="shared" si="2"/>
        <v>0.44522589431493848</v>
      </c>
      <c r="L27" s="23">
        <f t="shared" si="3"/>
        <v>0.53313437815571685</v>
      </c>
      <c r="M27" s="4"/>
    </row>
    <row r="28" spans="1:13" x14ac:dyDescent="0.25">
      <c r="A28" s="17"/>
      <c r="B28" s="18">
        <v>457</v>
      </c>
      <c r="C28" s="19" t="s">
        <v>224</v>
      </c>
      <c r="D28" s="20">
        <v>461.50356500000004</v>
      </c>
      <c r="E28" s="21">
        <v>593.13464399999964</v>
      </c>
      <c r="F28" s="21">
        <f t="shared" si="0"/>
        <v>302.56671608579393</v>
      </c>
      <c r="G28" s="21">
        <v>203.48031251579394</v>
      </c>
      <c r="H28" s="21">
        <v>45.493006999999984</v>
      </c>
      <c r="I28" s="21">
        <v>53.593396570000003</v>
      </c>
      <c r="J28" s="22">
        <f t="shared" si="1"/>
        <v>0.34305922706446068</v>
      </c>
      <c r="K28" s="22">
        <f t="shared" si="2"/>
        <v>0.41975851863374564</v>
      </c>
      <c r="L28" s="23">
        <f t="shared" si="3"/>
        <v>0.5101147254615499</v>
      </c>
      <c r="M28" s="4"/>
    </row>
    <row r="29" spans="1:13" x14ac:dyDescent="0.25">
      <c r="A29" s="17"/>
      <c r="B29" s="18">
        <v>458</v>
      </c>
      <c r="C29" s="19" t="s">
        <v>225</v>
      </c>
      <c r="D29" s="20">
        <v>496.22700200000003</v>
      </c>
      <c r="E29" s="21">
        <v>609.53568599999983</v>
      </c>
      <c r="F29" s="21">
        <f t="shared" si="0"/>
        <v>332.03444605430911</v>
      </c>
      <c r="G29" s="21">
        <v>228.15378878430906</v>
      </c>
      <c r="H29" s="21">
        <v>49.482143200000003</v>
      </c>
      <c r="I29" s="21">
        <v>54.398514070000012</v>
      </c>
      <c r="J29" s="22">
        <f t="shared" si="1"/>
        <v>0.37430751640078563</v>
      </c>
      <c r="K29" s="22">
        <f t="shared" si="2"/>
        <v>0.45548757580751253</v>
      </c>
      <c r="L29" s="23">
        <f t="shared" si="3"/>
        <v>0.54473339901268591</v>
      </c>
      <c r="M29" s="4"/>
    </row>
    <row r="30" spans="1:13" x14ac:dyDescent="0.25">
      <c r="A30" s="17"/>
      <c r="B30" s="18">
        <v>459</v>
      </c>
      <c r="C30" s="19" t="s">
        <v>226</v>
      </c>
      <c r="D30" s="20">
        <v>285.42157300000008</v>
      </c>
      <c r="E30" s="21">
        <v>357.76069100000012</v>
      </c>
      <c r="F30" s="21">
        <f t="shared" si="0"/>
        <v>189.82166862328023</v>
      </c>
      <c r="G30" s="21">
        <v>126.4227069232802</v>
      </c>
      <c r="H30" s="21">
        <v>28.414721180000004</v>
      </c>
      <c r="I30" s="21">
        <v>34.98424052</v>
      </c>
      <c r="J30" s="22">
        <f t="shared" si="1"/>
        <v>0.35337226840072311</v>
      </c>
      <c r="K30" s="22">
        <f t="shared" si="2"/>
        <v>0.43279608967235633</v>
      </c>
      <c r="L30" s="23">
        <f t="shared" si="3"/>
        <v>0.53058279849778178</v>
      </c>
      <c r="M30" s="4"/>
    </row>
    <row r="31" spans="1:13" x14ac:dyDescent="0.25">
      <c r="A31" s="17"/>
      <c r="B31" s="18">
        <v>460</v>
      </c>
      <c r="C31" s="19" t="s">
        <v>227</v>
      </c>
      <c r="D31" s="20">
        <v>98.122090999999998</v>
      </c>
      <c r="E31" s="21">
        <v>114.60185399999996</v>
      </c>
      <c r="F31" s="21">
        <f t="shared" si="0"/>
        <v>66.210026381466903</v>
      </c>
      <c r="G31" s="21">
        <v>44.723620591466897</v>
      </c>
      <c r="H31" s="21">
        <v>9.4357800799999971</v>
      </c>
      <c r="I31" s="21">
        <v>12.05062571</v>
      </c>
      <c r="J31" s="22">
        <f t="shared" si="1"/>
        <v>0.39025215588106377</v>
      </c>
      <c r="K31" s="22">
        <f t="shared" si="2"/>
        <v>0.47258747377216881</v>
      </c>
      <c r="L31" s="23">
        <f t="shared" si="3"/>
        <v>0.57773957462736092</v>
      </c>
      <c r="M31" s="4"/>
    </row>
    <row r="32" spans="1:13" x14ac:dyDescent="0.25">
      <c r="A32" s="17"/>
      <c r="B32" s="18">
        <v>461</v>
      </c>
      <c r="C32" s="19" t="s">
        <v>228</v>
      </c>
      <c r="D32" s="20">
        <v>102.56382100000002</v>
      </c>
      <c r="E32" s="21">
        <v>115.07073700000001</v>
      </c>
      <c r="F32" s="21">
        <f t="shared" si="0"/>
        <v>63.097017117313634</v>
      </c>
      <c r="G32" s="21">
        <v>42.405034777313631</v>
      </c>
      <c r="H32" s="21">
        <v>9.6604109399999984</v>
      </c>
      <c r="I32" s="21">
        <v>11.031571400000002</v>
      </c>
      <c r="J32" s="22">
        <f t="shared" si="1"/>
        <v>0.36851275904588693</v>
      </c>
      <c r="K32" s="22">
        <f t="shared" si="2"/>
        <v>0.45246469323746163</v>
      </c>
      <c r="L32" s="23">
        <f t="shared" si="3"/>
        <v>0.54833243240037322</v>
      </c>
      <c r="M32" s="4"/>
    </row>
    <row r="33" spans="1:13" x14ac:dyDescent="0.25">
      <c r="A33" s="17"/>
      <c r="B33" s="18">
        <v>462</v>
      </c>
      <c r="C33" s="19" t="s">
        <v>229</v>
      </c>
      <c r="D33" s="20">
        <v>193.65775799999989</v>
      </c>
      <c r="E33" s="21">
        <v>212.15082599999994</v>
      </c>
      <c r="F33" s="21">
        <f t="shared" si="0"/>
        <v>121.3801558550629</v>
      </c>
      <c r="G33" s="21">
        <v>78.142508795062895</v>
      </c>
      <c r="H33" s="21">
        <v>21.161923820000002</v>
      </c>
      <c r="I33" s="21">
        <v>22.075723239999999</v>
      </c>
      <c r="J33" s="22">
        <f t="shared" si="1"/>
        <v>0.36833469031632671</v>
      </c>
      <c r="K33" s="22">
        <f t="shared" si="2"/>
        <v>0.46808411962092911</v>
      </c>
      <c r="L33" s="23">
        <f t="shared" si="3"/>
        <v>0.57214085914076496</v>
      </c>
      <c r="M33" s="4"/>
    </row>
    <row r="34" spans="1:13" x14ac:dyDescent="0.25">
      <c r="A34" s="17"/>
      <c r="B34" s="18">
        <v>463</v>
      </c>
      <c r="C34" s="19" t="s">
        <v>230</v>
      </c>
      <c r="D34" s="20">
        <v>308.70943400000021</v>
      </c>
      <c r="E34" s="21">
        <v>361.64136900000017</v>
      </c>
      <c r="F34" s="21">
        <f t="shared" si="0"/>
        <v>200.25596905528428</v>
      </c>
      <c r="G34" s="21">
        <v>137.2559730552843</v>
      </c>
      <c r="H34" s="21">
        <v>30.781926099999993</v>
      </c>
      <c r="I34" s="21">
        <v>32.218069899999996</v>
      </c>
      <c r="J34" s="22">
        <f t="shared" si="1"/>
        <v>0.37953615050960676</v>
      </c>
      <c r="K34" s="22">
        <f t="shared" si="2"/>
        <v>0.46465342065244813</v>
      </c>
      <c r="L34" s="23">
        <f t="shared" si="3"/>
        <v>0.55374187308555456</v>
      </c>
      <c r="M34" s="4"/>
    </row>
    <row r="35" spans="1:13" x14ac:dyDescent="0.25">
      <c r="A35" s="17"/>
      <c r="B35" s="18">
        <v>464</v>
      </c>
      <c r="C35" s="19" t="s">
        <v>231</v>
      </c>
      <c r="D35" s="20">
        <v>174.34707900000001</v>
      </c>
      <c r="E35" s="21">
        <v>201.44390099999995</v>
      </c>
      <c r="F35" s="21">
        <f t="shared" si="0"/>
        <v>112.82867600012999</v>
      </c>
      <c r="G35" s="21">
        <v>78.059598850129987</v>
      </c>
      <c r="H35" s="21">
        <v>15.87653194</v>
      </c>
      <c r="I35" s="21">
        <v>18.892545209999998</v>
      </c>
      <c r="J35" s="22">
        <f t="shared" si="1"/>
        <v>0.38750043293755521</v>
      </c>
      <c r="K35" s="22">
        <f t="shared" si="2"/>
        <v>0.46631409699581827</v>
      </c>
      <c r="L35" s="23">
        <f t="shared" si="3"/>
        <v>0.5600997371478128</v>
      </c>
      <c r="M35" s="4"/>
    </row>
    <row r="36" spans="1:13" ht="15.75" thickBot="1" x14ac:dyDescent="0.3">
      <c r="A36" s="41" t="s">
        <v>233</v>
      </c>
      <c r="B36" s="58"/>
      <c r="C36" s="43"/>
      <c r="D36" s="44">
        <v>440.24914799999914</v>
      </c>
      <c r="E36" s="45">
        <v>1471.7344569999975</v>
      </c>
      <c r="F36" s="45">
        <f t="shared" si="0"/>
        <v>510.99441241440172</v>
      </c>
      <c r="G36" s="45">
        <v>257.56794973440134</v>
      </c>
      <c r="H36" s="45">
        <v>76.80073747000003</v>
      </c>
      <c r="I36" s="45">
        <v>176.62572521000038</v>
      </c>
      <c r="J36" s="46">
        <f t="shared" si="1"/>
        <v>0.17500979779968676</v>
      </c>
      <c r="K36" s="46">
        <f t="shared" si="2"/>
        <v>0.22719362559872572</v>
      </c>
      <c r="L36" s="47">
        <f t="shared" si="3"/>
        <v>0.34720557773446392</v>
      </c>
      <c r="M36" s="4"/>
    </row>
    <row r="37" spans="1:13" x14ac:dyDescent="0.25">
      <c r="D37" s="5"/>
      <c r="E37" s="5"/>
      <c r="F37" s="5"/>
      <c r="G37" s="5"/>
      <c r="H37" s="5"/>
      <c r="I37" s="5"/>
      <c r="J37" s="4"/>
      <c r="K37" s="4"/>
      <c r="L37" s="4"/>
      <c r="M37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13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90</v>
      </c>
      <c r="B1" s="51" t="s">
        <v>55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1372</v>
      </c>
      <c r="N2" s="72" t="s">
        <v>1429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13421.251096999998</v>
      </c>
      <c r="E6" s="14">
        <f ca="1">SUM(E7:OFFSET(E7,50,0))</f>
        <v>14100.420986000001</v>
      </c>
      <c r="F6" s="14">
        <f ca="1">SUM(F7:OFFSET(F7,50,0))</f>
        <v>6757.5169890241395</v>
      </c>
      <c r="G6" s="14">
        <f ca="1">SUM(G7:OFFSET(G7,50,0))</f>
        <v>4488.8828004841389</v>
      </c>
      <c r="H6" s="14">
        <f ca="1">SUM(H7:OFFSET(H7,50,0))</f>
        <v>1090.2946722099998</v>
      </c>
      <c r="I6" s="14">
        <f ca="1">SUM(I7:OFFSET(I7,50,0))</f>
        <v>1178.3395163300004</v>
      </c>
      <c r="J6" s="15">
        <f ca="1">IFERROR(G6/E6,0)</f>
        <v>0.31835097724678235</v>
      </c>
      <c r="K6" s="15">
        <f ca="1">IFERROR(SUM(G6,H6)/E6,0)</f>
        <v>0.39567453186210411</v>
      </c>
      <c r="L6" s="16">
        <f ca="1">IFERROR(SUM(G6,H6,I6)/E6,0)</f>
        <v>0.4792422152312707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262.2189249999999</v>
      </c>
      <c r="E7" s="21">
        <v>368.166358</v>
      </c>
      <c r="F7" s="21">
        <f t="shared" ref="F7:F31" si="0">SUM(G7,H7,I7)</f>
        <v>183.35403755794874</v>
      </c>
      <c r="G7" s="21">
        <v>105.59782952794875</v>
      </c>
      <c r="H7" s="21">
        <v>49.816922760000004</v>
      </c>
      <c r="I7" s="21">
        <v>27.939285270000003</v>
      </c>
      <c r="J7" s="22">
        <f t="shared" ref="J7:J31" si="1">IFERROR(G7/E7,0)</f>
        <v>0.28682096349484693</v>
      </c>
      <c r="K7" s="22">
        <f t="shared" ref="K7:K31" si="2">IFERROR(SUM(G7,H7)/E7,0)</f>
        <v>0.4221318675943464</v>
      </c>
      <c r="L7" s="23">
        <f t="shared" ref="L7:L31" si="3">IFERROR(SUM(G7,H7,I7)/E7,0)</f>
        <v>0.49801953267535853</v>
      </c>
      <c r="M7" s="4"/>
      <c r="N7" t="s">
        <v>272</v>
      </c>
      <c r="O7" s="5">
        <v>69.620994053835446</v>
      </c>
      <c r="P7" s="71">
        <v>0.58655378641926492</v>
      </c>
    </row>
    <row r="8" spans="1:16" x14ac:dyDescent="0.25">
      <c r="A8" s="17"/>
      <c r="B8" s="55">
        <v>2</v>
      </c>
      <c r="C8" s="19" t="s">
        <v>251</v>
      </c>
      <c r="D8" s="20">
        <v>518.40875999999992</v>
      </c>
      <c r="E8" s="21">
        <v>524.45382599999994</v>
      </c>
      <c r="F8" s="21">
        <f t="shared" si="0"/>
        <v>290.2761232929343</v>
      </c>
      <c r="G8" s="21">
        <v>198.4340988729343</v>
      </c>
      <c r="H8" s="21">
        <v>41.604063009999976</v>
      </c>
      <c r="I8" s="21">
        <v>50.237961410000011</v>
      </c>
      <c r="J8" s="22">
        <f t="shared" si="1"/>
        <v>0.37836333540816675</v>
      </c>
      <c r="K8" s="22">
        <f t="shared" si="2"/>
        <v>0.4576916975011911</v>
      </c>
      <c r="L8" s="23">
        <f t="shared" si="3"/>
        <v>0.55348270696557822</v>
      </c>
      <c r="M8" s="4"/>
      <c r="N8" t="s">
        <v>274</v>
      </c>
      <c r="O8" s="5">
        <v>139.76787450742523</v>
      </c>
      <c r="P8" s="71">
        <v>0.58026811670703726</v>
      </c>
    </row>
    <row r="9" spans="1:16" x14ac:dyDescent="0.25">
      <c r="A9" s="17"/>
      <c r="B9" s="55">
        <v>3</v>
      </c>
      <c r="C9" s="19" t="s">
        <v>252</v>
      </c>
      <c r="D9" s="20">
        <v>374.96662500000031</v>
      </c>
      <c r="E9" s="21">
        <v>453.17428500000034</v>
      </c>
      <c r="F9" s="21">
        <f t="shared" si="0"/>
        <v>195.46675841682722</v>
      </c>
      <c r="G9" s="21">
        <v>126.6948008368272</v>
      </c>
      <c r="H9" s="21">
        <v>25.818909740000002</v>
      </c>
      <c r="I9" s="21">
        <v>42.953047840000011</v>
      </c>
      <c r="J9" s="22">
        <f t="shared" si="1"/>
        <v>0.27957191091905648</v>
      </c>
      <c r="K9" s="22">
        <f t="shared" si="2"/>
        <v>0.33654537696645143</v>
      </c>
      <c r="L9" s="23">
        <f t="shared" si="3"/>
        <v>0.43132800091873497</v>
      </c>
      <c r="M9" s="4"/>
      <c r="N9" t="s">
        <v>256</v>
      </c>
      <c r="O9" s="5">
        <v>118.98827044476081</v>
      </c>
      <c r="P9" s="71">
        <v>0.56188658960062554</v>
      </c>
    </row>
    <row r="10" spans="1:16" x14ac:dyDescent="0.25">
      <c r="A10" s="17"/>
      <c r="B10" s="55">
        <v>4</v>
      </c>
      <c r="C10" s="19" t="s">
        <v>253</v>
      </c>
      <c r="D10" s="20">
        <v>401.71434599999969</v>
      </c>
      <c r="E10" s="21">
        <v>435.57251699999989</v>
      </c>
      <c r="F10" s="21">
        <f t="shared" si="0"/>
        <v>226.02287195219776</v>
      </c>
      <c r="G10" s="21">
        <v>153.82478674219772</v>
      </c>
      <c r="H10" s="21">
        <v>32.999233450000013</v>
      </c>
      <c r="I10" s="21">
        <v>39.198851760000011</v>
      </c>
      <c r="J10" s="22">
        <f t="shared" si="1"/>
        <v>0.35315540062459394</v>
      </c>
      <c r="K10" s="22">
        <f t="shared" si="2"/>
        <v>0.42891599653473494</v>
      </c>
      <c r="L10" s="23">
        <f t="shared" si="3"/>
        <v>0.5189098557202998</v>
      </c>
      <c r="M10" s="4"/>
      <c r="N10" t="s">
        <v>251</v>
      </c>
      <c r="O10" s="5">
        <v>290.2761232929343</v>
      </c>
      <c r="P10" s="71">
        <v>0.55348270696557822</v>
      </c>
    </row>
    <row r="11" spans="1:16" x14ac:dyDescent="0.25">
      <c r="A11" s="17"/>
      <c r="B11" s="55">
        <v>5</v>
      </c>
      <c r="C11" s="19" t="s">
        <v>254</v>
      </c>
      <c r="D11" s="20">
        <v>619.67478800000015</v>
      </c>
      <c r="E11" s="21">
        <v>551.17858700000068</v>
      </c>
      <c r="F11" s="21">
        <f t="shared" si="0"/>
        <v>284.28478386006145</v>
      </c>
      <c r="G11" s="21">
        <v>195.22877195006146</v>
      </c>
      <c r="H11" s="21">
        <v>39.18553804999997</v>
      </c>
      <c r="I11" s="21">
        <v>49.870473860000011</v>
      </c>
      <c r="J11" s="22">
        <f t="shared" si="1"/>
        <v>0.3542023883994993</v>
      </c>
      <c r="K11" s="22">
        <f t="shared" si="2"/>
        <v>0.4252964747341702</v>
      </c>
      <c r="L11" s="23">
        <f t="shared" si="3"/>
        <v>0.51577617593489911</v>
      </c>
      <c r="M11" s="4"/>
      <c r="N11" t="s">
        <v>273</v>
      </c>
      <c r="O11" s="5">
        <v>68.470211367324424</v>
      </c>
      <c r="P11" s="71">
        <v>0.54746141492204758</v>
      </c>
    </row>
    <row r="12" spans="1:16" x14ac:dyDescent="0.25">
      <c r="A12" s="17"/>
      <c r="B12" s="55">
        <v>6</v>
      </c>
      <c r="C12" s="19" t="s">
        <v>255</v>
      </c>
      <c r="D12" s="20">
        <v>808.92843000000107</v>
      </c>
      <c r="E12" s="21">
        <v>863.59756599999935</v>
      </c>
      <c r="F12" s="21">
        <f t="shared" si="0"/>
        <v>456.80922369579298</v>
      </c>
      <c r="G12" s="21">
        <v>307.53087008579297</v>
      </c>
      <c r="H12" s="21">
        <v>64.671692679999936</v>
      </c>
      <c r="I12" s="21">
        <v>84.606660930000075</v>
      </c>
      <c r="J12" s="22">
        <f t="shared" si="1"/>
        <v>0.35610437337174383</v>
      </c>
      <c r="K12" s="22">
        <f t="shared" si="2"/>
        <v>0.43099075011264354</v>
      </c>
      <c r="L12" s="23">
        <f t="shared" si="3"/>
        <v>0.52896075866868908</v>
      </c>
      <c r="M12" s="4"/>
      <c r="N12" t="s">
        <v>258</v>
      </c>
      <c r="O12" s="5">
        <v>192.51514819648929</v>
      </c>
      <c r="P12" s="71">
        <v>0.5472245550214595</v>
      </c>
    </row>
    <row r="13" spans="1:16" x14ac:dyDescent="0.25">
      <c r="A13" s="17"/>
      <c r="B13" s="55">
        <v>7</v>
      </c>
      <c r="C13" s="19" t="s">
        <v>256</v>
      </c>
      <c r="D13" s="20">
        <v>215.04554400000001</v>
      </c>
      <c r="E13" s="21">
        <v>211.76563499999992</v>
      </c>
      <c r="F13" s="21">
        <f t="shared" si="0"/>
        <v>118.98827044476081</v>
      </c>
      <c r="G13" s="21">
        <v>83.610069414760801</v>
      </c>
      <c r="H13" s="21">
        <v>16.235828939999998</v>
      </c>
      <c r="I13" s="21">
        <v>19.142372090000002</v>
      </c>
      <c r="J13" s="22">
        <f t="shared" si="1"/>
        <v>0.3948235955034009</v>
      </c>
      <c r="K13" s="22">
        <f t="shared" si="2"/>
        <v>0.47149245133546264</v>
      </c>
      <c r="L13" s="23">
        <f t="shared" si="3"/>
        <v>0.56188658960062554</v>
      </c>
      <c r="M13" s="4"/>
      <c r="N13" t="s">
        <v>268</v>
      </c>
      <c r="O13" s="5">
        <v>88.395297539226277</v>
      </c>
      <c r="P13" s="71">
        <v>0.5459866192636923</v>
      </c>
    </row>
    <row r="14" spans="1:16" x14ac:dyDescent="0.25">
      <c r="A14" s="17"/>
      <c r="B14" s="55">
        <v>8</v>
      </c>
      <c r="C14" s="19" t="s">
        <v>257</v>
      </c>
      <c r="D14" s="20">
        <v>761.81571199999951</v>
      </c>
      <c r="E14" s="21">
        <v>713.51891200000011</v>
      </c>
      <c r="F14" s="21">
        <f t="shared" si="0"/>
        <v>371.1376451518077</v>
      </c>
      <c r="G14" s="21">
        <v>235.18854083180776</v>
      </c>
      <c r="H14" s="21">
        <v>57.724198739999963</v>
      </c>
      <c r="I14" s="21">
        <v>78.224905579999998</v>
      </c>
      <c r="J14" s="22">
        <f t="shared" si="1"/>
        <v>0.32961780953019465</v>
      </c>
      <c r="K14" s="22">
        <f t="shared" si="2"/>
        <v>0.41051853657357251</v>
      </c>
      <c r="L14" s="23">
        <f t="shared" si="3"/>
        <v>0.52015109748318433</v>
      </c>
      <c r="M14" s="4"/>
      <c r="N14" t="s">
        <v>265</v>
      </c>
      <c r="O14" s="5">
        <v>303.82439857600292</v>
      </c>
      <c r="P14" s="71">
        <v>0.54526291871921284</v>
      </c>
    </row>
    <row r="15" spans="1:16" x14ac:dyDescent="0.25">
      <c r="A15" s="17"/>
      <c r="B15" s="55">
        <v>9</v>
      </c>
      <c r="C15" s="19" t="s">
        <v>258</v>
      </c>
      <c r="D15" s="20">
        <v>374.71506199999982</v>
      </c>
      <c r="E15" s="21">
        <v>351.80283200000002</v>
      </c>
      <c r="F15" s="21">
        <f t="shared" si="0"/>
        <v>192.51514819648929</v>
      </c>
      <c r="G15" s="21">
        <v>127.66171804648926</v>
      </c>
      <c r="H15" s="21">
        <v>28.772326580000016</v>
      </c>
      <c r="I15" s="21">
        <v>36.081103569999996</v>
      </c>
      <c r="J15" s="22">
        <f t="shared" si="1"/>
        <v>0.36287859685702939</v>
      </c>
      <c r="K15" s="22">
        <f t="shared" si="2"/>
        <v>0.44466397196736968</v>
      </c>
      <c r="L15" s="23">
        <f t="shared" si="3"/>
        <v>0.5472245550214595</v>
      </c>
      <c r="M15" s="4"/>
      <c r="N15" t="s">
        <v>260</v>
      </c>
      <c r="O15" s="5">
        <v>151.67896071136892</v>
      </c>
      <c r="P15" s="71">
        <v>0.54277208108203434</v>
      </c>
    </row>
    <row r="16" spans="1:16" x14ac:dyDescent="0.25">
      <c r="A16" s="17"/>
      <c r="B16" s="55">
        <v>10</v>
      </c>
      <c r="C16" s="19" t="s">
        <v>259</v>
      </c>
      <c r="D16" s="20">
        <v>450.65688300000005</v>
      </c>
      <c r="E16" s="21">
        <v>482.45371499999987</v>
      </c>
      <c r="F16" s="21">
        <f t="shared" si="0"/>
        <v>236.74165594570002</v>
      </c>
      <c r="G16" s="21">
        <v>161.18445943569998</v>
      </c>
      <c r="H16" s="21">
        <v>31.678990009999993</v>
      </c>
      <c r="I16" s="21">
        <v>43.878206500000047</v>
      </c>
      <c r="J16" s="22">
        <f t="shared" si="1"/>
        <v>0.33409310452858682</v>
      </c>
      <c r="K16" s="22">
        <f t="shared" si="2"/>
        <v>0.3997553411848016</v>
      </c>
      <c r="L16" s="23">
        <f t="shared" si="3"/>
        <v>0.49070335367963758</v>
      </c>
      <c r="M16" s="4"/>
      <c r="N16" t="s">
        <v>271</v>
      </c>
      <c r="O16" s="5">
        <v>228.73889406586605</v>
      </c>
      <c r="P16" s="71">
        <v>0.53399985150900464</v>
      </c>
    </row>
    <row r="17" spans="1:16" x14ac:dyDescent="0.25">
      <c r="A17" s="17"/>
      <c r="B17" s="55">
        <v>11</v>
      </c>
      <c r="C17" s="19" t="s">
        <v>260</v>
      </c>
      <c r="D17" s="20">
        <v>306.76891599999993</v>
      </c>
      <c r="E17" s="21">
        <v>279.45239999999967</v>
      </c>
      <c r="F17" s="21">
        <f t="shared" si="0"/>
        <v>151.67896071136892</v>
      </c>
      <c r="G17" s="21">
        <v>101.64255872136891</v>
      </c>
      <c r="H17" s="21">
        <v>31.643385919999997</v>
      </c>
      <c r="I17" s="21">
        <v>18.393016070000005</v>
      </c>
      <c r="J17" s="22">
        <f t="shared" si="1"/>
        <v>0.36372047161294385</v>
      </c>
      <c r="K17" s="22">
        <f t="shared" si="2"/>
        <v>0.47695401664601578</v>
      </c>
      <c r="L17" s="23">
        <f t="shared" si="3"/>
        <v>0.54277208108203434</v>
      </c>
      <c r="M17" s="4"/>
      <c r="N17" t="s">
        <v>270</v>
      </c>
      <c r="O17" s="5">
        <v>376.07719418055422</v>
      </c>
      <c r="P17" s="71">
        <v>0.52960096052789296</v>
      </c>
    </row>
    <row r="18" spans="1:16" x14ac:dyDescent="0.25">
      <c r="A18" s="17"/>
      <c r="B18" s="55">
        <v>12</v>
      </c>
      <c r="C18" s="19" t="s">
        <v>261</v>
      </c>
      <c r="D18" s="20">
        <v>606.02190699999983</v>
      </c>
      <c r="E18" s="21">
        <v>566.8952849999996</v>
      </c>
      <c r="F18" s="21">
        <f t="shared" si="0"/>
        <v>300.15374895523792</v>
      </c>
      <c r="G18" s="21">
        <v>202.25191901523795</v>
      </c>
      <c r="H18" s="21">
        <v>44.005431879999982</v>
      </c>
      <c r="I18" s="21">
        <v>53.896398059999989</v>
      </c>
      <c r="J18" s="22">
        <f t="shared" si="1"/>
        <v>0.35677121395574507</v>
      </c>
      <c r="K18" s="22">
        <f t="shared" si="2"/>
        <v>0.43439654096829911</v>
      </c>
      <c r="L18" s="23">
        <f t="shared" si="3"/>
        <v>0.52946947504641551</v>
      </c>
      <c r="M18" s="4"/>
      <c r="N18" t="s">
        <v>261</v>
      </c>
      <c r="O18" s="5">
        <v>300.15374895523792</v>
      </c>
      <c r="P18" s="71">
        <v>0.52946947504641551</v>
      </c>
    </row>
    <row r="19" spans="1:16" x14ac:dyDescent="0.25">
      <c r="A19" s="17"/>
      <c r="B19" s="55">
        <v>13</v>
      </c>
      <c r="C19" s="19" t="s">
        <v>262</v>
      </c>
      <c r="D19" s="20">
        <v>740.1827820000002</v>
      </c>
      <c r="E19" s="21">
        <v>724.92699599999958</v>
      </c>
      <c r="F19" s="21">
        <f t="shared" si="0"/>
        <v>372.30190688281067</v>
      </c>
      <c r="G19" s="21">
        <v>256.24405714281062</v>
      </c>
      <c r="H19" s="21">
        <v>50.108853620000019</v>
      </c>
      <c r="I19" s="21">
        <v>65.948996120000018</v>
      </c>
      <c r="J19" s="22">
        <f t="shared" si="1"/>
        <v>0.35347567211141734</v>
      </c>
      <c r="K19" s="22">
        <f t="shared" si="2"/>
        <v>0.42259829259112158</v>
      </c>
      <c r="L19" s="23">
        <f t="shared" si="3"/>
        <v>0.5135715857418709</v>
      </c>
      <c r="M19" s="4"/>
      <c r="N19" t="s">
        <v>255</v>
      </c>
      <c r="O19" s="5">
        <v>456.80922369579298</v>
      </c>
      <c r="P19" s="71">
        <v>0.52896075866868908</v>
      </c>
    </row>
    <row r="20" spans="1:16" x14ac:dyDescent="0.25">
      <c r="A20" s="17"/>
      <c r="B20" s="55">
        <v>14</v>
      </c>
      <c r="C20" s="19" t="s">
        <v>263</v>
      </c>
      <c r="D20" s="20">
        <v>402.55985599999997</v>
      </c>
      <c r="E20" s="21">
        <v>407.43197199999992</v>
      </c>
      <c r="F20" s="21">
        <f t="shared" si="0"/>
        <v>212.4611354968327</v>
      </c>
      <c r="G20" s="21">
        <v>145.48980006683269</v>
      </c>
      <c r="H20" s="21">
        <v>29.199676550000003</v>
      </c>
      <c r="I20" s="21">
        <v>37.771658880000011</v>
      </c>
      <c r="J20" s="22">
        <f t="shared" si="1"/>
        <v>0.35708979673993946</v>
      </c>
      <c r="K20" s="22">
        <f t="shared" si="2"/>
        <v>0.42875740889777963</v>
      </c>
      <c r="L20" s="23">
        <f t="shared" si="3"/>
        <v>0.52146407277245477</v>
      </c>
      <c r="M20" s="4"/>
      <c r="N20" t="s">
        <v>263</v>
      </c>
      <c r="O20" s="5">
        <v>212.4611354968327</v>
      </c>
      <c r="P20" s="71">
        <v>0.52146407277245477</v>
      </c>
    </row>
    <row r="21" spans="1:16" x14ac:dyDescent="0.25">
      <c r="A21" s="17"/>
      <c r="B21" s="55">
        <v>15</v>
      </c>
      <c r="C21" s="19" t="s">
        <v>264</v>
      </c>
      <c r="D21" s="20">
        <v>3243.8559769999993</v>
      </c>
      <c r="E21" s="21">
        <v>3861.9491190000026</v>
      </c>
      <c r="F21" s="21">
        <f t="shared" si="0"/>
        <v>1414.5642348829131</v>
      </c>
      <c r="G21" s="21">
        <v>890.26865750291313</v>
      </c>
      <c r="H21" s="21">
        <v>297.55449976</v>
      </c>
      <c r="I21" s="21">
        <v>226.74107762</v>
      </c>
      <c r="J21" s="22">
        <f t="shared" si="1"/>
        <v>0.23052314519706454</v>
      </c>
      <c r="K21" s="22">
        <f t="shared" si="2"/>
        <v>0.3075708976638416</v>
      </c>
      <c r="L21" s="23">
        <f t="shared" si="3"/>
        <v>0.36628246289510791</v>
      </c>
      <c r="M21" s="4"/>
      <c r="N21" t="s">
        <v>257</v>
      </c>
      <c r="O21" s="5">
        <v>371.1376451518077</v>
      </c>
      <c r="P21" s="71">
        <v>0.52015109748318433</v>
      </c>
    </row>
    <row r="22" spans="1:16" x14ac:dyDescent="0.25">
      <c r="A22" s="17"/>
      <c r="B22" s="55">
        <v>16</v>
      </c>
      <c r="C22" s="19" t="s">
        <v>265</v>
      </c>
      <c r="D22" s="20">
        <v>558.0271359999997</v>
      </c>
      <c r="E22" s="21">
        <v>557.20715299999983</v>
      </c>
      <c r="F22" s="21">
        <f t="shared" si="0"/>
        <v>303.82439857600292</v>
      </c>
      <c r="G22" s="21">
        <v>217.52017465600289</v>
      </c>
      <c r="H22" s="21">
        <v>37.34731471000002</v>
      </c>
      <c r="I22" s="21">
        <v>48.956909210000006</v>
      </c>
      <c r="J22" s="22">
        <f t="shared" si="1"/>
        <v>0.39037577584005451</v>
      </c>
      <c r="K22" s="22">
        <f t="shared" si="2"/>
        <v>0.45740168264854097</v>
      </c>
      <c r="L22" s="23">
        <f t="shared" si="3"/>
        <v>0.54526291871921284</v>
      </c>
      <c r="M22" s="4"/>
      <c r="N22" t="s">
        <v>253</v>
      </c>
      <c r="O22" s="5">
        <v>226.02287195219776</v>
      </c>
      <c r="P22" s="71">
        <v>0.5189098557202998</v>
      </c>
    </row>
    <row r="23" spans="1:16" x14ac:dyDescent="0.25">
      <c r="A23" s="17"/>
      <c r="B23" s="55">
        <v>17</v>
      </c>
      <c r="C23" s="19" t="s">
        <v>266</v>
      </c>
      <c r="D23" s="20">
        <v>131.29379000000003</v>
      </c>
      <c r="E23" s="21">
        <v>115.45451700000005</v>
      </c>
      <c r="F23" s="21">
        <f t="shared" si="0"/>
        <v>48.266645585529716</v>
      </c>
      <c r="G23" s="21">
        <v>33.507339845529714</v>
      </c>
      <c r="H23" s="21">
        <v>8.3569522900000006</v>
      </c>
      <c r="I23" s="21">
        <v>6.4023534499999997</v>
      </c>
      <c r="J23" s="22">
        <f t="shared" si="1"/>
        <v>0.29022112530711724</v>
      </c>
      <c r="K23" s="22">
        <f t="shared" si="2"/>
        <v>0.36260419447711773</v>
      </c>
      <c r="L23" s="23">
        <f t="shared" si="3"/>
        <v>0.41805766322273641</v>
      </c>
      <c r="M23" s="4"/>
      <c r="N23" t="s">
        <v>254</v>
      </c>
      <c r="O23" s="5">
        <v>284.28478386006145</v>
      </c>
      <c r="P23" s="71">
        <v>0.51577617593489911</v>
      </c>
    </row>
    <row r="24" spans="1:16" x14ac:dyDescent="0.25">
      <c r="A24" s="17"/>
      <c r="B24" s="55">
        <v>18</v>
      </c>
      <c r="C24" s="19" t="s">
        <v>267</v>
      </c>
      <c r="D24" s="20">
        <v>142.504492</v>
      </c>
      <c r="E24" s="21">
        <v>116.93393599999996</v>
      </c>
      <c r="F24" s="21">
        <f t="shared" si="0"/>
        <v>57.420690399312704</v>
      </c>
      <c r="G24" s="21">
        <v>38.962899499312698</v>
      </c>
      <c r="H24" s="21">
        <v>7.9390789700000042</v>
      </c>
      <c r="I24" s="21">
        <v>10.518711929999998</v>
      </c>
      <c r="J24" s="22">
        <f t="shared" si="1"/>
        <v>0.33320437874692521</v>
      </c>
      <c r="K24" s="22">
        <f t="shared" si="2"/>
        <v>0.40109809071433905</v>
      </c>
      <c r="L24" s="23">
        <f t="shared" si="3"/>
        <v>0.49105240414820828</v>
      </c>
      <c r="M24" s="4"/>
      <c r="N24" t="s">
        <v>262</v>
      </c>
      <c r="O24" s="5">
        <v>372.30190688281067</v>
      </c>
      <c r="P24" s="71">
        <v>0.5135715857418709</v>
      </c>
    </row>
    <row r="25" spans="1:16" x14ac:dyDescent="0.25">
      <c r="A25" s="17"/>
      <c r="B25" s="55">
        <v>19</v>
      </c>
      <c r="C25" s="19" t="s">
        <v>268</v>
      </c>
      <c r="D25" s="20">
        <v>170.08870400000001</v>
      </c>
      <c r="E25" s="21">
        <v>161.90011700000008</v>
      </c>
      <c r="F25" s="21">
        <f t="shared" si="0"/>
        <v>88.395297539226277</v>
      </c>
      <c r="G25" s="21">
        <v>61.093224509226275</v>
      </c>
      <c r="H25" s="21">
        <v>13.726549399999998</v>
      </c>
      <c r="I25" s="21">
        <v>13.57552363000001</v>
      </c>
      <c r="J25" s="22">
        <f t="shared" si="1"/>
        <v>0.37735133019839784</v>
      </c>
      <c r="K25" s="22">
        <f t="shared" si="2"/>
        <v>0.46213539122535802</v>
      </c>
      <c r="L25" s="23">
        <f t="shared" si="3"/>
        <v>0.5459866192636923</v>
      </c>
      <c r="M25" s="4"/>
      <c r="N25" t="s">
        <v>269</v>
      </c>
      <c r="O25" s="5">
        <v>370.17828330537873</v>
      </c>
      <c r="P25" s="71">
        <v>0.50744833970226488</v>
      </c>
    </row>
    <row r="26" spans="1:16" x14ac:dyDescent="0.25">
      <c r="A26" s="17"/>
      <c r="B26" s="55">
        <v>20</v>
      </c>
      <c r="C26" s="19" t="s">
        <v>269</v>
      </c>
      <c r="D26" s="20">
        <v>693.03915699999936</v>
      </c>
      <c r="E26" s="21">
        <v>729.48959399999887</v>
      </c>
      <c r="F26" s="21">
        <f t="shared" si="0"/>
        <v>370.17828330537873</v>
      </c>
      <c r="G26" s="21">
        <v>256.02397740537867</v>
      </c>
      <c r="H26" s="21">
        <v>52.722740560000034</v>
      </c>
      <c r="I26" s="21">
        <v>61.431565340000013</v>
      </c>
      <c r="J26" s="22">
        <f t="shared" si="1"/>
        <v>0.35096316590552912</v>
      </c>
      <c r="K26" s="22">
        <f t="shared" si="2"/>
        <v>0.42323663079610591</v>
      </c>
      <c r="L26" s="23">
        <f t="shared" si="3"/>
        <v>0.50744833970226488</v>
      </c>
      <c r="M26" s="4"/>
      <c r="N26" t="s">
        <v>250</v>
      </c>
      <c r="O26" s="5">
        <v>183.35403755794874</v>
      </c>
      <c r="P26" s="71">
        <v>0.49801953267535853</v>
      </c>
    </row>
    <row r="27" spans="1:16" x14ac:dyDescent="0.25">
      <c r="A27" s="17"/>
      <c r="B27" s="55">
        <v>21</v>
      </c>
      <c r="C27" s="19" t="s">
        <v>270</v>
      </c>
      <c r="D27" s="20">
        <v>696.8758770000004</v>
      </c>
      <c r="E27" s="21">
        <v>710.11426000000051</v>
      </c>
      <c r="F27" s="21">
        <f t="shared" si="0"/>
        <v>376.07719418055422</v>
      </c>
      <c r="G27" s="21">
        <v>258.54504690055421</v>
      </c>
      <c r="H27" s="21">
        <v>55.235679570000009</v>
      </c>
      <c r="I27" s="21">
        <v>62.29646770999998</v>
      </c>
      <c r="J27" s="22">
        <f t="shared" si="1"/>
        <v>0.36408936063409575</v>
      </c>
      <c r="K27" s="22">
        <f t="shared" si="2"/>
        <v>0.44187357464213434</v>
      </c>
      <c r="L27" s="23">
        <f t="shared" si="3"/>
        <v>0.52960096052789296</v>
      </c>
      <c r="M27" s="4"/>
      <c r="N27" t="s">
        <v>267</v>
      </c>
      <c r="O27" s="5">
        <v>57.420690399312704</v>
      </c>
      <c r="P27" s="71">
        <v>0.49105240414820828</v>
      </c>
    </row>
    <row r="28" spans="1:16" x14ac:dyDescent="0.25">
      <c r="A28" s="17"/>
      <c r="B28" s="55">
        <v>22</v>
      </c>
      <c r="C28" s="19" t="s">
        <v>271</v>
      </c>
      <c r="D28" s="20">
        <v>426.91322000000014</v>
      </c>
      <c r="E28" s="21">
        <v>428.35010799999992</v>
      </c>
      <c r="F28" s="21">
        <f t="shared" si="0"/>
        <v>228.73889406586605</v>
      </c>
      <c r="G28" s="21">
        <v>147.49569206586602</v>
      </c>
      <c r="H28" s="21">
        <v>31.860263710000005</v>
      </c>
      <c r="I28" s="21">
        <v>49.382938290000027</v>
      </c>
      <c r="J28" s="22">
        <f t="shared" si="1"/>
        <v>0.34433443417239912</v>
      </c>
      <c r="K28" s="22">
        <f t="shared" si="2"/>
        <v>0.41871345991551856</v>
      </c>
      <c r="L28" s="23">
        <f t="shared" si="3"/>
        <v>0.53399985150900464</v>
      </c>
      <c r="M28" s="4"/>
      <c r="N28" t="s">
        <v>259</v>
      </c>
      <c r="O28" s="5">
        <v>236.74165594570002</v>
      </c>
      <c r="P28" s="71">
        <v>0.49070335367963758</v>
      </c>
    </row>
    <row r="29" spans="1:16" x14ac:dyDescent="0.25">
      <c r="A29" s="17"/>
      <c r="B29" s="55">
        <v>23</v>
      </c>
      <c r="C29" s="19" t="s">
        <v>272</v>
      </c>
      <c r="D29" s="20">
        <v>138.03742899999997</v>
      </c>
      <c r="E29" s="21">
        <v>118.69498700000003</v>
      </c>
      <c r="F29" s="21">
        <f t="shared" si="0"/>
        <v>69.620994053835446</v>
      </c>
      <c r="G29" s="21">
        <v>47.588772343835444</v>
      </c>
      <c r="H29" s="21">
        <v>9.7881750700000012</v>
      </c>
      <c r="I29" s="21">
        <v>12.244046639999999</v>
      </c>
      <c r="J29" s="22">
        <f t="shared" si="1"/>
        <v>0.40093329589256732</v>
      </c>
      <c r="K29" s="22">
        <f t="shared" si="2"/>
        <v>0.48339823664023346</v>
      </c>
      <c r="L29" s="23">
        <f t="shared" si="3"/>
        <v>0.58655378641926492</v>
      </c>
      <c r="M29" s="4"/>
      <c r="N29" t="s">
        <v>252</v>
      </c>
      <c r="O29" s="5">
        <v>195.46675841682722</v>
      </c>
      <c r="P29" s="71">
        <v>0.43132800091873497</v>
      </c>
    </row>
    <row r="30" spans="1:16" x14ac:dyDescent="0.25">
      <c r="A30" s="17"/>
      <c r="B30" s="55">
        <v>24</v>
      </c>
      <c r="C30" s="19" t="s">
        <v>273</v>
      </c>
      <c r="D30" s="20">
        <v>140.66393500000007</v>
      </c>
      <c r="E30" s="21">
        <v>125.068561</v>
      </c>
      <c r="F30" s="21">
        <f t="shared" si="0"/>
        <v>68.470211367324424</v>
      </c>
      <c r="G30" s="21">
        <v>47.069121627324421</v>
      </c>
      <c r="H30" s="21">
        <v>9.8991760099999997</v>
      </c>
      <c r="I30" s="21">
        <v>11.50191373</v>
      </c>
      <c r="J30" s="22">
        <f t="shared" si="1"/>
        <v>0.37634655145128293</v>
      </c>
      <c r="K30" s="22">
        <f t="shared" si="2"/>
        <v>0.45549654670868417</v>
      </c>
      <c r="L30" s="23">
        <f t="shared" si="3"/>
        <v>0.54746141492204758</v>
      </c>
      <c r="M30" s="4"/>
      <c r="N30" t="s">
        <v>266</v>
      </c>
      <c r="O30" s="5">
        <v>48.266645585529716</v>
      </c>
      <c r="P30" s="71">
        <v>0.41805766322273641</v>
      </c>
    </row>
    <row r="31" spans="1:16" ht="15.75" thickBot="1" x14ac:dyDescent="0.3">
      <c r="A31" s="24"/>
      <c r="B31" s="56">
        <v>25</v>
      </c>
      <c r="C31" s="26" t="s">
        <v>274</v>
      </c>
      <c r="D31" s="27">
        <v>236.27284399999988</v>
      </c>
      <c r="E31" s="28">
        <v>240.86774800000001</v>
      </c>
      <c r="F31" s="28">
        <f t="shared" si="0"/>
        <v>139.76787450742523</v>
      </c>
      <c r="G31" s="28">
        <v>90.223613437425229</v>
      </c>
      <c r="H31" s="28">
        <v>22.399190230000002</v>
      </c>
      <c r="I31" s="28">
        <v>27.145070839999995</v>
      </c>
      <c r="J31" s="29">
        <f t="shared" si="1"/>
        <v>0.37457739438584042</v>
      </c>
      <c r="K31" s="29">
        <f t="shared" si="2"/>
        <v>0.46757112399882289</v>
      </c>
      <c r="L31" s="30">
        <f t="shared" si="3"/>
        <v>0.58026811670703726</v>
      </c>
      <c r="M31" s="4"/>
      <c r="N31" t="s">
        <v>264</v>
      </c>
      <c r="O31" s="5">
        <v>1414.5642348829131</v>
      </c>
      <c r="P31" s="71">
        <v>0.36628246289510791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topLeftCell="A15" workbookViewId="0">
      <selection activeCell="A22" sqref="A22:D22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140625" customWidth="1"/>
    <col min="6" max="6" width="13.5703125" customWidth="1"/>
    <col min="7" max="9" width="0" hidden="1" customWidth="1"/>
  </cols>
  <sheetData>
    <row r="1" spans="1:13" ht="15.75" x14ac:dyDescent="0.25">
      <c r="A1" s="50">
        <v>90</v>
      </c>
      <c r="B1" s="49" t="s">
        <v>55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1373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13421.251096999998</v>
      </c>
      <c r="E6" s="14">
        <v>14100.420986000001</v>
      </c>
      <c r="F6" s="14">
        <v>6757.5169890241395</v>
      </c>
      <c r="G6" s="14">
        <v>4488.8828004841389</v>
      </c>
      <c r="H6" s="14">
        <v>1090.2946722099998</v>
      </c>
      <c r="I6" s="14">
        <v>1178.3395163300004</v>
      </c>
      <c r="J6" s="15">
        <v>0.31835097724678235</v>
      </c>
      <c r="K6" s="15">
        <v>0.39567453186210411</v>
      </c>
      <c r="L6" s="16">
        <v>0.4792422152312707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12313.563361000031</v>
      </c>
      <c r="E7" s="38">
        <f ca="1">SUM(E8:OFFSET(E6,MATCH("PROYECTOS",$A$8:$A$50,0),0))</f>
        <v>11912.478321999994</v>
      </c>
      <c r="F7" s="38">
        <f ca="1">SUM(F8:OFFSET(F6,MATCH("PROYECTOS",$A$8:$A$50,0),0))</f>
        <v>6013.5716115907098</v>
      </c>
      <c r="G7" s="38">
        <f ca="1">SUM(G8:OFFSET(G6,MATCH("PROYECTOS",$A$8:$A$50,0),0))</f>
        <v>4100.1353485307118</v>
      </c>
      <c r="H7" s="38">
        <f ca="1">SUM(H8:OFFSET(H6,MATCH("PROYECTOS",$A$8:$A$50,0),0))</f>
        <v>951.85377316999893</v>
      </c>
      <c r="I7" s="38">
        <f ca="1">SUM(I8:OFFSET(I6,MATCH("PROYECTOS",$A$8:$A$50,0),0))</f>
        <v>961.58248988999935</v>
      </c>
      <c r="J7" s="39">
        <f ca="1">IFERROR(G7/E7,0)</f>
        <v>0.34418827364903337</v>
      </c>
      <c r="K7" s="39">
        <f ca="1">IFERROR(SUM(G7,H7)/E7,0)</f>
        <v>0.42409219854534258</v>
      </c>
      <c r="L7" s="40">
        <f ca="1">IFERROR(SUM(G7,H7,I7)/E7,0)</f>
        <v>0.50481280628942105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1613.5185700000004</v>
      </c>
      <c r="E8" s="21">
        <v>153.45994000000002</v>
      </c>
      <c r="F8" s="21">
        <f t="shared" ref="F8:F12" si="0">SUM(G8,H8,I8)</f>
        <v>49.572628440040475</v>
      </c>
      <c r="G8" s="21">
        <v>32.05865838004047</v>
      </c>
      <c r="H8" s="21">
        <v>8.2814444400000049</v>
      </c>
      <c r="I8" s="21">
        <v>9.2325256200000023</v>
      </c>
      <c r="J8" s="22">
        <f t="shared" ref="J8:J13" si="1">IFERROR(G8/E8,0)</f>
        <v>0.20890571428635035</v>
      </c>
      <c r="K8" s="22">
        <f t="shared" ref="K8:K13" si="2">IFERROR(SUM(G8,H8)/E8,0)</f>
        <v>0.26287057599553648</v>
      </c>
      <c r="L8" s="23">
        <f t="shared" ref="L8:L13" si="3">IFERROR(SUM(G8,H8,I8)/E8,0)</f>
        <v>0.32303302373271142</v>
      </c>
      <c r="M8" s="4"/>
    </row>
    <row r="9" spans="1:13" ht="38.25" x14ac:dyDescent="0.25">
      <c r="A9" s="17"/>
      <c r="B9" s="19">
        <v>3000385</v>
      </c>
      <c r="C9" s="19" t="s">
        <v>1375</v>
      </c>
      <c r="D9" s="20">
        <v>9640.971915000031</v>
      </c>
      <c r="E9" s="21">
        <v>10513.627564999995</v>
      </c>
      <c r="F9" s="21">
        <f t="shared" si="0"/>
        <v>5554.3668438813365</v>
      </c>
      <c r="G9" s="21">
        <v>3831.5484968113387</v>
      </c>
      <c r="H9" s="21">
        <v>831.81274158999906</v>
      </c>
      <c r="I9" s="21">
        <v>891.0056054799993</v>
      </c>
      <c r="J9" s="22">
        <f t="shared" si="1"/>
        <v>0.36443639201816641</v>
      </c>
      <c r="K9" s="22">
        <f t="shared" si="2"/>
        <v>0.44355396931937446</v>
      </c>
      <c r="L9" s="23">
        <f t="shared" si="3"/>
        <v>0.52830165511777272</v>
      </c>
      <c r="M9" s="4"/>
    </row>
    <row r="10" spans="1:13" ht="25.5" x14ac:dyDescent="0.25">
      <c r="A10" s="17"/>
      <c r="B10" s="19">
        <v>3000386</v>
      </c>
      <c r="C10" s="19" t="s">
        <v>1376</v>
      </c>
      <c r="D10" s="20">
        <v>410.16485700000015</v>
      </c>
      <c r="E10" s="21">
        <v>614.30801700000018</v>
      </c>
      <c r="F10" s="21">
        <f t="shared" si="0"/>
        <v>257.52279561724572</v>
      </c>
      <c r="G10" s="21">
        <v>155.09372510724577</v>
      </c>
      <c r="H10" s="21">
        <v>62.370923779999956</v>
      </c>
      <c r="I10" s="21">
        <v>40.058146729999969</v>
      </c>
      <c r="J10" s="22">
        <f t="shared" si="1"/>
        <v>0.25246899082426549</v>
      </c>
      <c r="K10" s="22">
        <f t="shared" si="2"/>
        <v>0.35399936655432851</v>
      </c>
      <c r="L10" s="23">
        <f t="shared" si="3"/>
        <v>0.41920793558070341</v>
      </c>
      <c r="M10" s="4"/>
    </row>
    <row r="11" spans="1:13" ht="51" x14ac:dyDescent="0.25">
      <c r="A11" s="17"/>
      <c r="B11" s="19">
        <v>3000387</v>
      </c>
      <c r="C11" s="19" t="s">
        <v>1377</v>
      </c>
      <c r="D11" s="20">
        <v>576.34948299999928</v>
      </c>
      <c r="E11" s="21">
        <v>496.09102799999982</v>
      </c>
      <c r="F11" s="21">
        <f t="shared" si="0"/>
        <v>140.06980034882281</v>
      </c>
      <c r="G11" s="21">
        <v>73.368526288822807</v>
      </c>
      <c r="H11" s="21">
        <v>47.513822650000009</v>
      </c>
      <c r="I11" s="21">
        <v>19.187451409999991</v>
      </c>
      <c r="J11" s="22">
        <f t="shared" si="1"/>
        <v>0.147893273911059</v>
      </c>
      <c r="K11" s="22">
        <f t="shared" si="2"/>
        <v>0.24366969389904561</v>
      </c>
      <c r="L11" s="23">
        <f t="shared" si="3"/>
        <v>0.28234697352523547</v>
      </c>
      <c r="M11" s="4"/>
    </row>
    <row r="12" spans="1:13" ht="25.5" x14ac:dyDescent="0.25">
      <c r="A12" s="17"/>
      <c r="B12" s="19">
        <v>3000388</v>
      </c>
      <c r="C12" s="19" t="s">
        <v>1378</v>
      </c>
      <c r="D12" s="20">
        <v>72.558536000000004</v>
      </c>
      <c r="E12" s="21">
        <v>134.99177200000003</v>
      </c>
      <c r="F12" s="21">
        <f t="shared" si="0"/>
        <v>12.039543303263169</v>
      </c>
      <c r="G12" s="21">
        <v>8.0659419432631694</v>
      </c>
      <c r="H12" s="21">
        <v>1.87484071</v>
      </c>
      <c r="I12" s="21">
        <v>2.09876065</v>
      </c>
      <c r="J12" s="22">
        <f t="shared" si="1"/>
        <v>5.9751359832976844E-2</v>
      </c>
      <c r="K12" s="22">
        <f t="shared" si="2"/>
        <v>7.363991527767462E-2</v>
      </c>
      <c r="L12" s="23">
        <f t="shared" si="3"/>
        <v>8.9187238043391029E-2</v>
      </c>
      <c r="M12" s="4"/>
    </row>
    <row r="13" spans="1:13" ht="15.75" thickBot="1" x14ac:dyDescent="0.3">
      <c r="A13" s="41" t="s">
        <v>294</v>
      </c>
      <c r="B13" s="43"/>
      <c r="C13" s="43"/>
      <c r="D13" s="44">
        <f ca="1">OFFSET(D13,-MATCH("PROYECTOS",$A$8:$A$50,0)-1,0)-(OFFSET(D13,-MATCH("PROYECTOS",$A$8:$A$50,0),0))</f>
        <v>1107.6877359999671</v>
      </c>
      <c r="E13" s="45">
        <f t="shared" ref="E13:I13" ca="1" si="4">OFFSET(E13,-MATCH("PROYECTOS",$A$8:$A$50,0)-1,0)-(OFFSET(E13,-MATCH("PROYECTOS",$A$8:$A$50,0),0))</f>
        <v>2187.9426640000074</v>
      </c>
      <c r="F13" s="45">
        <f t="shared" ca="1" si="4"/>
        <v>743.94537743342971</v>
      </c>
      <c r="G13" s="45">
        <f t="shared" ca="1" si="4"/>
        <v>388.74745195342712</v>
      </c>
      <c r="H13" s="45">
        <f t="shared" ca="1" si="4"/>
        <v>138.44089904000089</v>
      </c>
      <c r="I13" s="45">
        <f t="shared" ca="1" si="4"/>
        <v>216.75702644000103</v>
      </c>
      <c r="J13" s="46">
        <f t="shared" ca="1" si="1"/>
        <v>0.1776771660198431</v>
      </c>
      <c r="K13" s="46">
        <f t="shared" ca="1" si="2"/>
        <v>0.24095162988851807</v>
      </c>
      <c r="L13" s="47">
        <f t="shared" ca="1" si="3"/>
        <v>0.34002050861485761</v>
      </c>
      <c r="M13" s="4"/>
    </row>
    <row r="14" spans="1:13" ht="15.75" thickBot="1" x14ac:dyDescent="0.3"/>
    <row r="15" spans="1:13" ht="15.75" thickBot="1" x14ac:dyDescent="0.3">
      <c r="A15" s="89" t="s">
        <v>316</v>
      </c>
      <c r="B15" s="90"/>
      <c r="C15" s="90"/>
      <c r="D15" s="91"/>
    </row>
    <row r="16" spans="1:13" ht="15.75" thickBot="1" x14ac:dyDescent="0.3">
      <c r="A16" s="1" t="s">
        <v>1430</v>
      </c>
    </row>
    <row r="17" spans="1:4" ht="45" customHeight="1" x14ac:dyDescent="0.25">
      <c r="A17" s="82" t="s">
        <v>318</v>
      </c>
      <c r="B17" s="83"/>
      <c r="C17" s="83"/>
      <c r="D17" s="94" t="s">
        <v>319</v>
      </c>
    </row>
    <row r="18" spans="1:4" ht="15.75" thickBot="1" x14ac:dyDescent="0.3">
      <c r="A18" s="92"/>
      <c r="B18" s="93"/>
      <c r="C18" s="93"/>
      <c r="D18" s="95"/>
    </row>
    <row r="19" spans="1:4" x14ac:dyDescent="0.25">
      <c r="A19" s="17"/>
      <c r="B19" s="19">
        <v>3000001</v>
      </c>
      <c r="C19" s="19" t="s">
        <v>276</v>
      </c>
      <c r="D19" s="23">
        <v>0.32303302373271142</v>
      </c>
    </row>
    <row r="20" spans="1:4" ht="25.5" x14ac:dyDescent="0.25">
      <c r="A20" s="17"/>
      <c r="B20" s="19">
        <v>3000386</v>
      </c>
      <c r="C20" s="19" t="s">
        <v>1376</v>
      </c>
      <c r="D20" s="23">
        <v>0.41920793558070341</v>
      </c>
    </row>
    <row r="21" spans="1:4" ht="51" x14ac:dyDescent="0.25">
      <c r="A21" s="17"/>
      <c r="B21" s="19">
        <v>3000387</v>
      </c>
      <c r="C21" s="19" t="s">
        <v>1377</v>
      </c>
      <c r="D21" s="23">
        <v>0.28234697352523547</v>
      </c>
    </row>
    <row r="22" spans="1:4" ht="26.25" thickBot="1" x14ac:dyDescent="0.3">
      <c r="A22" s="24"/>
      <c r="B22" s="26">
        <v>3000388</v>
      </c>
      <c r="C22" s="26" t="s">
        <v>1378</v>
      </c>
      <c r="D22" s="30">
        <v>8.9187238043391029E-2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54"/>
  <sheetViews>
    <sheetView workbookViewId="0">
      <selection activeCell="E50" sqref="E5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90</v>
      </c>
      <c r="B1" s="49" t="s">
        <v>55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1374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13421.251096999998</v>
      </c>
      <c r="I6" s="14">
        <v>14100.420986000001</v>
      </c>
      <c r="J6" s="14">
        <v>6757.5169890241395</v>
      </c>
      <c r="K6" s="14">
        <v>4488.8828004841389</v>
      </c>
      <c r="L6" s="14">
        <v>1090.2946722099998</v>
      </c>
      <c r="M6" s="14">
        <v>1178.3395163300004</v>
      </c>
      <c r="N6" s="15">
        <v>0.31835097724678235</v>
      </c>
      <c r="O6" s="15">
        <v>0.39567453186210411</v>
      </c>
      <c r="P6" s="16">
        <v>0.4792422152312707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>SUM(H8:H53)</f>
        <v>12313.563361</v>
      </c>
      <c r="I7" s="37">
        <f t="shared" ref="I7:M7" si="0">SUM(I8:I53)</f>
        <v>11912.478321999999</v>
      </c>
      <c r="J7" s="37">
        <f t="shared" si="0"/>
        <v>6013.5716115907117</v>
      </c>
      <c r="K7" s="37">
        <f t="shared" si="0"/>
        <v>4100.13534853071</v>
      </c>
      <c r="L7" s="37">
        <f t="shared" si="0"/>
        <v>951.85377316999984</v>
      </c>
      <c r="M7" s="37">
        <f t="shared" si="0"/>
        <v>961.58248989000037</v>
      </c>
      <c r="N7" s="39">
        <f>IFERROR(K7/I7,0)</f>
        <v>0.34418827364903309</v>
      </c>
      <c r="O7" s="39">
        <f>IFERROR(SUM(K7,L7)/I7,0)</f>
        <v>0.4240921985453423</v>
      </c>
      <c r="P7" s="40">
        <f>IFERROR(SUM(K7,L7,M7)/I7,0)</f>
        <v>0.50481280628942082</v>
      </c>
      <c r="Q7" s="64"/>
      <c r="R7" s="38"/>
      <c r="S7" s="40"/>
    </row>
    <row r="8" spans="1:19" ht="25.5" x14ac:dyDescent="0.25">
      <c r="A8" s="17"/>
      <c r="B8" s="19">
        <v>5000244</v>
      </c>
      <c r="C8" s="19" t="s">
        <v>1379</v>
      </c>
      <c r="D8" s="68">
        <v>3000388</v>
      </c>
      <c r="E8" s="19" t="s">
        <v>1378</v>
      </c>
      <c r="F8" s="69">
        <v>199</v>
      </c>
      <c r="G8" s="19" t="s">
        <v>1424</v>
      </c>
      <c r="H8" s="20">
        <v>49.400841999999997</v>
      </c>
      <c r="I8" s="21">
        <v>116.15854</v>
      </c>
      <c r="J8" s="21">
        <f t="shared" ref="J8:J53" si="1">SUM(K8,L8,M8)</f>
        <v>8.8909370078306278</v>
      </c>
      <c r="K8" s="21">
        <v>6.4663093978306279</v>
      </c>
      <c r="L8" s="21">
        <v>1.55097146</v>
      </c>
      <c r="M8" s="21">
        <v>0.87365614999999996</v>
      </c>
      <c r="N8" s="22">
        <f t="shared" ref="N8:N54" si="2">IFERROR(K8/I8,0)</f>
        <v>5.5667963783210671E-2</v>
      </c>
      <c r="O8" s="22">
        <f t="shared" ref="O8:O54" si="3">IFERROR(SUM(K8,L8)/I8,0)</f>
        <v>6.902015863689942E-2</v>
      </c>
      <c r="P8" s="23">
        <f t="shared" ref="P8:P54" si="4">IFERROR(SUM(K8,L8,M8)/I8,0)</f>
        <v>7.654139771239056E-2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5000252</v>
      </c>
      <c r="C9" s="19" t="s">
        <v>1380</v>
      </c>
      <c r="D9" s="68">
        <v>3000388</v>
      </c>
      <c r="E9" s="19" t="s">
        <v>1378</v>
      </c>
      <c r="F9" s="69">
        <v>60</v>
      </c>
      <c r="G9" s="19" t="s">
        <v>310</v>
      </c>
      <c r="H9" s="20">
        <v>7.5492599999999994</v>
      </c>
      <c r="I9" s="21">
        <v>0.63904700000000003</v>
      </c>
      <c r="J9" s="21">
        <f t="shared" si="1"/>
        <v>0.22956060590486824</v>
      </c>
      <c r="K9" s="21">
        <v>0.16197900590486825</v>
      </c>
      <c r="L9" s="21">
        <v>3.8965799999999995E-2</v>
      </c>
      <c r="M9" s="21">
        <v>2.86158E-2</v>
      </c>
      <c r="N9" s="22">
        <f t="shared" si="2"/>
        <v>0.25346962884555946</v>
      </c>
      <c r="O9" s="22">
        <f t="shared" si="3"/>
        <v>0.31444448671986291</v>
      </c>
      <c r="P9" s="23">
        <f t="shared" si="4"/>
        <v>0.35922335275006101</v>
      </c>
      <c r="Q9" s="70">
        <v>0</v>
      </c>
      <c r="R9" s="21">
        <v>0</v>
      </c>
      <c r="S9" s="23">
        <f t="shared" ref="S9:S53" si="5">IFERROR(R9/Q9,0)</f>
        <v>0</v>
      </c>
    </row>
    <row r="10" spans="1:19" ht="25.5" x14ac:dyDescent="0.25">
      <c r="A10" s="17"/>
      <c r="B10" s="19">
        <v>5000253</v>
      </c>
      <c r="C10" s="19" t="s">
        <v>1381</v>
      </c>
      <c r="D10" s="68">
        <v>3000388</v>
      </c>
      <c r="E10" s="19" t="s">
        <v>1378</v>
      </c>
      <c r="F10" s="69">
        <v>60</v>
      </c>
      <c r="G10" s="19" t="s">
        <v>310</v>
      </c>
      <c r="H10" s="20">
        <v>11.459897999999999</v>
      </c>
      <c r="I10" s="21">
        <v>15.746993999999999</v>
      </c>
      <c r="J10" s="21">
        <f t="shared" si="1"/>
        <v>2.0492061380450899</v>
      </c>
      <c r="K10" s="21">
        <v>0.71090244804508984</v>
      </c>
      <c r="L10" s="21">
        <v>0.19275889000000002</v>
      </c>
      <c r="M10" s="21">
        <v>1.1455448000000001</v>
      </c>
      <c r="N10" s="22">
        <f t="shared" si="2"/>
        <v>4.5145279667032953E-2</v>
      </c>
      <c r="O10" s="22">
        <f t="shared" si="3"/>
        <v>5.7386275631088064E-2</v>
      </c>
      <c r="P10" s="23">
        <f t="shared" si="4"/>
        <v>0.13013316306877934</v>
      </c>
      <c r="Q10" s="70">
        <v>0</v>
      </c>
      <c r="R10" s="21">
        <v>0</v>
      </c>
      <c r="S10" s="23">
        <f t="shared" si="5"/>
        <v>0</v>
      </c>
    </row>
    <row r="11" spans="1:19" x14ac:dyDescent="0.25">
      <c r="A11" s="17"/>
      <c r="B11" s="19">
        <v>5000276</v>
      </c>
      <c r="C11" s="19" t="s">
        <v>513</v>
      </c>
      <c r="D11" s="68">
        <v>3000001</v>
      </c>
      <c r="E11" s="19" t="s">
        <v>276</v>
      </c>
      <c r="F11" s="69">
        <v>1</v>
      </c>
      <c r="G11" s="19" t="s">
        <v>532</v>
      </c>
      <c r="H11" s="20">
        <v>1508.1456789999995</v>
      </c>
      <c r="I11" s="21">
        <v>140.52329400000008</v>
      </c>
      <c r="J11" s="21">
        <f t="shared" si="1"/>
        <v>44.559658997248107</v>
      </c>
      <c r="K11" s="21">
        <v>28.534172287248111</v>
      </c>
      <c r="L11" s="21">
        <v>7.8538455900000006</v>
      </c>
      <c r="M11" s="21">
        <v>8.1716411199999985</v>
      </c>
      <c r="N11" s="22">
        <f t="shared" si="2"/>
        <v>0.20305652874354124</v>
      </c>
      <c r="O11" s="22">
        <f t="shared" si="3"/>
        <v>0.25894651940943036</v>
      </c>
      <c r="P11" s="23">
        <f t="shared" si="4"/>
        <v>0.31709802502386603</v>
      </c>
      <c r="Q11" s="70">
        <v>8357.8349999999991</v>
      </c>
      <c r="R11" s="21">
        <v>4056.1570000000011</v>
      </c>
      <c r="S11" s="23">
        <f t="shared" si="5"/>
        <v>0.48531192587554089</v>
      </c>
    </row>
    <row r="12" spans="1:19" ht="38.25" x14ac:dyDescent="0.25">
      <c r="A12" s="17"/>
      <c r="B12" s="19">
        <v>5003106</v>
      </c>
      <c r="C12" s="19" t="s">
        <v>1382</v>
      </c>
      <c r="D12" s="68">
        <v>3000001</v>
      </c>
      <c r="E12" s="19" t="s">
        <v>276</v>
      </c>
      <c r="F12" s="69">
        <v>236</v>
      </c>
      <c r="G12" s="19" t="s">
        <v>1425</v>
      </c>
      <c r="H12" s="20">
        <v>11.999999999999998</v>
      </c>
      <c r="I12" s="21">
        <v>12.333684</v>
      </c>
      <c r="J12" s="21">
        <f t="shared" si="1"/>
        <v>4.4437959018723392</v>
      </c>
      <c r="K12" s="21">
        <v>2.9553125518723391</v>
      </c>
      <c r="L12" s="21">
        <v>0.42759884999999997</v>
      </c>
      <c r="M12" s="21">
        <v>1.0608845</v>
      </c>
      <c r="N12" s="22">
        <f t="shared" si="2"/>
        <v>0.23961312385434386</v>
      </c>
      <c r="O12" s="22">
        <f t="shared" si="3"/>
        <v>0.2742823151519318</v>
      </c>
      <c r="P12" s="23">
        <f t="shared" si="4"/>
        <v>0.36029753169226153</v>
      </c>
      <c r="Q12" s="70">
        <v>0</v>
      </c>
      <c r="R12" s="21">
        <v>0</v>
      </c>
      <c r="S12" s="23">
        <f t="shared" si="5"/>
        <v>0</v>
      </c>
    </row>
    <row r="13" spans="1:19" ht="51" x14ac:dyDescent="0.25">
      <c r="A13" s="17"/>
      <c r="B13" s="19">
        <v>5003107</v>
      </c>
      <c r="C13" s="19" t="s">
        <v>1383</v>
      </c>
      <c r="D13" s="68">
        <v>3000385</v>
      </c>
      <c r="E13" s="19" t="s">
        <v>1375</v>
      </c>
      <c r="F13" s="69">
        <v>236</v>
      </c>
      <c r="G13" s="19" t="s">
        <v>1425</v>
      </c>
      <c r="H13" s="20">
        <v>1315.1668349999991</v>
      </c>
      <c r="I13" s="21">
        <v>1580.4773569999993</v>
      </c>
      <c r="J13" s="21">
        <f t="shared" si="1"/>
        <v>891.35358472998075</v>
      </c>
      <c r="K13" s="21">
        <v>615.85415596998075</v>
      </c>
      <c r="L13" s="21">
        <v>128.13722314999998</v>
      </c>
      <c r="M13" s="21">
        <v>147.36220561000005</v>
      </c>
      <c r="N13" s="22">
        <f t="shared" si="2"/>
        <v>0.38966338444669096</v>
      </c>
      <c r="O13" s="22">
        <f t="shared" si="3"/>
        <v>0.47073839800666062</v>
      </c>
      <c r="P13" s="23">
        <f t="shared" si="4"/>
        <v>0.56397744692901741</v>
      </c>
      <c r="Q13" s="70">
        <v>25833.426999999996</v>
      </c>
      <c r="R13" s="21">
        <v>19927.859</v>
      </c>
      <c r="S13" s="23">
        <f t="shared" si="5"/>
        <v>0.77139819660782916</v>
      </c>
    </row>
    <row r="14" spans="1:19" ht="38.25" x14ac:dyDescent="0.25">
      <c r="A14" s="17"/>
      <c r="B14" s="19">
        <v>5003108</v>
      </c>
      <c r="C14" s="19" t="s">
        <v>1384</v>
      </c>
      <c r="D14" s="68">
        <v>3000385</v>
      </c>
      <c r="E14" s="19" t="s">
        <v>1375</v>
      </c>
      <c r="F14" s="69">
        <v>236</v>
      </c>
      <c r="G14" s="19" t="s">
        <v>1425</v>
      </c>
      <c r="H14" s="20">
        <v>3583.4690359999981</v>
      </c>
      <c r="I14" s="21">
        <v>4334.9186889999983</v>
      </c>
      <c r="J14" s="21">
        <f t="shared" si="1"/>
        <v>2236.6843259596585</v>
      </c>
      <c r="K14" s="21">
        <v>1537.4105084596583</v>
      </c>
      <c r="L14" s="21">
        <v>328.24435336000005</v>
      </c>
      <c r="M14" s="21">
        <v>371.02946414000002</v>
      </c>
      <c r="N14" s="22">
        <f t="shared" si="2"/>
        <v>0.35465728858095752</v>
      </c>
      <c r="O14" s="22">
        <f t="shared" si="3"/>
        <v>0.43037828288540225</v>
      </c>
      <c r="P14" s="23">
        <f t="shared" si="4"/>
        <v>0.51596915338581095</v>
      </c>
      <c r="Q14" s="70">
        <v>29153.641000000003</v>
      </c>
      <c r="R14" s="21">
        <v>23849.751999999993</v>
      </c>
      <c r="S14" s="23">
        <f t="shared" si="5"/>
        <v>0.81807112874854948</v>
      </c>
    </row>
    <row r="15" spans="1:19" ht="38.25" x14ac:dyDescent="0.25">
      <c r="A15" s="17"/>
      <c r="B15" s="19">
        <v>5003109</v>
      </c>
      <c r="C15" s="19" t="s">
        <v>1385</v>
      </c>
      <c r="D15" s="68">
        <v>3000385</v>
      </c>
      <c r="E15" s="19" t="s">
        <v>1375</v>
      </c>
      <c r="F15" s="69">
        <v>236</v>
      </c>
      <c r="G15" s="19" t="s">
        <v>1425</v>
      </c>
      <c r="H15" s="20">
        <v>4101.7654270000039</v>
      </c>
      <c r="I15" s="21">
        <v>3545.3323269999992</v>
      </c>
      <c r="J15" s="21">
        <f t="shared" si="1"/>
        <v>1884.9431283200936</v>
      </c>
      <c r="K15" s="21">
        <v>1252.1490627900932</v>
      </c>
      <c r="L15" s="21">
        <v>301.65324280000004</v>
      </c>
      <c r="M15" s="21">
        <v>331.14082273000025</v>
      </c>
      <c r="N15" s="22">
        <f t="shared" si="2"/>
        <v>0.35318242333847466</v>
      </c>
      <c r="O15" s="22">
        <f t="shared" si="3"/>
        <v>0.4382670402311466</v>
      </c>
      <c r="P15" s="23">
        <f t="shared" si="4"/>
        <v>0.53166895356044119</v>
      </c>
      <c r="Q15" s="70">
        <v>13971.006000000001</v>
      </c>
      <c r="R15" s="21">
        <v>10548.663999999999</v>
      </c>
      <c r="S15" s="23">
        <f t="shared" si="5"/>
        <v>0.75503968719217485</v>
      </c>
    </row>
    <row r="16" spans="1:19" ht="51" x14ac:dyDescent="0.25">
      <c r="A16" s="17"/>
      <c r="B16" s="19">
        <v>5003110</v>
      </c>
      <c r="C16" s="19" t="s">
        <v>1386</v>
      </c>
      <c r="D16" s="68">
        <v>3000385</v>
      </c>
      <c r="E16" s="19" t="s">
        <v>1375</v>
      </c>
      <c r="F16" s="69">
        <v>536</v>
      </c>
      <c r="G16" s="19" t="s">
        <v>1165</v>
      </c>
      <c r="H16" s="20">
        <v>137.57120300000011</v>
      </c>
      <c r="I16" s="21">
        <v>228.26033899999996</v>
      </c>
      <c r="J16" s="21">
        <f t="shared" si="1"/>
        <v>56.108322367502652</v>
      </c>
      <c r="K16" s="21">
        <v>13.930828547502642</v>
      </c>
      <c r="L16" s="21">
        <v>22.046169790000004</v>
      </c>
      <c r="M16" s="21">
        <v>20.131324030000002</v>
      </c>
      <c r="N16" s="22">
        <f t="shared" si="2"/>
        <v>6.1030438351809532E-2</v>
      </c>
      <c r="O16" s="22">
        <f t="shared" si="3"/>
        <v>0.1576138828809093</v>
      </c>
      <c r="P16" s="23">
        <f t="shared" si="4"/>
        <v>0.24580845981965646</v>
      </c>
      <c r="Q16" s="70">
        <v>41959.496999999996</v>
      </c>
      <c r="R16" s="21">
        <v>38081.675999999992</v>
      </c>
      <c r="S16" s="23">
        <f t="shared" si="5"/>
        <v>0.90758180442439518</v>
      </c>
    </row>
    <row r="17" spans="1:19" ht="51" x14ac:dyDescent="0.25">
      <c r="A17" s="17"/>
      <c r="B17" s="19">
        <v>5003111</v>
      </c>
      <c r="C17" s="19" t="s">
        <v>1387</v>
      </c>
      <c r="D17" s="68">
        <v>3000385</v>
      </c>
      <c r="E17" s="19" t="s">
        <v>1375</v>
      </c>
      <c r="F17" s="69">
        <v>536</v>
      </c>
      <c r="G17" s="19" t="s">
        <v>1165</v>
      </c>
      <c r="H17" s="20">
        <v>76.208746999999946</v>
      </c>
      <c r="I17" s="21">
        <v>105.57181700000002</v>
      </c>
      <c r="J17" s="21">
        <f t="shared" si="1"/>
        <v>37.414164401015157</v>
      </c>
      <c r="K17" s="21">
        <v>23.185137361015155</v>
      </c>
      <c r="L17" s="21">
        <v>7.9010321600000024</v>
      </c>
      <c r="M17" s="21">
        <v>6.3279948799999977</v>
      </c>
      <c r="N17" s="22">
        <f t="shared" si="2"/>
        <v>0.21961483679886981</v>
      </c>
      <c r="O17" s="22">
        <f t="shared" si="3"/>
        <v>0.29445519083009769</v>
      </c>
      <c r="P17" s="23">
        <f t="shared" si="4"/>
        <v>0.35439538187559233</v>
      </c>
      <c r="Q17" s="70">
        <v>189429.49</v>
      </c>
      <c r="R17" s="21">
        <v>184965.66700000002</v>
      </c>
      <c r="S17" s="23">
        <f t="shared" si="5"/>
        <v>0.97643543779799025</v>
      </c>
    </row>
    <row r="18" spans="1:19" ht="51" x14ac:dyDescent="0.25">
      <c r="A18" s="17"/>
      <c r="B18" s="19">
        <v>5003112</v>
      </c>
      <c r="C18" s="19" t="s">
        <v>1388</v>
      </c>
      <c r="D18" s="68">
        <v>3000385</v>
      </c>
      <c r="E18" s="19" t="s">
        <v>1375</v>
      </c>
      <c r="F18" s="69">
        <v>536</v>
      </c>
      <c r="G18" s="19" t="s">
        <v>1165</v>
      </c>
      <c r="H18" s="20">
        <v>352.85109099999988</v>
      </c>
      <c r="I18" s="21">
        <v>599.57571000000007</v>
      </c>
      <c r="J18" s="21">
        <f t="shared" si="1"/>
        <v>412.67237775778</v>
      </c>
      <c r="K18" s="21">
        <v>370.39450393777997</v>
      </c>
      <c r="L18" s="21">
        <v>27.755069389999996</v>
      </c>
      <c r="M18" s="21">
        <v>14.52280443000001</v>
      </c>
      <c r="N18" s="22">
        <f t="shared" si="2"/>
        <v>0.61776102293700308</v>
      </c>
      <c r="O18" s="22">
        <f t="shared" si="3"/>
        <v>0.66405220673095633</v>
      </c>
      <c r="P18" s="23">
        <f t="shared" si="4"/>
        <v>0.68827400922859261</v>
      </c>
      <c r="Q18" s="70">
        <v>136539.40399999998</v>
      </c>
      <c r="R18" s="21">
        <v>87604.064999999988</v>
      </c>
      <c r="S18" s="23">
        <f t="shared" si="5"/>
        <v>0.64160280793374491</v>
      </c>
    </row>
    <row r="19" spans="1:19" ht="25.5" x14ac:dyDescent="0.25">
      <c r="A19" s="17"/>
      <c r="B19" s="19">
        <v>5003115</v>
      </c>
      <c r="C19" s="19" t="s">
        <v>1389</v>
      </c>
      <c r="D19" s="68">
        <v>3000386</v>
      </c>
      <c r="E19" s="19" t="s">
        <v>1376</v>
      </c>
      <c r="F19" s="69">
        <v>240</v>
      </c>
      <c r="G19" s="19" t="s">
        <v>1081</v>
      </c>
      <c r="H19" s="20">
        <v>19.94798299999999</v>
      </c>
      <c r="I19" s="21">
        <v>13.316897000000001</v>
      </c>
      <c r="J19" s="21">
        <f t="shared" si="1"/>
        <v>4.1118044876581914</v>
      </c>
      <c r="K19" s="21">
        <v>2.791479197658191</v>
      </c>
      <c r="L19" s="21">
        <v>0.72061562000000001</v>
      </c>
      <c r="M19" s="21">
        <v>0.59970966999999997</v>
      </c>
      <c r="N19" s="22">
        <f t="shared" si="2"/>
        <v>0.20961934282875289</v>
      </c>
      <c r="O19" s="22">
        <f t="shared" si="3"/>
        <v>0.26373222062603557</v>
      </c>
      <c r="P19" s="23">
        <f t="shared" si="4"/>
        <v>0.30876596009251939</v>
      </c>
      <c r="Q19" s="70">
        <v>8965</v>
      </c>
      <c r="R19" s="21">
        <v>5948</v>
      </c>
      <c r="S19" s="23">
        <f t="shared" si="5"/>
        <v>0.66346904629113224</v>
      </c>
    </row>
    <row r="20" spans="1:19" ht="25.5" x14ac:dyDescent="0.25">
      <c r="A20" s="17"/>
      <c r="B20" s="19">
        <v>5003116</v>
      </c>
      <c r="C20" s="19" t="s">
        <v>1390</v>
      </c>
      <c r="D20" s="68">
        <v>3000386</v>
      </c>
      <c r="E20" s="19" t="s">
        <v>1376</v>
      </c>
      <c r="F20" s="69">
        <v>240</v>
      </c>
      <c r="G20" s="19" t="s">
        <v>1081</v>
      </c>
      <c r="H20" s="20">
        <v>45.562504000000004</v>
      </c>
      <c r="I20" s="21">
        <v>15.758576999999999</v>
      </c>
      <c r="J20" s="21">
        <f t="shared" si="1"/>
        <v>7.8448586909940996</v>
      </c>
      <c r="K20" s="21">
        <v>5.7201854409941006</v>
      </c>
      <c r="L20" s="21">
        <v>1.2131344399999997</v>
      </c>
      <c r="M20" s="21">
        <v>0.91153880999999981</v>
      </c>
      <c r="N20" s="22">
        <f t="shared" si="2"/>
        <v>0.3629887039289208</v>
      </c>
      <c r="O20" s="22">
        <f t="shared" si="3"/>
        <v>0.43997119035520149</v>
      </c>
      <c r="P20" s="23">
        <f t="shared" si="4"/>
        <v>0.49781517017647597</v>
      </c>
      <c r="Q20" s="70">
        <v>17031</v>
      </c>
      <c r="R20" s="21">
        <v>12163.343999999999</v>
      </c>
      <c r="S20" s="23">
        <f t="shared" si="5"/>
        <v>0.71418847983089651</v>
      </c>
    </row>
    <row r="21" spans="1:19" ht="25.5" x14ac:dyDescent="0.25">
      <c r="A21" s="17"/>
      <c r="B21" s="19">
        <v>5003117</v>
      </c>
      <c r="C21" s="19" t="s">
        <v>1391</v>
      </c>
      <c r="D21" s="68">
        <v>3000386</v>
      </c>
      <c r="E21" s="19" t="s">
        <v>1376</v>
      </c>
      <c r="F21" s="69">
        <v>240</v>
      </c>
      <c r="G21" s="19" t="s">
        <v>1081</v>
      </c>
      <c r="H21" s="20">
        <v>28.557143000000003</v>
      </c>
      <c r="I21" s="21">
        <v>25.459840000000007</v>
      </c>
      <c r="J21" s="21">
        <f t="shared" si="1"/>
        <v>6.2914087585333451</v>
      </c>
      <c r="K21" s="21">
        <v>3.4165591585333459</v>
      </c>
      <c r="L21" s="21">
        <v>1.8520890499999996</v>
      </c>
      <c r="M21" s="21">
        <v>1.0227605499999997</v>
      </c>
      <c r="N21" s="22">
        <f t="shared" si="2"/>
        <v>0.13419405457902897</v>
      </c>
      <c r="O21" s="22">
        <f t="shared" si="3"/>
        <v>0.2069395647629107</v>
      </c>
      <c r="P21" s="23">
        <f t="shared" si="4"/>
        <v>0.24711108783611144</v>
      </c>
      <c r="Q21" s="70">
        <v>14738</v>
      </c>
      <c r="R21" s="21">
        <v>11003</v>
      </c>
      <c r="S21" s="23">
        <f t="shared" si="5"/>
        <v>0.74657348351200981</v>
      </c>
    </row>
    <row r="22" spans="1:19" ht="38.25" x14ac:dyDescent="0.25">
      <c r="A22" s="17"/>
      <c r="B22" s="19">
        <v>5003118</v>
      </c>
      <c r="C22" s="19" t="s">
        <v>1392</v>
      </c>
      <c r="D22" s="68">
        <v>3000386</v>
      </c>
      <c r="E22" s="19" t="s">
        <v>1376</v>
      </c>
      <c r="F22" s="69">
        <v>240</v>
      </c>
      <c r="G22" s="19" t="s">
        <v>1081</v>
      </c>
      <c r="H22" s="20">
        <v>32.475550000000005</v>
      </c>
      <c r="I22" s="21">
        <v>9.1012259999999987</v>
      </c>
      <c r="J22" s="21">
        <f t="shared" si="1"/>
        <v>4.4206086417197517</v>
      </c>
      <c r="K22" s="21">
        <v>3.339870851719752</v>
      </c>
      <c r="L22" s="21">
        <v>0.97047579000000006</v>
      </c>
      <c r="M22" s="21">
        <v>0.11026200000000001</v>
      </c>
      <c r="N22" s="22">
        <f t="shared" si="2"/>
        <v>0.36696933486980243</v>
      </c>
      <c r="O22" s="22">
        <f t="shared" si="3"/>
        <v>0.47360066014400176</v>
      </c>
      <c r="P22" s="23">
        <f t="shared" si="4"/>
        <v>0.48571573123442408</v>
      </c>
      <c r="Q22" s="70">
        <v>0</v>
      </c>
      <c r="R22" s="21">
        <v>0</v>
      </c>
      <c r="S22" s="23">
        <f t="shared" si="5"/>
        <v>0</v>
      </c>
    </row>
    <row r="23" spans="1:19" ht="38.25" x14ac:dyDescent="0.25">
      <c r="A23" s="17"/>
      <c r="B23" s="19">
        <v>5003119</v>
      </c>
      <c r="C23" s="19" t="s">
        <v>1393</v>
      </c>
      <c r="D23" s="68">
        <v>3000386</v>
      </c>
      <c r="E23" s="19" t="s">
        <v>1376</v>
      </c>
      <c r="F23" s="69">
        <v>240</v>
      </c>
      <c r="G23" s="19" t="s">
        <v>1081</v>
      </c>
      <c r="H23" s="20">
        <v>49.607332</v>
      </c>
      <c r="I23" s="21">
        <v>23.388515999999999</v>
      </c>
      <c r="J23" s="21">
        <f t="shared" si="1"/>
        <v>10.685762408975824</v>
      </c>
      <c r="K23" s="21">
        <v>7.8469424489758239</v>
      </c>
      <c r="L23" s="21">
        <v>2.5910634299999997</v>
      </c>
      <c r="M23" s="21">
        <v>0.24775652999999997</v>
      </c>
      <c r="N23" s="22">
        <f t="shared" si="2"/>
        <v>0.33550407597368831</v>
      </c>
      <c r="O23" s="22">
        <f t="shared" si="3"/>
        <v>0.44628765155411421</v>
      </c>
      <c r="P23" s="23">
        <f t="shared" si="4"/>
        <v>0.45688073621155889</v>
      </c>
      <c r="Q23" s="70">
        <v>0</v>
      </c>
      <c r="R23" s="21">
        <v>0</v>
      </c>
      <c r="S23" s="23">
        <f t="shared" si="5"/>
        <v>0</v>
      </c>
    </row>
    <row r="24" spans="1:19" ht="38.25" x14ac:dyDescent="0.25">
      <c r="A24" s="17"/>
      <c r="B24" s="19">
        <v>5003120</v>
      </c>
      <c r="C24" s="19" t="s">
        <v>1394</v>
      </c>
      <c r="D24" s="68">
        <v>3000386</v>
      </c>
      <c r="E24" s="19" t="s">
        <v>1376</v>
      </c>
      <c r="F24" s="69">
        <v>240</v>
      </c>
      <c r="G24" s="19" t="s">
        <v>1081</v>
      </c>
      <c r="H24" s="20">
        <v>26.517162000000003</v>
      </c>
      <c r="I24" s="21">
        <v>30.768770000000007</v>
      </c>
      <c r="J24" s="21">
        <f t="shared" si="1"/>
        <v>11.941392277253058</v>
      </c>
      <c r="K24" s="21">
        <v>7.0460402972530574</v>
      </c>
      <c r="L24" s="21">
        <v>2.2679554400000002</v>
      </c>
      <c r="M24" s="21">
        <v>2.6273965400000003</v>
      </c>
      <c r="N24" s="22">
        <f t="shared" si="2"/>
        <v>0.22899973893181483</v>
      </c>
      <c r="O24" s="22">
        <f t="shared" si="3"/>
        <v>0.30270939453390744</v>
      </c>
      <c r="P24" s="23">
        <f t="shared" si="4"/>
        <v>0.38810106082411017</v>
      </c>
      <c r="Q24" s="70">
        <v>0</v>
      </c>
      <c r="R24" s="21">
        <v>0</v>
      </c>
      <c r="S24" s="23">
        <f t="shared" si="5"/>
        <v>0</v>
      </c>
    </row>
    <row r="25" spans="1:19" ht="38.25" x14ac:dyDescent="0.25">
      <c r="A25" s="17"/>
      <c r="B25" s="19">
        <v>5003123</v>
      </c>
      <c r="C25" s="19" t="s">
        <v>1395</v>
      </c>
      <c r="D25" s="68">
        <v>3000386</v>
      </c>
      <c r="E25" s="19" t="s">
        <v>1376</v>
      </c>
      <c r="F25" s="69">
        <v>236</v>
      </c>
      <c r="G25" s="19" t="s">
        <v>1425</v>
      </c>
      <c r="H25" s="20">
        <v>24.82743799999999</v>
      </c>
      <c r="I25" s="21">
        <v>34.126999000000005</v>
      </c>
      <c r="J25" s="21">
        <f t="shared" si="1"/>
        <v>12.59433931574155</v>
      </c>
      <c r="K25" s="21">
        <v>7.4753160557415494</v>
      </c>
      <c r="L25" s="21">
        <v>2.5446107499999999</v>
      </c>
      <c r="M25" s="21">
        <v>2.5744125099999993</v>
      </c>
      <c r="N25" s="22">
        <f t="shared" si="2"/>
        <v>0.21904404942671779</v>
      </c>
      <c r="O25" s="22">
        <f t="shared" si="3"/>
        <v>0.29360702960554919</v>
      </c>
      <c r="P25" s="23">
        <f t="shared" si="4"/>
        <v>0.36904327027822015</v>
      </c>
      <c r="Q25" s="70">
        <v>2934.3490000000002</v>
      </c>
      <c r="R25" s="21">
        <v>2180.4639999999999</v>
      </c>
      <c r="S25" s="23">
        <f t="shared" si="5"/>
        <v>0.74308270761248907</v>
      </c>
    </row>
    <row r="26" spans="1:19" ht="38.25" x14ac:dyDescent="0.25">
      <c r="A26" s="17"/>
      <c r="B26" s="19">
        <v>5003124</v>
      </c>
      <c r="C26" s="19" t="s">
        <v>1396</v>
      </c>
      <c r="D26" s="68">
        <v>3000386</v>
      </c>
      <c r="E26" s="19" t="s">
        <v>1376</v>
      </c>
      <c r="F26" s="69">
        <v>236</v>
      </c>
      <c r="G26" s="19" t="s">
        <v>1425</v>
      </c>
      <c r="H26" s="20">
        <v>93.441494000000048</v>
      </c>
      <c r="I26" s="21">
        <v>93.331492999999995</v>
      </c>
      <c r="J26" s="21">
        <f t="shared" si="1"/>
        <v>39.86163178247498</v>
      </c>
      <c r="K26" s="21">
        <v>24.900335262474982</v>
      </c>
      <c r="L26" s="21">
        <v>7.3412567299999987</v>
      </c>
      <c r="M26" s="21">
        <v>7.6200397899999999</v>
      </c>
      <c r="N26" s="22">
        <f t="shared" si="2"/>
        <v>0.26679456700081916</v>
      </c>
      <c r="O26" s="22">
        <f t="shared" si="3"/>
        <v>0.3454524400726664</v>
      </c>
      <c r="P26" s="23">
        <f t="shared" si="4"/>
        <v>0.42709733339929518</v>
      </c>
      <c r="Q26" s="70">
        <v>6773.2029999999995</v>
      </c>
      <c r="R26" s="21">
        <v>5225.6259999999993</v>
      </c>
      <c r="S26" s="23">
        <f t="shared" si="5"/>
        <v>0.77151474715876667</v>
      </c>
    </row>
    <row r="27" spans="1:19" ht="38.25" x14ac:dyDescent="0.25">
      <c r="A27" s="17"/>
      <c r="B27" s="19">
        <v>5003125</v>
      </c>
      <c r="C27" s="19" t="s">
        <v>1397</v>
      </c>
      <c r="D27" s="68">
        <v>3000386</v>
      </c>
      <c r="E27" s="19" t="s">
        <v>1376</v>
      </c>
      <c r="F27" s="69">
        <v>236</v>
      </c>
      <c r="G27" s="19" t="s">
        <v>1425</v>
      </c>
      <c r="H27" s="20">
        <v>7.428462999999998</v>
      </c>
      <c r="I27" s="21">
        <v>10.948800000000004</v>
      </c>
      <c r="J27" s="21">
        <f t="shared" si="1"/>
        <v>3.6802936614869344</v>
      </c>
      <c r="K27" s="21">
        <v>2.3045107214869347</v>
      </c>
      <c r="L27" s="21">
        <v>0.57613972999999985</v>
      </c>
      <c r="M27" s="21">
        <v>0.79964320999999983</v>
      </c>
      <c r="N27" s="22">
        <f t="shared" si="2"/>
        <v>0.21048066651020514</v>
      </c>
      <c r="O27" s="22">
        <f t="shared" si="3"/>
        <v>0.26310193368103663</v>
      </c>
      <c r="P27" s="23">
        <f t="shared" si="4"/>
        <v>0.33613671466160067</v>
      </c>
      <c r="Q27" s="70">
        <v>1482</v>
      </c>
      <c r="R27" s="21">
        <v>1074.22</v>
      </c>
      <c r="S27" s="23">
        <f t="shared" si="5"/>
        <v>0.72484480431848852</v>
      </c>
    </row>
    <row r="28" spans="1:19" ht="38.25" x14ac:dyDescent="0.25">
      <c r="A28" s="17"/>
      <c r="B28" s="19">
        <v>5003126</v>
      </c>
      <c r="C28" s="19" t="s">
        <v>1398</v>
      </c>
      <c r="D28" s="68">
        <v>3000386</v>
      </c>
      <c r="E28" s="19" t="s">
        <v>1376</v>
      </c>
      <c r="F28" s="69">
        <v>236</v>
      </c>
      <c r="G28" s="19" t="s">
        <v>1425</v>
      </c>
      <c r="H28" s="20">
        <v>17.035064000000002</v>
      </c>
      <c r="I28" s="21">
        <v>28.999655999999998</v>
      </c>
      <c r="J28" s="21">
        <f t="shared" si="1"/>
        <v>10.865275994290986</v>
      </c>
      <c r="K28" s="21">
        <v>6.640904164290987</v>
      </c>
      <c r="L28" s="21">
        <v>1.8416390499999995</v>
      </c>
      <c r="M28" s="21">
        <v>2.38273278</v>
      </c>
      <c r="N28" s="22">
        <f t="shared" si="2"/>
        <v>0.22899941172719385</v>
      </c>
      <c r="O28" s="22">
        <f t="shared" si="3"/>
        <v>0.29250495986197173</v>
      </c>
      <c r="P28" s="23">
        <f t="shared" si="4"/>
        <v>0.37466913380941441</v>
      </c>
      <c r="Q28" s="70">
        <v>2347.5</v>
      </c>
      <c r="R28" s="21">
        <v>1594.116</v>
      </c>
      <c r="S28" s="23">
        <f t="shared" si="5"/>
        <v>0.67906964856230034</v>
      </c>
    </row>
    <row r="29" spans="1:19" ht="25.5" x14ac:dyDescent="0.25">
      <c r="A29" s="17"/>
      <c r="B29" s="19">
        <v>5003127</v>
      </c>
      <c r="C29" s="19" t="s">
        <v>1399</v>
      </c>
      <c r="D29" s="68">
        <v>3000386</v>
      </c>
      <c r="E29" s="19" t="s">
        <v>1376</v>
      </c>
      <c r="F29" s="69">
        <v>240</v>
      </c>
      <c r="G29" s="19" t="s">
        <v>1081</v>
      </c>
      <c r="H29" s="20">
        <v>42.542811000000022</v>
      </c>
      <c r="I29" s="21">
        <v>48.032040000000009</v>
      </c>
      <c r="J29" s="21">
        <f t="shared" si="1"/>
        <v>11.275964696904779</v>
      </c>
      <c r="K29" s="21">
        <v>7.0729931669047801</v>
      </c>
      <c r="L29" s="21">
        <v>1.6820265999999999</v>
      </c>
      <c r="M29" s="21">
        <v>2.5209449299999989</v>
      </c>
      <c r="N29" s="22">
        <f t="shared" si="2"/>
        <v>0.14725573111000029</v>
      </c>
      <c r="O29" s="22">
        <f t="shared" si="3"/>
        <v>0.18227457686379298</v>
      </c>
      <c r="P29" s="23">
        <f t="shared" si="4"/>
        <v>0.23475922939989177</v>
      </c>
      <c r="Q29" s="70">
        <v>2566.5</v>
      </c>
      <c r="R29" s="21">
        <v>2140</v>
      </c>
      <c r="S29" s="23">
        <f t="shared" si="5"/>
        <v>0.8338203779466199</v>
      </c>
    </row>
    <row r="30" spans="1:19" ht="25.5" x14ac:dyDescent="0.25">
      <c r="A30" s="17"/>
      <c r="B30" s="19">
        <v>5003128</v>
      </c>
      <c r="C30" s="19" t="s">
        <v>1400</v>
      </c>
      <c r="D30" s="68">
        <v>3000386</v>
      </c>
      <c r="E30" s="19" t="s">
        <v>1376</v>
      </c>
      <c r="F30" s="69">
        <v>200</v>
      </c>
      <c r="G30" s="19" t="s">
        <v>1426</v>
      </c>
      <c r="H30" s="20">
        <v>5.5700569999999985</v>
      </c>
      <c r="I30" s="21">
        <v>4.9313060000000002</v>
      </c>
      <c r="J30" s="21">
        <f t="shared" si="1"/>
        <v>1.5551305888252289</v>
      </c>
      <c r="K30" s="21">
        <v>1.0532657888252288</v>
      </c>
      <c r="L30" s="21">
        <v>0.35131170999999994</v>
      </c>
      <c r="M30" s="21">
        <v>0.15055309000000003</v>
      </c>
      <c r="N30" s="22">
        <f t="shared" si="2"/>
        <v>0.21358759501544394</v>
      </c>
      <c r="O30" s="22">
        <f t="shared" si="3"/>
        <v>0.28482870436862545</v>
      </c>
      <c r="P30" s="23">
        <f t="shared" si="4"/>
        <v>0.31535876881808367</v>
      </c>
      <c r="Q30" s="70">
        <v>0</v>
      </c>
      <c r="R30" s="21">
        <v>0</v>
      </c>
      <c r="S30" s="23">
        <f t="shared" si="5"/>
        <v>0</v>
      </c>
    </row>
    <row r="31" spans="1:19" ht="51" x14ac:dyDescent="0.25">
      <c r="A31" s="17"/>
      <c r="B31" s="19">
        <v>5003129</v>
      </c>
      <c r="C31" s="19" t="s">
        <v>1401</v>
      </c>
      <c r="D31" s="68">
        <v>3000387</v>
      </c>
      <c r="E31" s="19" t="s">
        <v>1377</v>
      </c>
      <c r="F31" s="69">
        <v>408</v>
      </c>
      <c r="G31" s="19" t="s">
        <v>858</v>
      </c>
      <c r="H31" s="20">
        <v>28.012432000000004</v>
      </c>
      <c r="I31" s="21">
        <v>29.232337000000008</v>
      </c>
      <c r="J31" s="21">
        <f t="shared" si="1"/>
        <v>8.448713109546528</v>
      </c>
      <c r="K31" s="21">
        <v>2.5764070095465286</v>
      </c>
      <c r="L31" s="21">
        <v>5.2152909899999997</v>
      </c>
      <c r="M31" s="21">
        <v>0.65701511000000001</v>
      </c>
      <c r="N31" s="22">
        <f t="shared" si="2"/>
        <v>8.8135512721631795E-2</v>
      </c>
      <c r="O31" s="22">
        <f t="shared" si="3"/>
        <v>0.26654379359223063</v>
      </c>
      <c r="P31" s="23">
        <f t="shared" si="4"/>
        <v>0.28901942084023341</v>
      </c>
      <c r="Q31" s="70">
        <v>714282.99399999995</v>
      </c>
      <c r="R31" s="21">
        <v>544889.674</v>
      </c>
      <c r="S31" s="23">
        <f t="shared" si="5"/>
        <v>0.76284844883203262</v>
      </c>
    </row>
    <row r="32" spans="1:19" ht="51" x14ac:dyDescent="0.25">
      <c r="A32" s="17"/>
      <c r="B32" s="19">
        <v>5003130</v>
      </c>
      <c r="C32" s="19" t="s">
        <v>1402</v>
      </c>
      <c r="D32" s="68">
        <v>3000387</v>
      </c>
      <c r="E32" s="19" t="s">
        <v>1377</v>
      </c>
      <c r="F32" s="69">
        <v>408</v>
      </c>
      <c r="G32" s="19" t="s">
        <v>858</v>
      </c>
      <c r="H32" s="20">
        <v>125.43673300000005</v>
      </c>
      <c r="I32" s="21">
        <v>95.814051999999947</v>
      </c>
      <c r="J32" s="21">
        <f t="shared" si="1"/>
        <v>35.448698572563373</v>
      </c>
      <c r="K32" s="21">
        <v>8.5112718525633682</v>
      </c>
      <c r="L32" s="21">
        <v>20.747172160000002</v>
      </c>
      <c r="M32" s="21">
        <v>6.1902545600000005</v>
      </c>
      <c r="N32" s="22">
        <f t="shared" si="2"/>
        <v>8.8831144022208486E-2</v>
      </c>
      <c r="O32" s="22">
        <f t="shared" si="3"/>
        <v>0.30536694150627702</v>
      </c>
      <c r="P32" s="23">
        <f t="shared" si="4"/>
        <v>0.36997390082785969</v>
      </c>
      <c r="Q32" s="70">
        <v>4277586.1730000004</v>
      </c>
      <c r="R32" s="21">
        <v>2140627.3059999999</v>
      </c>
      <c r="S32" s="23">
        <f t="shared" si="5"/>
        <v>0.50042879779058036</v>
      </c>
    </row>
    <row r="33" spans="1:19" ht="51" x14ac:dyDescent="0.25">
      <c r="A33" s="17"/>
      <c r="B33" s="19">
        <v>5003131</v>
      </c>
      <c r="C33" s="19" t="s">
        <v>1403</v>
      </c>
      <c r="D33" s="68">
        <v>3000387</v>
      </c>
      <c r="E33" s="19" t="s">
        <v>1377</v>
      </c>
      <c r="F33" s="69">
        <v>408</v>
      </c>
      <c r="G33" s="19" t="s">
        <v>858</v>
      </c>
      <c r="H33" s="20">
        <v>44.604264999999977</v>
      </c>
      <c r="I33" s="21">
        <v>94.679435999999939</v>
      </c>
      <c r="J33" s="21">
        <f t="shared" si="1"/>
        <v>17.318808289730164</v>
      </c>
      <c r="K33" s="21">
        <v>6.0867837297301683</v>
      </c>
      <c r="L33" s="21">
        <v>11.012063089999995</v>
      </c>
      <c r="M33" s="21">
        <v>0.21996146999999996</v>
      </c>
      <c r="N33" s="22">
        <f t="shared" si="2"/>
        <v>6.4288339547461729E-2</v>
      </c>
      <c r="O33" s="22">
        <f t="shared" si="3"/>
        <v>0.18059726105392276</v>
      </c>
      <c r="P33" s="23">
        <f t="shared" si="4"/>
        <v>0.182920484335481</v>
      </c>
      <c r="Q33" s="70">
        <v>3164192.8079999997</v>
      </c>
      <c r="R33" s="21">
        <v>994230.19099999999</v>
      </c>
      <c r="S33" s="23">
        <f t="shared" si="5"/>
        <v>0.31421289767371219</v>
      </c>
    </row>
    <row r="34" spans="1:19" ht="51" x14ac:dyDescent="0.25">
      <c r="A34" s="17"/>
      <c r="B34" s="19">
        <v>5003132</v>
      </c>
      <c r="C34" s="19" t="s">
        <v>1404</v>
      </c>
      <c r="D34" s="68">
        <v>3000387</v>
      </c>
      <c r="E34" s="19" t="s">
        <v>1377</v>
      </c>
      <c r="F34" s="69">
        <v>408</v>
      </c>
      <c r="G34" s="19" t="s">
        <v>858</v>
      </c>
      <c r="H34" s="20">
        <v>6.3511749999999978</v>
      </c>
      <c r="I34" s="21">
        <v>4.9703639999999991</v>
      </c>
      <c r="J34" s="21">
        <f t="shared" si="1"/>
        <v>2.72672204595428</v>
      </c>
      <c r="K34" s="21">
        <v>0.1598695459542796</v>
      </c>
      <c r="L34" s="21">
        <v>2.5147647500000003</v>
      </c>
      <c r="M34" s="21">
        <v>5.2087750000000002E-2</v>
      </c>
      <c r="N34" s="22">
        <f t="shared" si="2"/>
        <v>3.2164554940901639E-2</v>
      </c>
      <c r="O34" s="22">
        <f t="shared" si="3"/>
        <v>0.53811638261388506</v>
      </c>
      <c r="P34" s="23">
        <f t="shared" si="4"/>
        <v>0.54859604768469283</v>
      </c>
      <c r="Q34" s="70">
        <v>214586.5</v>
      </c>
      <c r="R34" s="21">
        <v>25545.75</v>
      </c>
      <c r="S34" s="23">
        <f t="shared" si="5"/>
        <v>0.11904639853858467</v>
      </c>
    </row>
    <row r="35" spans="1:19" ht="51" x14ac:dyDescent="0.25">
      <c r="A35" s="17"/>
      <c r="B35" s="19">
        <v>5003133</v>
      </c>
      <c r="C35" s="19" t="s">
        <v>1405</v>
      </c>
      <c r="D35" s="68">
        <v>3000387</v>
      </c>
      <c r="E35" s="19" t="s">
        <v>1377</v>
      </c>
      <c r="F35" s="69">
        <v>408</v>
      </c>
      <c r="G35" s="19" t="s">
        <v>858</v>
      </c>
      <c r="H35" s="20">
        <v>19.368161000000001</v>
      </c>
      <c r="I35" s="21">
        <v>10.171638999999999</v>
      </c>
      <c r="J35" s="21">
        <f t="shared" si="1"/>
        <v>5.0472532552902409</v>
      </c>
      <c r="K35" s="21">
        <v>0.35819690529024228</v>
      </c>
      <c r="L35" s="21">
        <v>4.598367539999999</v>
      </c>
      <c r="M35" s="21">
        <v>9.0688809999999995E-2</v>
      </c>
      <c r="N35" s="22">
        <f t="shared" si="2"/>
        <v>3.5215259339251258E-2</v>
      </c>
      <c r="O35" s="22">
        <f t="shared" si="3"/>
        <v>0.4872926030200484</v>
      </c>
      <c r="P35" s="23">
        <f t="shared" si="4"/>
        <v>0.49620845325814666</v>
      </c>
      <c r="Q35" s="70">
        <v>148819</v>
      </c>
      <c r="R35" s="21">
        <v>98293.25</v>
      </c>
      <c r="S35" s="23">
        <f t="shared" si="5"/>
        <v>0.66048858008722</v>
      </c>
    </row>
    <row r="36" spans="1:19" ht="51" x14ac:dyDescent="0.25">
      <c r="A36" s="17"/>
      <c r="B36" s="19">
        <v>5003134</v>
      </c>
      <c r="C36" s="19" t="s">
        <v>1406</v>
      </c>
      <c r="D36" s="68">
        <v>3000387</v>
      </c>
      <c r="E36" s="19" t="s">
        <v>1377</v>
      </c>
      <c r="F36" s="69">
        <v>7</v>
      </c>
      <c r="G36" s="19" t="s">
        <v>1083</v>
      </c>
      <c r="H36" s="20">
        <v>58.858763000000025</v>
      </c>
      <c r="I36" s="21">
        <v>32.964996999999997</v>
      </c>
      <c r="J36" s="21">
        <f t="shared" si="1"/>
        <v>2.6485167272712813</v>
      </c>
      <c r="K36" s="21">
        <v>2.2704040072712814</v>
      </c>
      <c r="L36" s="21">
        <v>0.33445446000000001</v>
      </c>
      <c r="M36" s="21">
        <v>4.3658259999999997E-2</v>
      </c>
      <c r="N36" s="22">
        <f t="shared" si="2"/>
        <v>6.88731750004795E-2</v>
      </c>
      <c r="O36" s="22">
        <f t="shared" si="3"/>
        <v>7.9018920198029488E-2</v>
      </c>
      <c r="P36" s="23">
        <f t="shared" si="4"/>
        <v>8.0343302542126169E-2</v>
      </c>
      <c r="Q36" s="70">
        <v>84838</v>
      </c>
      <c r="R36" s="21">
        <v>19458.058000000001</v>
      </c>
      <c r="S36" s="23">
        <f t="shared" si="5"/>
        <v>0.22935545392394918</v>
      </c>
    </row>
    <row r="37" spans="1:19" ht="51" x14ac:dyDescent="0.25">
      <c r="A37" s="17"/>
      <c r="B37" s="19">
        <v>5003135</v>
      </c>
      <c r="C37" s="19" t="s">
        <v>1407</v>
      </c>
      <c r="D37" s="68">
        <v>3000387</v>
      </c>
      <c r="E37" s="19" t="s">
        <v>1377</v>
      </c>
      <c r="F37" s="69">
        <v>7</v>
      </c>
      <c r="G37" s="19" t="s">
        <v>1083</v>
      </c>
      <c r="H37" s="20">
        <v>10.536573999999996</v>
      </c>
      <c r="I37" s="21">
        <v>28.661545000000004</v>
      </c>
      <c r="J37" s="21">
        <f t="shared" si="1"/>
        <v>11.009148064068141</v>
      </c>
      <c r="K37" s="21">
        <v>6.4672694140681415</v>
      </c>
      <c r="L37" s="21">
        <v>0.21682946000000003</v>
      </c>
      <c r="M37" s="21">
        <v>4.3250491899999997</v>
      </c>
      <c r="N37" s="22">
        <f t="shared" si="2"/>
        <v>0.22564273538178561</v>
      </c>
      <c r="O37" s="22">
        <f t="shared" si="3"/>
        <v>0.2332079053682605</v>
      </c>
      <c r="P37" s="23">
        <f t="shared" si="4"/>
        <v>0.38410867467431148</v>
      </c>
      <c r="Q37" s="70">
        <v>133547.5</v>
      </c>
      <c r="R37" s="21">
        <v>58066.705999999998</v>
      </c>
      <c r="S37" s="23">
        <f t="shared" si="5"/>
        <v>0.43480189445702838</v>
      </c>
    </row>
    <row r="38" spans="1:19" ht="51" x14ac:dyDescent="0.25">
      <c r="A38" s="17"/>
      <c r="B38" s="19">
        <v>5003136</v>
      </c>
      <c r="C38" s="19" t="s">
        <v>1408</v>
      </c>
      <c r="D38" s="68">
        <v>3000387</v>
      </c>
      <c r="E38" s="19" t="s">
        <v>1377</v>
      </c>
      <c r="F38" s="69">
        <v>7</v>
      </c>
      <c r="G38" s="19" t="s">
        <v>1083</v>
      </c>
      <c r="H38" s="20">
        <v>23.754663999999988</v>
      </c>
      <c r="I38" s="21">
        <v>19.921775999999994</v>
      </c>
      <c r="J38" s="21">
        <f t="shared" si="1"/>
        <v>15.620931955954701</v>
      </c>
      <c r="K38" s="21">
        <v>14.8602026659547</v>
      </c>
      <c r="L38" s="21">
        <v>0.43041463999999996</v>
      </c>
      <c r="M38" s="21">
        <v>0.33031465000000004</v>
      </c>
      <c r="N38" s="22">
        <f t="shared" si="2"/>
        <v>0.74592760534777147</v>
      </c>
      <c r="O38" s="22">
        <f t="shared" si="3"/>
        <v>0.76753283974052844</v>
      </c>
      <c r="P38" s="23">
        <f t="shared" si="4"/>
        <v>0.78411342221470137</v>
      </c>
      <c r="Q38" s="70">
        <v>37634.508000000002</v>
      </c>
      <c r="R38" s="21">
        <v>24037.23</v>
      </c>
      <c r="S38" s="23">
        <f t="shared" si="5"/>
        <v>0.63870185309716276</v>
      </c>
    </row>
    <row r="39" spans="1:19" ht="51" x14ac:dyDescent="0.25">
      <c r="A39" s="17"/>
      <c r="B39" s="19">
        <v>5003137</v>
      </c>
      <c r="C39" s="19" t="s">
        <v>1409</v>
      </c>
      <c r="D39" s="68">
        <v>3000387</v>
      </c>
      <c r="E39" s="19" t="s">
        <v>1377</v>
      </c>
      <c r="F39" s="69">
        <v>7</v>
      </c>
      <c r="G39" s="19" t="s">
        <v>1083</v>
      </c>
      <c r="H39" s="20">
        <v>17.576309999999999</v>
      </c>
      <c r="I39" s="21">
        <v>17.767036999999998</v>
      </c>
      <c r="J39" s="21">
        <f t="shared" si="1"/>
        <v>9.9171921781980394</v>
      </c>
      <c r="K39" s="21">
        <v>8.5153724281980399</v>
      </c>
      <c r="L39" s="21">
        <v>0.81632369999999999</v>
      </c>
      <c r="M39" s="21">
        <v>0.58549604999999982</v>
      </c>
      <c r="N39" s="22">
        <f t="shared" si="2"/>
        <v>0.47927926464035847</v>
      </c>
      <c r="O39" s="22">
        <f t="shared" si="3"/>
        <v>0.525225231882955</v>
      </c>
      <c r="P39" s="23">
        <f t="shared" si="4"/>
        <v>0.55817929451027992</v>
      </c>
      <c r="Q39" s="70">
        <v>103531.539</v>
      </c>
      <c r="R39" s="21">
        <v>34694.376000000004</v>
      </c>
      <c r="S39" s="23">
        <f t="shared" si="5"/>
        <v>0.33510924627518579</v>
      </c>
    </row>
    <row r="40" spans="1:19" ht="51" x14ac:dyDescent="0.25">
      <c r="A40" s="17"/>
      <c r="B40" s="19">
        <v>5003138</v>
      </c>
      <c r="C40" s="19" t="s">
        <v>1410</v>
      </c>
      <c r="D40" s="68">
        <v>3000387</v>
      </c>
      <c r="E40" s="19" t="s">
        <v>1377</v>
      </c>
      <c r="F40" s="69">
        <v>236</v>
      </c>
      <c r="G40" s="19" t="s">
        <v>1425</v>
      </c>
      <c r="H40" s="20">
        <v>57.185883000000011</v>
      </c>
      <c r="I40" s="21">
        <v>35.535214000000003</v>
      </c>
      <c r="J40" s="21">
        <f t="shared" si="1"/>
        <v>20.100804858249269</v>
      </c>
      <c r="K40" s="21">
        <v>14.586978338249271</v>
      </c>
      <c r="L40" s="21">
        <v>0.17237939999999999</v>
      </c>
      <c r="M40" s="21">
        <v>5.3414471199999998</v>
      </c>
      <c r="N40" s="22">
        <f t="shared" si="2"/>
        <v>0.41049361172411314</v>
      </c>
      <c r="O40" s="22">
        <f t="shared" si="3"/>
        <v>0.41534455760557032</v>
      </c>
      <c r="P40" s="23">
        <f t="shared" si="4"/>
        <v>0.56565875354653183</v>
      </c>
      <c r="Q40" s="70">
        <v>39502.044000000002</v>
      </c>
      <c r="R40" s="21">
        <v>5911.317</v>
      </c>
      <c r="S40" s="23">
        <f t="shared" si="5"/>
        <v>0.14964585123747012</v>
      </c>
    </row>
    <row r="41" spans="1:19" ht="51" x14ac:dyDescent="0.25">
      <c r="A41" s="17"/>
      <c r="B41" s="19">
        <v>5003139</v>
      </c>
      <c r="C41" s="19" t="s">
        <v>1411</v>
      </c>
      <c r="D41" s="68">
        <v>3000387</v>
      </c>
      <c r="E41" s="19" t="s">
        <v>1377</v>
      </c>
      <c r="F41" s="69">
        <v>236</v>
      </c>
      <c r="G41" s="19" t="s">
        <v>1425</v>
      </c>
      <c r="H41" s="20">
        <v>28.977624999999996</v>
      </c>
      <c r="I41" s="21">
        <v>69.038107000000025</v>
      </c>
      <c r="J41" s="21">
        <f t="shared" si="1"/>
        <v>1.8069128331932629</v>
      </c>
      <c r="K41" s="21">
        <v>1.5916675731932628</v>
      </c>
      <c r="L41" s="21">
        <v>2.7241660000000001E-2</v>
      </c>
      <c r="M41" s="21">
        <v>0.18800359999999999</v>
      </c>
      <c r="N41" s="22">
        <f t="shared" si="2"/>
        <v>2.3054913327696866E-2</v>
      </c>
      <c r="O41" s="22">
        <f t="shared" si="3"/>
        <v>2.3449502072721406E-2</v>
      </c>
      <c r="P41" s="23">
        <f t="shared" si="4"/>
        <v>2.6172687979310646E-2</v>
      </c>
      <c r="Q41" s="70">
        <v>4088.5</v>
      </c>
      <c r="R41" s="21">
        <v>2631.8409999999999</v>
      </c>
      <c r="S41" s="23">
        <f t="shared" si="5"/>
        <v>0.64371798948269532</v>
      </c>
    </row>
    <row r="42" spans="1:19" ht="51" x14ac:dyDescent="0.25">
      <c r="A42" s="17"/>
      <c r="B42" s="19">
        <v>5003140</v>
      </c>
      <c r="C42" s="19" t="s">
        <v>1412</v>
      </c>
      <c r="D42" s="68">
        <v>3000387</v>
      </c>
      <c r="E42" s="19" t="s">
        <v>1377</v>
      </c>
      <c r="F42" s="69">
        <v>236</v>
      </c>
      <c r="G42" s="19" t="s">
        <v>1425</v>
      </c>
      <c r="H42" s="20">
        <v>83.359079000000023</v>
      </c>
      <c r="I42" s="21">
        <v>45.681770999999991</v>
      </c>
      <c r="J42" s="21">
        <f t="shared" si="1"/>
        <v>3.1329409149669689</v>
      </c>
      <c r="K42" s="21">
        <v>2.4554907849669689</v>
      </c>
      <c r="L42" s="21">
        <v>0.21866259999999998</v>
      </c>
      <c r="M42" s="21">
        <v>0.45878752999999994</v>
      </c>
      <c r="N42" s="22">
        <f t="shared" si="2"/>
        <v>5.3752092600940743E-2</v>
      </c>
      <c r="O42" s="22">
        <f t="shared" si="3"/>
        <v>5.8538741524862721E-2</v>
      </c>
      <c r="P42" s="23">
        <f t="shared" si="4"/>
        <v>6.8581862007210045E-2</v>
      </c>
      <c r="Q42" s="70">
        <v>13734.046</v>
      </c>
      <c r="R42" s="21">
        <v>3629.683</v>
      </c>
      <c r="S42" s="23">
        <f t="shared" si="5"/>
        <v>0.26428359130295614</v>
      </c>
    </row>
    <row r="43" spans="1:19" ht="51" x14ac:dyDescent="0.25">
      <c r="A43" s="17"/>
      <c r="B43" s="19">
        <v>5003141</v>
      </c>
      <c r="C43" s="19" t="s">
        <v>1413</v>
      </c>
      <c r="D43" s="68">
        <v>3000387</v>
      </c>
      <c r="E43" s="19" t="s">
        <v>1377</v>
      </c>
      <c r="F43" s="69">
        <v>236</v>
      </c>
      <c r="G43" s="19" t="s">
        <v>1425</v>
      </c>
      <c r="H43" s="20">
        <v>3.5021640000000001</v>
      </c>
      <c r="I43" s="21">
        <v>2.1022660000000002</v>
      </c>
      <c r="J43" s="21">
        <f t="shared" si="1"/>
        <v>1.2543182157412101</v>
      </c>
      <c r="K43" s="21">
        <v>0.81616953574120998</v>
      </c>
      <c r="L43" s="21">
        <v>0.28134039</v>
      </c>
      <c r="M43" s="21">
        <v>0.15680829000000002</v>
      </c>
      <c r="N43" s="22">
        <f t="shared" si="2"/>
        <v>0.3882332377259633</v>
      </c>
      <c r="O43" s="22">
        <f t="shared" si="3"/>
        <v>0.52206044608113811</v>
      </c>
      <c r="P43" s="23">
        <f t="shared" si="4"/>
        <v>0.59665057406684496</v>
      </c>
      <c r="Q43" s="70">
        <v>0</v>
      </c>
      <c r="R43" s="21">
        <v>0</v>
      </c>
      <c r="S43" s="23">
        <f t="shared" si="5"/>
        <v>0</v>
      </c>
    </row>
    <row r="44" spans="1:19" ht="51" x14ac:dyDescent="0.25">
      <c r="A44" s="17"/>
      <c r="B44" s="19">
        <v>5003142</v>
      </c>
      <c r="C44" s="19" t="s">
        <v>1414</v>
      </c>
      <c r="D44" s="68">
        <v>3000387</v>
      </c>
      <c r="E44" s="19" t="s">
        <v>1377</v>
      </c>
      <c r="F44" s="69">
        <v>236</v>
      </c>
      <c r="G44" s="19" t="s">
        <v>1425</v>
      </c>
      <c r="H44" s="20">
        <v>3.9612890000000007</v>
      </c>
      <c r="I44" s="21">
        <v>5.6714810000000009</v>
      </c>
      <c r="J44" s="21">
        <f t="shared" si="1"/>
        <v>3.133563849345379</v>
      </c>
      <c r="K44" s="21">
        <v>2.2542911693453789</v>
      </c>
      <c r="L44" s="21">
        <v>0.56972726000000007</v>
      </c>
      <c r="M44" s="21">
        <v>0.30954542000000007</v>
      </c>
      <c r="N44" s="22">
        <f t="shared" si="2"/>
        <v>0.39747839573920435</v>
      </c>
      <c r="O44" s="22">
        <f t="shared" si="3"/>
        <v>0.4979331552632158</v>
      </c>
      <c r="P44" s="23">
        <f t="shared" si="4"/>
        <v>0.55251244769141927</v>
      </c>
      <c r="Q44" s="70">
        <v>0</v>
      </c>
      <c r="R44" s="21">
        <v>0</v>
      </c>
      <c r="S44" s="23">
        <f t="shared" si="5"/>
        <v>0</v>
      </c>
    </row>
    <row r="45" spans="1:19" ht="51" x14ac:dyDescent="0.25">
      <c r="A45" s="17"/>
      <c r="B45" s="19">
        <v>5003143</v>
      </c>
      <c r="C45" s="19" t="s">
        <v>1415</v>
      </c>
      <c r="D45" s="68">
        <v>3000387</v>
      </c>
      <c r="E45" s="19" t="s">
        <v>1377</v>
      </c>
      <c r="F45" s="69">
        <v>236</v>
      </c>
      <c r="G45" s="19" t="s">
        <v>1425</v>
      </c>
      <c r="H45" s="20">
        <v>64.864366000000018</v>
      </c>
      <c r="I45" s="21">
        <v>3.879006</v>
      </c>
      <c r="J45" s="21">
        <f t="shared" si="1"/>
        <v>2.4552754787499547</v>
      </c>
      <c r="K45" s="21">
        <v>1.8581513287499547</v>
      </c>
      <c r="L45" s="21">
        <v>0.35879055000000004</v>
      </c>
      <c r="M45" s="21">
        <v>0.23833360000000001</v>
      </c>
      <c r="N45" s="22">
        <f t="shared" si="2"/>
        <v>0.47902770161993941</v>
      </c>
      <c r="O45" s="22">
        <f t="shared" si="3"/>
        <v>0.57152318886589881</v>
      </c>
      <c r="P45" s="23">
        <f t="shared" si="4"/>
        <v>0.63296511496758567</v>
      </c>
      <c r="Q45" s="70">
        <v>0</v>
      </c>
      <c r="R45" s="21">
        <v>0</v>
      </c>
      <c r="S45" s="23">
        <f t="shared" si="5"/>
        <v>0</v>
      </c>
    </row>
    <row r="46" spans="1:19" ht="25.5" x14ac:dyDescent="0.25">
      <c r="A46" s="17"/>
      <c r="B46" s="19">
        <v>5003144</v>
      </c>
      <c r="C46" s="19" t="s">
        <v>1416</v>
      </c>
      <c r="D46" s="68">
        <v>3000386</v>
      </c>
      <c r="E46" s="19" t="s">
        <v>1376</v>
      </c>
      <c r="F46" s="69">
        <v>540</v>
      </c>
      <c r="G46" s="19" t="s">
        <v>1427</v>
      </c>
      <c r="H46" s="20">
        <v>6.5815399999999995</v>
      </c>
      <c r="I46" s="21">
        <v>6.5815399999999995</v>
      </c>
      <c r="J46" s="21">
        <f t="shared" si="1"/>
        <v>2.4382246246905983</v>
      </c>
      <c r="K46" s="21">
        <v>1.3538342746905982</v>
      </c>
      <c r="L46" s="21">
        <v>0.73563626999999998</v>
      </c>
      <c r="M46" s="21">
        <v>0.34875407999999997</v>
      </c>
      <c r="N46" s="22">
        <f t="shared" si="2"/>
        <v>0.20570174680858863</v>
      </c>
      <c r="O46" s="22">
        <f t="shared" si="3"/>
        <v>0.31747441247650221</v>
      </c>
      <c r="P46" s="23">
        <f t="shared" si="4"/>
        <v>0.37046415044056535</v>
      </c>
      <c r="Q46" s="70">
        <v>9</v>
      </c>
      <c r="R46" s="21">
        <v>0</v>
      </c>
      <c r="S46" s="23">
        <f t="shared" si="5"/>
        <v>0</v>
      </c>
    </row>
    <row r="47" spans="1:19" ht="38.25" x14ac:dyDescent="0.25">
      <c r="A47" s="17"/>
      <c r="B47" s="19">
        <v>5003145</v>
      </c>
      <c r="C47" s="19" t="s">
        <v>1417</v>
      </c>
      <c r="D47" s="68">
        <v>3000388</v>
      </c>
      <c r="E47" s="19" t="s">
        <v>1378</v>
      </c>
      <c r="F47" s="69">
        <v>60</v>
      </c>
      <c r="G47" s="19" t="s">
        <v>310</v>
      </c>
      <c r="H47" s="20">
        <v>2.5866280000000001</v>
      </c>
      <c r="I47" s="21">
        <v>1.7180900000000003</v>
      </c>
      <c r="J47" s="21">
        <f t="shared" si="1"/>
        <v>0.7136575051095142</v>
      </c>
      <c r="K47" s="21">
        <v>0.58784079510951415</v>
      </c>
      <c r="L47" s="21">
        <v>7.9186759999999995E-2</v>
      </c>
      <c r="M47" s="21">
        <v>4.6629950000000003E-2</v>
      </c>
      <c r="N47" s="22">
        <f t="shared" si="2"/>
        <v>0.34214784738256671</v>
      </c>
      <c r="O47" s="22">
        <f t="shared" si="3"/>
        <v>0.38823784266802908</v>
      </c>
      <c r="P47" s="23">
        <f t="shared" si="4"/>
        <v>0.41537841737598963</v>
      </c>
      <c r="Q47" s="70">
        <v>0</v>
      </c>
      <c r="R47" s="21">
        <v>0</v>
      </c>
      <c r="S47" s="23">
        <f t="shared" si="5"/>
        <v>0</v>
      </c>
    </row>
    <row r="48" spans="1:19" ht="38.25" x14ac:dyDescent="0.25">
      <c r="A48" s="17"/>
      <c r="B48" s="19">
        <v>5003146</v>
      </c>
      <c r="C48" s="19" t="s">
        <v>1418</v>
      </c>
      <c r="D48" s="68">
        <v>3000388</v>
      </c>
      <c r="E48" s="19" t="s">
        <v>1378</v>
      </c>
      <c r="F48" s="69">
        <v>60</v>
      </c>
      <c r="G48" s="19" t="s">
        <v>310</v>
      </c>
      <c r="H48" s="20">
        <v>1.5619079999999999</v>
      </c>
      <c r="I48" s="21">
        <v>0.729101</v>
      </c>
      <c r="J48" s="21">
        <f t="shared" si="1"/>
        <v>0.15618204637306929</v>
      </c>
      <c r="K48" s="21">
        <v>0.13891029637306929</v>
      </c>
      <c r="L48" s="21">
        <v>1.2957799999999998E-2</v>
      </c>
      <c r="M48" s="21">
        <v>4.3139499999999996E-3</v>
      </c>
      <c r="N48" s="22">
        <f t="shared" si="2"/>
        <v>0.19052270724230153</v>
      </c>
      <c r="O48" s="22">
        <f t="shared" si="3"/>
        <v>0.20829500490750841</v>
      </c>
      <c r="P48" s="23">
        <f t="shared" si="4"/>
        <v>0.21421181204396825</v>
      </c>
      <c r="Q48" s="70">
        <v>0</v>
      </c>
      <c r="R48" s="21">
        <v>0</v>
      </c>
      <c r="S48" s="23">
        <f t="shared" si="5"/>
        <v>0</v>
      </c>
    </row>
    <row r="49" spans="1:19" ht="38.25" x14ac:dyDescent="0.25">
      <c r="A49" s="17"/>
      <c r="B49" s="19">
        <v>5004408</v>
      </c>
      <c r="C49" s="19" t="s">
        <v>1419</v>
      </c>
      <c r="D49" s="68">
        <v>3000001</v>
      </c>
      <c r="E49" s="19" t="s">
        <v>276</v>
      </c>
      <c r="F49" s="69">
        <v>236</v>
      </c>
      <c r="G49" s="19" t="s">
        <v>1425</v>
      </c>
      <c r="H49" s="20">
        <v>93.372890999999996</v>
      </c>
      <c r="I49" s="21">
        <v>0.60296199999999989</v>
      </c>
      <c r="J49" s="21">
        <f t="shared" si="1"/>
        <v>0.56917354092001915</v>
      </c>
      <c r="K49" s="21">
        <v>0.56917354092001915</v>
      </c>
      <c r="L49" s="21">
        <v>0</v>
      </c>
      <c r="M49" s="21">
        <v>0</v>
      </c>
      <c r="N49" s="22">
        <f t="shared" si="2"/>
        <v>0.94396253979524292</v>
      </c>
      <c r="O49" s="22">
        <f t="shared" si="3"/>
        <v>0.94396253979524292</v>
      </c>
      <c r="P49" s="23">
        <f t="shared" si="4"/>
        <v>0.94396253979524292</v>
      </c>
      <c r="Q49" s="70">
        <v>0</v>
      </c>
      <c r="R49" s="21">
        <v>0</v>
      </c>
      <c r="S49" s="23">
        <f t="shared" si="5"/>
        <v>0</v>
      </c>
    </row>
    <row r="50" spans="1:19" ht="38.25" x14ac:dyDescent="0.25">
      <c r="A50" s="17"/>
      <c r="B50" s="19">
        <v>5004409</v>
      </c>
      <c r="C50" s="19" t="s">
        <v>1420</v>
      </c>
      <c r="D50" s="68">
        <v>3000385</v>
      </c>
      <c r="E50" s="19" t="s">
        <v>1375</v>
      </c>
      <c r="F50" s="69">
        <v>237</v>
      </c>
      <c r="G50" s="19" t="s">
        <v>1428</v>
      </c>
      <c r="H50" s="20">
        <v>73.939576000000002</v>
      </c>
      <c r="I50" s="21">
        <v>119.491326</v>
      </c>
      <c r="J50" s="21">
        <f t="shared" si="1"/>
        <v>35.190940345308235</v>
      </c>
      <c r="K50" s="21">
        <v>18.624299745308235</v>
      </c>
      <c r="L50" s="21">
        <v>16.075650939999999</v>
      </c>
      <c r="M50" s="21">
        <v>0.49098965999999999</v>
      </c>
      <c r="N50" s="22">
        <f t="shared" si="2"/>
        <v>0.15586319416447211</v>
      </c>
      <c r="O50" s="22">
        <f t="shared" si="3"/>
        <v>0.29039723507050408</v>
      </c>
      <c r="P50" s="23">
        <f t="shared" si="4"/>
        <v>0.29450623340901111</v>
      </c>
      <c r="Q50" s="70">
        <v>0</v>
      </c>
      <c r="R50" s="21">
        <v>0</v>
      </c>
      <c r="S50" s="23">
        <f t="shared" si="5"/>
        <v>0</v>
      </c>
    </row>
    <row r="51" spans="1:19" ht="25.5" x14ac:dyDescent="0.25">
      <c r="A51" s="17"/>
      <c r="B51" s="19">
        <v>5004410</v>
      </c>
      <c r="C51" s="19" t="s">
        <v>1421</v>
      </c>
      <c r="D51" s="68">
        <v>3000386</v>
      </c>
      <c r="E51" s="19" t="s">
        <v>1376</v>
      </c>
      <c r="F51" s="69">
        <v>200</v>
      </c>
      <c r="G51" s="19" t="s">
        <v>1426</v>
      </c>
      <c r="H51" s="20">
        <v>3.0771099999999993</v>
      </c>
      <c r="I51" s="21">
        <v>24.988536000000003</v>
      </c>
      <c r="J51" s="21">
        <f t="shared" si="1"/>
        <v>23.962245901884668</v>
      </c>
      <c r="K51" s="21">
        <v>23.628791421884671</v>
      </c>
      <c r="L51" s="21">
        <v>5.75612E-2</v>
      </c>
      <c r="M51" s="21">
        <v>0.27589327999999996</v>
      </c>
      <c r="N51" s="22">
        <f t="shared" si="2"/>
        <v>0.94558526445425484</v>
      </c>
      <c r="O51" s="22">
        <f t="shared" si="3"/>
        <v>0.94788876874918426</v>
      </c>
      <c r="P51" s="23">
        <f t="shared" si="4"/>
        <v>0.9589295628157114</v>
      </c>
      <c r="Q51" s="70">
        <v>0</v>
      </c>
      <c r="R51" s="21">
        <v>0</v>
      </c>
      <c r="S51" s="23">
        <f t="shared" si="5"/>
        <v>0</v>
      </c>
    </row>
    <row r="52" spans="1:19" ht="25.5" x14ac:dyDescent="0.25">
      <c r="A52" s="17"/>
      <c r="B52" s="19">
        <v>5004950</v>
      </c>
      <c r="C52" s="19" t="s">
        <v>1422</v>
      </c>
      <c r="D52" s="68">
        <v>3000386</v>
      </c>
      <c r="E52" s="19" t="s">
        <v>1376</v>
      </c>
      <c r="F52" s="69">
        <v>236</v>
      </c>
      <c r="G52" s="19" t="s">
        <v>1425</v>
      </c>
      <c r="H52" s="20">
        <v>6.9932060000000007</v>
      </c>
      <c r="I52" s="21">
        <v>1.289517</v>
      </c>
      <c r="J52" s="21">
        <f t="shared" si="1"/>
        <v>1.0295751627740979</v>
      </c>
      <c r="K52" s="21">
        <v>0.90564196277409792</v>
      </c>
      <c r="L52" s="21">
        <v>5.9185149999999999E-2</v>
      </c>
      <c r="M52" s="21">
        <v>6.4748049999999988E-2</v>
      </c>
      <c r="N52" s="22">
        <f t="shared" si="2"/>
        <v>0.70231099145966891</v>
      </c>
      <c r="O52" s="22">
        <f t="shared" si="3"/>
        <v>0.74820813744533643</v>
      </c>
      <c r="P52" s="23">
        <f t="shared" si="4"/>
        <v>0.79841922423209455</v>
      </c>
      <c r="Q52" s="70">
        <v>0</v>
      </c>
      <c r="R52" s="21">
        <v>0</v>
      </c>
      <c r="S52" s="23">
        <f t="shared" si="5"/>
        <v>0</v>
      </c>
    </row>
    <row r="53" spans="1:19" ht="38.25" x14ac:dyDescent="0.25">
      <c r="A53" s="17"/>
      <c r="B53" s="19">
        <v>5005547</v>
      </c>
      <c r="C53" s="19" t="s">
        <v>1423</v>
      </c>
      <c r="D53" s="68">
        <v>3000386</v>
      </c>
      <c r="E53" s="19" t="s">
        <v>1376</v>
      </c>
      <c r="F53" s="69">
        <v>236</v>
      </c>
      <c r="G53" s="19" t="s">
        <v>1425</v>
      </c>
      <c r="H53" s="20">
        <v>0</v>
      </c>
      <c r="I53" s="21">
        <v>243.28430399999999</v>
      </c>
      <c r="J53" s="21">
        <f t="shared" si="1"/>
        <v>104.96427862303767</v>
      </c>
      <c r="K53" s="21">
        <v>49.597054893037679</v>
      </c>
      <c r="L53" s="21">
        <v>37.566222819999993</v>
      </c>
      <c r="M53" s="21">
        <v>17.801000909999999</v>
      </c>
      <c r="N53" s="22">
        <f t="shared" si="2"/>
        <v>0.20386459001908189</v>
      </c>
      <c r="O53" s="22">
        <f t="shared" si="3"/>
        <v>0.35827744034418957</v>
      </c>
      <c r="P53" s="23">
        <f t="shared" si="4"/>
        <v>0.43144698156539385</v>
      </c>
      <c r="Q53" s="70">
        <v>3763.5</v>
      </c>
      <c r="R53" s="21">
        <v>3002.8850000000002</v>
      </c>
      <c r="S53" s="23">
        <f t="shared" si="5"/>
        <v>0.7978969044772154</v>
      </c>
    </row>
    <row r="54" spans="1:19" ht="15.75" thickBot="1" x14ac:dyDescent="0.3">
      <c r="A54" s="41" t="s">
        <v>294</v>
      </c>
      <c r="B54" s="43"/>
      <c r="C54" s="43"/>
      <c r="D54" s="65"/>
      <c r="E54" s="43"/>
      <c r="F54" s="66"/>
      <c r="G54" s="43"/>
      <c r="H54" s="44">
        <f>H6-H7</f>
        <v>1107.687735999998</v>
      </c>
      <c r="I54" s="44">
        <f t="shared" ref="I54:M54" si="6">I6-I7</f>
        <v>2187.942664000002</v>
      </c>
      <c r="J54" s="44">
        <f t="shared" si="6"/>
        <v>743.94537743342789</v>
      </c>
      <c r="K54" s="44">
        <f t="shared" si="6"/>
        <v>388.74745195342894</v>
      </c>
      <c r="L54" s="44">
        <f t="shared" si="6"/>
        <v>138.44089903999998</v>
      </c>
      <c r="M54" s="44">
        <f t="shared" si="6"/>
        <v>216.75702644</v>
      </c>
      <c r="N54" s="46">
        <f t="shared" si="2"/>
        <v>0.17767716601984437</v>
      </c>
      <c r="O54" s="46">
        <f t="shared" si="3"/>
        <v>0.24095162988851906</v>
      </c>
      <c r="P54" s="47">
        <f t="shared" si="4"/>
        <v>0.34002050861485839</v>
      </c>
      <c r="Q54" s="67"/>
      <c r="R54" s="45"/>
      <c r="S54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"/>
  <sheetViews>
    <sheetView workbookViewId="0">
      <selection activeCell="A34" sqref="A34:L34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91</v>
      </c>
      <c r="B1" s="50" t="s">
        <v>56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1431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669.03050599999983</v>
      </c>
      <c r="E6" s="14">
        <v>878.84880900000007</v>
      </c>
      <c r="F6" s="14">
        <v>257.76557099191848</v>
      </c>
      <c r="G6" s="14">
        <v>152.60376971191849</v>
      </c>
      <c r="H6" s="14">
        <v>44.305194379999996</v>
      </c>
      <c r="I6" s="14">
        <v>60.85660690000001</v>
      </c>
      <c r="J6" s="15">
        <v>0.17364052627613957</v>
      </c>
      <c r="K6" s="15">
        <v>0.22405328661248541</v>
      </c>
      <c r="L6" s="16">
        <v>0.29329910714132679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357.13514499999991</v>
      </c>
      <c r="E7" s="38">
        <f ca="1">SUM(E8:OFFSET(E6,MATCH("GOBIERNOS REGIONALES",$A$8:$A$50,0),0))</f>
        <v>109.96223600000003</v>
      </c>
      <c r="F7" s="38">
        <f ca="1">SUM(F8:OFFSET(F6,MATCH("GOBIERNOS REGIONALES",$A$8:$A$50,0),0))</f>
        <v>30.944085725280658</v>
      </c>
      <c r="G7" s="38">
        <f ca="1">SUM(G8:OFFSET(G6,MATCH("GOBIERNOS REGIONALES",$A$8:$A$50,0),0))</f>
        <v>15.900258735280659</v>
      </c>
      <c r="H7" s="38">
        <f ca="1">SUM(H8:OFFSET(H6,MATCH("GOBIERNOS REGIONALES",$A$8:$A$50,0),0))</f>
        <v>6.9392481199999994</v>
      </c>
      <c r="I7" s="38">
        <f ca="1">SUM(I8:OFFSET(I6,MATCH("GOBIERNOS REGIONALES",$A$8:$A$50,0),0))</f>
        <v>8.1045788699999992</v>
      </c>
      <c r="J7" s="39">
        <f ca="1">IFERROR(G7/E7,0)</f>
        <v>0.14459744830289423</v>
      </c>
      <c r="K7" s="39">
        <f ca="1">IFERROR(SUM(G7,H7)/E7,0)</f>
        <v>0.20770318689482314</v>
      </c>
      <c r="L7" s="40">
        <f ca="1">IFERROR(SUM(G7,H7,I7)/E7,0)</f>
        <v>0.28140647963252263</v>
      </c>
      <c r="M7" s="4"/>
    </row>
    <row r="8" spans="1:13" x14ac:dyDescent="0.25">
      <c r="A8" s="17"/>
      <c r="B8" s="18">
        <v>10</v>
      </c>
      <c r="C8" s="19" t="s">
        <v>111</v>
      </c>
      <c r="D8" s="20">
        <v>357.13514499999991</v>
      </c>
      <c r="E8" s="21">
        <v>109.96223600000003</v>
      </c>
      <c r="F8" s="21">
        <f t="shared" ref="F8:F35" si="0">SUM(G8,H8,I8)</f>
        <v>30.944085725280658</v>
      </c>
      <c r="G8" s="21">
        <v>15.900258735280659</v>
      </c>
      <c r="H8" s="21">
        <v>6.9392481199999994</v>
      </c>
      <c r="I8" s="21">
        <v>8.1045788699999992</v>
      </c>
      <c r="J8" s="22">
        <f t="shared" ref="J8:J35" si="1">IFERROR(G8/E8,0)</f>
        <v>0.14459744830289423</v>
      </c>
      <c r="K8" s="22">
        <f t="shared" ref="K8:K35" si="2">IFERROR(SUM(G8,H8)/E8,0)</f>
        <v>0.20770318689482314</v>
      </c>
      <c r="L8" s="23">
        <f t="shared" ref="L8:L35" si="3">IFERROR(SUM(G8,H8,I8)/E8,0)</f>
        <v>0.28140647963252263</v>
      </c>
      <c r="M8" s="4"/>
    </row>
    <row r="9" spans="1:13" x14ac:dyDescent="0.25">
      <c r="A9" s="34" t="s">
        <v>206</v>
      </c>
      <c r="B9" s="57"/>
      <c r="C9" s="36"/>
      <c r="D9" s="37">
        <f ca="1">SUM(D10:OFFSET(D8,(MATCH("GOBIERNOS LOCALES",$A$8:$A$50,0)-MATCH("GOBIERNOS REGIONALES",$A$8:$A$50,0)),0))</f>
        <v>259.77719500000001</v>
      </c>
      <c r="E9" s="38">
        <f ca="1">SUM(E10:OFFSET(E8,(MATCH("GOBIERNOS LOCALES",$A$8:$A$50,0)-MATCH("GOBIERNOS REGIONALES",$A$8:$A$50,0)),0))</f>
        <v>657.87712900000008</v>
      </c>
      <c r="F9" s="38">
        <f ca="1">SUM(F10:OFFSET(F8,(MATCH("GOBIERNOS LOCALES",$A$8:$A$50,0)-MATCH("GOBIERNOS REGIONALES",$A$8:$A$50,0)),0))</f>
        <v>202.49392411968228</v>
      </c>
      <c r="G9" s="38">
        <f ca="1">SUM(G10:OFFSET(G8,(MATCH("GOBIERNOS LOCALES",$A$8:$A$50,0)-MATCH("GOBIERNOS REGIONALES",$A$8:$A$50,0)),0))</f>
        <v>125.7339682796822</v>
      </c>
      <c r="H9" s="38">
        <f ca="1">SUM(H10:OFFSET(H8,(MATCH("GOBIERNOS LOCALES",$A$8:$A$50,0)-MATCH("GOBIERNOS REGIONALES",$A$8:$A$50,0)),0))</f>
        <v>32.392917050000008</v>
      </c>
      <c r="I9" s="38">
        <f ca="1">SUM(I10:OFFSET(I8,(MATCH("GOBIERNOS LOCALES",$A$8:$A$50,0)-MATCH("GOBIERNOS REGIONALES",$A$8:$A$50,0)),0))</f>
        <v>44.367038790000009</v>
      </c>
      <c r="J9" s="39">
        <f t="shared" ca="1" si="1"/>
        <v>0.19112074692549796</v>
      </c>
      <c r="K9" s="39">
        <f t="shared" ca="1" si="2"/>
        <v>0.24035929865815747</v>
      </c>
      <c r="L9" s="40">
        <f t="shared" ca="1" si="3"/>
        <v>0.30779900256979781</v>
      </c>
      <c r="M9" s="4"/>
    </row>
    <row r="10" spans="1:13" x14ac:dyDescent="0.25">
      <c r="A10" s="17"/>
      <c r="B10" s="18">
        <v>440</v>
      </c>
      <c r="C10" s="19" t="s">
        <v>207</v>
      </c>
      <c r="D10" s="20">
        <v>13.292252</v>
      </c>
      <c r="E10" s="21">
        <v>40.247456999999997</v>
      </c>
      <c r="F10" s="21">
        <f t="shared" si="0"/>
        <v>12.439856241981889</v>
      </c>
      <c r="G10" s="21">
        <v>8.1228374119818909</v>
      </c>
      <c r="H10" s="21">
        <v>2.9007357899999997</v>
      </c>
      <c r="I10" s="21">
        <v>1.4162830399999999</v>
      </c>
      <c r="J10" s="22">
        <f t="shared" si="1"/>
        <v>0.2018223763052133</v>
      </c>
      <c r="K10" s="22">
        <f t="shared" si="2"/>
        <v>0.2738948997940886</v>
      </c>
      <c r="L10" s="23">
        <f t="shared" si="3"/>
        <v>0.30908427933675142</v>
      </c>
      <c r="M10" s="4"/>
    </row>
    <row r="11" spans="1:13" x14ac:dyDescent="0.25">
      <c r="A11" s="17"/>
      <c r="B11" s="18">
        <v>441</v>
      </c>
      <c r="C11" s="19" t="s">
        <v>208</v>
      </c>
      <c r="D11" s="20">
        <v>4.3484050000000014</v>
      </c>
      <c r="E11" s="21">
        <v>48.737970999999995</v>
      </c>
      <c r="F11" s="21">
        <f t="shared" si="0"/>
        <v>10.99278155660406</v>
      </c>
      <c r="G11" s="21">
        <v>5.2395932666040608</v>
      </c>
      <c r="H11" s="21">
        <v>3.6678160100000001</v>
      </c>
      <c r="I11" s="21">
        <v>2.0853722799999996</v>
      </c>
      <c r="J11" s="22">
        <f t="shared" si="1"/>
        <v>0.10750536304853686</v>
      </c>
      <c r="K11" s="22">
        <f t="shared" si="2"/>
        <v>0.18276118381300815</v>
      </c>
      <c r="L11" s="23">
        <f t="shared" si="3"/>
        <v>0.22554860883732852</v>
      </c>
      <c r="M11" s="4"/>
    </row>
    <row r="12" spans="1:13" x14ac:dyDescent="0.25">
      <c r="A12" s="17"/>
      <c r="B12" s="18">
        <v>442</v>
      </c>
      <c r="C12" s="19" t="s">
        <v>209</v>
      </c>
      <c r="D12" s="20">
        <v>0.81610899999999997</v>
      </c>
      <c r="E12" s="21">
        <v>11.950361999999998</v>
      </c>
      <c r="F12" s="21">
        <f t="shared" si="0"/>
        <v>0.68503670031781183</v>
      </c>
      <c r="G12" s="21">
        <v>0.21942937031781184</v>
      </c>
      <c r="H12" s="21">
        <v>0.15395837000000004</v>
      </c>
      <c r="I12" s="21">
        <v>0.31164895999999997</v>
      </c>
      <c r="J12" s="22">
        <f t="shared" si="1"/>
        <v>1.8361734173225203E-2</v>
      </c>
      <c r="K12" s="22">
        <f t="shared" si="2"/>
        <v>3.1244889511950508E-2</v>
      </c>
      <c r="L12" s="23">
        <f t="shared" si="3"/>
        <v>5.7323510393895341E-2</v>
      </c>
      <c r="M12" s="4"/>
    </row>
    <row r="13" spans="1:13" x14ac:dyDescent="0.25">
      <c r="A13" s="17"/>
      <c r="B13" s="18">
        <v>443</v>
      </c>
      <c r="C13" s="19" t="s">
        <v>210</v>
      </c>
      <c r="D13" s="20">
        <v>1.1125240000000001</v>
      </c>
      <c r="E13" s="21">
        <v>35.155645999999997</v>
      </c>
      <c r="F13" s="21">
        <f t="shared" si="0"/>
        <v>13.751480332277568</v>
      </c>
      <c r="G13" s="21">
        <v>7.8421607722775661</v>
      </c>
      <c r="H13" s="21">
        <v>2.7015998900000007</v>
      </c>
      <c r="I13" s="21">
        <v>3.2077196700000008</v>
      </c>
      <c r="J13" s="22">
        <f t="shared" si="1"/>
        <v>0.22306973884870632</v>
      </c>
      <c r="K13" s="22">
        <f t="shared" si="2"/>
        <v>0.29991656709359193</v>
      </c>
      <c r="L13" s="23">
        <f t="shared" si="3"/>
        <v>0.39115993864193449</v>
      </c>
      <c r="M13" s="4"/>
    </row>
    <row r="14" spans="1:13" x14ac:dyDescent="0.25">
      <c r="A14" s="17"/>
      <c r="B14" s="18">
        <v>444</v>
      </c>
      <c r="C14" s="19" t="s">
        <v>211</v>
      </c>
      <c r="D14" s="20">
        <v>1.6558280000000003</v>
      </c>
      <c r="E14" s="21">
        <v>50.027064000000003</v>
      </c>
      <c r="F14" s="21">
        <f t="shared" si="0"/>
        <v>18.914418182670843</v>
      </c>
      <c r="G14" s="21">
        <v>8.222076982670842</v>
      </c>
      <c r="H14" s="21">
        <v>0.32221390999999994</v>
      </c>
      <c r="I14" s="21">
        <v>10.370127290000003</v>
      </c>
      <c r="J14" s="22">
        <f t="shared" si="1"/>
        <v>0.16435257888951552</v>
      </c>
      <c r="K14" s="22">
        <f t="shared" si="2"/>
        <v>0.17079337081766066</v>
      </c>
      <c r="L14" s="23">
        <f t="shared" si="3"/>
        <v>0.37808371450043204</v>
      </c>
      <c r="M14" s="4"/>
    </row>
    <row r="15" spans="1:13" x14ac:dyDescent="0.25">
      <c r="A15" s="17"/>
      <c r="B15" s="18">
        <v>445</v>
      </c>
      <c r="C15" s="19" t="s">
        <v>212</v>
      </c>
      <c r="D15" s="20">
        <v>1.6744669999999999</v>
      </c>
      <c r="E15" s="21">
        <v>16.851997000000004</v>
      </c>
      <c r="F15" s="21">
        <f t="shared" si="0"/>
        <v>6.5733165778070735</v>
      </c>
      <c r="G15" s="21">
        <v>4.7330683978070738</v>
      </c>
      <c r="H15" s="21">
        <v>0.17988104999999996</v>
      </c>
      <c r="I15" s="21">
        <v>1.6603671299999998</v>
      </c>
      <c r="J15" s="22">
        <f t="shared" si="1"/>
        <v>0.28086098032221773</v>
      </c>
      <c r="K15" s="22">
        <f t="shared" si="2"/>
        <v>0.29153514849350332</v>
      </c>
      <c r="L15" s="23">
        <f t="shared" si="3"/>
        <v>0.39006158010869996</v>
      </c>
      <c r="M15" s="4"/>
    </row>
    <row r="16" spans="1:13" x14ac:dyDescent="0.25">
      <c r="A16" s="17"/>
      <c r="B16" s="18">
        <v>446</v>
      </c>
      <c r="C16" s="19" t="s">
        <v>213</v>
      </c>
      <c r="D16" s="20">
        <v>14.245693000000001</v>
      </c>
      <c r="E16" s="21">
        <v>48.415175000000005</v>
      </c>
      <c r="F16" s="21">
        <f t="shared" si="0"/>
        <v>12.770150623822261</v>
      </c>
      <c r="G16" s="21">
        <v>4.5871221138222609</v>
      </c>
      <c r="H16" s="21">
        <v>2.6880765499999995</v>
      </c>
      <c r="I16" s="21">
        <v>5.4949519599999999</v>
      </c>
      <c r="J16" s="22">
        <f t="shared" si="1"/>
        <v>9.4745544425322445E-2</v>
      </c>
      <c r="K16" s="22">
        <f t="shared" si="2"/>
        <v>0.15026690833653417</v>
      </c>
      <c r="L16" s="23">
        <f t="shared" si="3"/>
        <v>0.26376338872723809</v>
      </c>
      <c r="M16" s="4"/>
    </row>
    <row r="17" spans="1:13" x14ac:dyDescent="0.25">
      <c r="A17" s="17"/>
      <c r="B17" s="18">
        <v>447</v>
      </c>
      <c r="C17" s="19" t="s">
        <v>214</v>
      </c>
      <c r="D17" s="20">
        <v>43.055361999999988</v>
      </c>
      <c r="E17" s="21">
        <v>61.698030999999993</v>
      </c>
      <c r="F17" s="21">
        <f t="shared" si="0"/>
        <v>32.365813852062878</v>
      </c>
      <c r="G17" s="21">
        <v>23.975628002062876</v>
      </c>
      <c r="H17" s="21">
        <v>4.0928302099999989</v>
      </c>
      <c r="I17" s="21">
        <v>4.297355640000001</v>
      </c>
      <c r="J17" s="22">
        <f t="shared" si="1"/>
        <v>0.38859632330994287</v>
      </c>
      <c r="K17" s="22">
        <f t="shared" si="2"/>
        <v>0.45493280348059856</v>
      </c>
      <c r="L17" s="23">
        <f t="shared" si="3"/>
        <v>0.52458422623021606</v>
      </c>
      <c r="M17" s="4"/>
    </row>
    <row r="18" spans="1:13" x14ac:dyDescent="0.25">
      <c r="A18" s="17"/>
      <c r="B18" s="18">
        <v>448</v>
      </c>
      <c r="C18" s="19" t="s">
        <v>215</v>
      </c>
      <c r="D18" s="20">
        <v>18.054774999999999</v>
      </c>
      <c r="E18" s="21">
        <v>52.573030999999986</v>
      </c>
      <c r="F18" s="21">
        <f t="shared" si="0"/>
        <v>16.493053011275219</v>
      </c>
      <c r="G18" s="21">
        <v>13.243821251275222</v>
      </c>
      <c r="H18" s="21">
        <v>1.8794444699999999</v>
      </c>
      <c r="I18" s="21">
        <v>1.3697872899999994</v>
      </c>
      <c r="J18" s="22">
        <f t="shared" si="1"/>
        <v>0.25191283438223727</v>
      </c>
      <c r="K18" s="22">
        <f t="shared" si="2"/>
        <v>0.28766204712973892</v>
      </c>
      <c r="L18" s="23">
        <f t="shared" si="3"/>
        <v>0.31371698944417381</v>
      </c>
      <c r="M18" s="4"/>
    </row>
    <row r="19" spans="1:13" x14ac:dyDescent="0.25">
      <c r="A19" s="17"/>
      <c r="B19" s="18">
        <v>449</v>
      </c>
      <c r="C19" s="19" t="s">
        <v>216</v>
      </c>
      <c r="D19" s="20">
        <v>4.3590309999999999</v>
      </c>
      <c r="E19" s="21">
        <v>5.3692380000000011</v>
      </c>
      <c r="F19" s="21">
        <f t="shared" si="0"/>
        <v>0.18665849035463924</v>
      </c>
      <c r="G19" s="21">
        <v>5.5928500354639255E-2</v>
      </c>
      <c r="H19" s="21">
        <v>5.0278999999999997E-2</v>
      </c>
      <c r="I19" s="21">
        <v>8.045099E-2</v>
      </c>
      <c r="J19" s="22">
        <f t="shared" si="1"/>
        <v>1.0416468846163877E-2</v>
      </c>
      <c r="K19" s="22">
        <f t="shared" si="2"/>
        <v>1.9780739902876203E-2</v>
      </c>
      <c r="L19" s="23">
        <f t="shared" si="3"/>
        <v>3.4764428463524844E-2</v>
      </c>
      <c r="M19" s="4"/>
    </row>
    <row r="20" spans="1:13" x14ac:dyDescent="0.25">
      <c r="A20" s="17"/>
      <c r="B20" s="18">
        <v>450</v>
      </c>
      <c r="C20" s="19" t="s">
        <v>217</v>
      </c>
      <c r="D20" s="20">
        <v>6.7697350000000007</v>
      </c>
      <c r="E20" s="21">
        <v>65.357616999999991</v>
      </c>
      <c r="F20" s="21">
        <f t="shared" si="0"/>
        <v>23.064001606364172</v>
      </c>
      <c r="G20" s="21">
        <v>18.403712936364172</v>
      </c>
      <c r="H20" s="21">
        <v>2.8586652900000002</v>
      </c>
      <c r="I20" s="21">
        <v>1.8016233799999997</v>
      </c>
      <c r="J20" s="22">
        <f t="shared" si="1"/>
        <v>0.28158482180224187</v>
      </c>
      <c r="K20" s="22">
        <f t="shared" si="2"/>
        <v>0.32532364554179166</v>
      </c>
      <c r="L20" s="23">
        <f t="shared" si="3"/>
        <v>0.35288926777064372</v>
      </c>
      <c r="M20" s="4"/>
    </row>
    <row r="21" spans="1:13" x14ac:dyDescent="0.25">
      <c r="A21" s="17"/>
      <c r="B21" s="18">
        <v>451</v>
      </c>
      <c r="C21" s="19" t="s">
        <v>218</v>
      </c>
      <c r="D21" s="20">
        <v>1.3713150000000001</v>
      </c>
      <c r="E21" s="21">
        <v>2.264494</v>
      </c>
      <c r="F21" s="21">
        <f t="shared" si="0"/>
        <v>0.29175751018049945</v>
      </c>
      <c r="G21" s="21">
        <v>0.10009526018049947</v>
      </c>
      <c r="H21" s="21">
        <v>3.5968939999999998E-2</v>
      </c>
      <c r="I21" s="21">
        <v>0.15569331</v>
      </c>
      <c r="J21" s="22">
        <f t="shared" si="1"/>
        <v>4.4202042566904333E-2</v>
      </c>
      <c r="K21" s="22">
        <f t="shared" si="2"/>
        <v>6.0085917728419452E-2</v>
      </c>
      <c r="L21" s="23">
        <f t="shared" si="3"/>
        <v>0.12884004558214746</v>
      </c>
      <c r="M21" s="4"/>
    </row>
    <row r="22" spans="1:13" x14ac:dyDescent="0.25">
      <c r="A22" s="17"/>
      <c r="B22" s="18">
        <v>452</v>
      </c>
      <c r="C22" s="19" t="s">
        <v>219</v>
      </c>
      <c r="D22" s="20">
        <v>63.187973</v>
      </c>
      <c r="E22" s="21">
        <v>86.793212999999994</v>
      </c>
      <c r="F22" s="21">
        <f t="shared" si="0"/>
        <v>13.598946260205393</v>
      </c>
      <c r="G22" s="21">
        <v>6.3492260402053944</v>
      </c>
      <c r="H22" s="21">
        <v>4.1684689699999984</v>
      </c>
      <c r="I22" s="21">
        <v>3.0812512499999998</v>
      </c>
      <c r="J22" s="22">
        <f t="shared" si="1"/>
        <v>7.3153485402198376E-2</v>
      </c>
      <c r="K22" s="22">
        <f t="shared" si="2"/>
        <v>0.12118107679923537</v>
      </c>
      <c r="L22" s="23">
        <f t="shared" si="3"/>
        <v>0.15668213896178027</v>
      </c>
      <c r="M22" s="4"/>
    </row>
    <row r="23" spans="1:13" x14ac:dyDescent="0.25">
      <c r="A23" s="17"/>
      <c r="B23" s="18">
        <v>453</v>
      </c>
      <c r="C23" s="19" t="s">
        <v>220</v>
      </c>
      <c r="D23" s="20">
        <v>2.163748</v>
      </c>
      <c r="E23" s="21">
        <v>4.5074379999999996</v>
      </c>
      <c r="F23" s="21">
        <f t="shared" si="0"/>
        <v>1.3956216203932559</v>
      </c>
      <c r="G23" s="21">
        <v>1.1791086803932558</v>
      </c>
      <c r="H23" s="21">
        <v>7.057397E-2</v>
      </c>
      <c r="I23" s="21">
        <v>0.14593897</v>
      </c>
      <c r="J23" s="22">
        <f t="shared" si="1"/>
        <v>0.26159176906998077</v>
      </c>
      <c r="K23" s="22">
        <f t="shared" si="2"/>
        <v>0.2772489938615364</v>
      </c>
      <c r="L23" s="23">
        <f t="shared" si="3"/>
        <v>0.30962635989519011</v>
      </c>
      <c r="M23" s="4"/>
    </row>
    <row r="24" spans="1:13" x14ac:dyDescent="0.25">
      <c r="A24" s="17"/>
      <c r="B24" s="18">
        <v>454</v>
      </c>
      <c r="C24" s="19" t="s">
        <v>221</v>
      </c>
      <c r="D24" s="20">
        <v>35.724995</v>
      </c>
      <c r="E24" s="21">
        <v>29.07803800000001</v>
      </c>
      <c r="F24" s="21">
        <f t="shared" si="0"/>
        <v>9.2979783679263797</v>
      </c>
      <c r="G24" s="21">
        <v>5.7367422579263803</v>
      </c>
      <c r="H24" s="21">
        <v>2.1113163500000001</v>
      </c>
      <c r="I24" s="21">
        <v>1.4499197599999998</v>
      </c>
      <c r="J24" s="22">
        <f t="shared" si="1"/>
        <v>0.19728780387199366</v>
      </c>
      <c r="K24" s="22">
        <f t="shared" si="2"/>
        <v>0.26989642863546631</v>
      </c>
      <c r="L24" s="23">
        <f t="shared" si="3"/>
        <v>0.31975948198177528</v>
      </c>
      <c r="M24" s="4"/>
    </row>
    <row r="25" spans="1:13" x14ac:dyDescent="0.25">
      <c r="A25" s="17"/>
      <c r="B25" s="18">
        <v>455</v>
      </c>
      <c r="C25" s="19" t="s">
        <v>222</v>
      </c>
      <c r="D25" s="20">
        <v>0.266401</v>
      </c>
      <c r="E25" s="21">
        <v>0.55624299999999993</v>
      </c>
      <c r="F25" s="21">
        <f t="shared" si="0"/>
        <v>0.16822511110997618</v>
      </c>
      <c r="G25" s="21">
        <v>9.9886821109976154E-2</v>
      </c>
      <c r="H25" s="21">
        <v>2.859722E-2</v>
      </c>
      <c r="I25" s="21">
        <v>3.9741070000000003E-2</v>
      </c>
      <c r="J25" s="22">
        <f t="shared" si="1"/>
        <v>0.17957407303997744</v>
      </c>
      <c r="K25" s="22">
        <f t="shared" si="2"/>
        <v>0.23098545259891123</v>
      </c>
      <c r="L25" s="23">
        <f t="shared" si="3"/>
        <v>0.30243097191331164</v>
      </c>
      <c r="M25" s="4"/>
    </row>
    <row r="26" spans="1:13" x14ac:dyDescent="0.25">
      <c r="A26" s="17"/>
      <c r="B26" s="18">
        <v>456</v>
      </c>
      <c r="C26" s="19" t="s">
        <v>223</v>
      </c>
      <c r="D26" s="20">
        <v>13.19685</v>
      </c>
      <c r="E26" s="21">
        <v>3.6803699999999999</v>
      </c>
      <c r="F26" s="21">
        <f t="shared" si="0"/>
        <v>1.1498783651106228</v>
      </c>
      <c r="G26" s="21">
        <v>0.7329156051106227</v>
      </c>
      <c r="H26" s="21">
        <v>0.30164646000000006</v>
      </c>
      <c r="I26" s="21">
        <v>0.1153163</v>
      </c>
      <c r="J26" s="22">
        <f t="shared" si="1"/>
        <v>0.19914182680290915</v>
      </c>
      <c r="K26" s="22">
        <f t="shared" si="2"/>
        <v>0.28110273290745846</v>
      </c>
      <c r="L26" s="23">
        <f t="shared" si="3"/>
        <v>0.31243553368564109</v>
      </c>
      <c r="M26" s="4"/>
    </row>
    <row r="27" spans="1:13" x14ac:dyDescent="0.25">
      <c r="A27" s="17"/>
      <c r="B27" s="18">
        <v>457</v>
      </c>
      <c r="C27" s="19" t="s">
        <v>224</v>
      </c>
      <c r="D27" s="20">
        <v>0.60623999999999989</v>
      </c>
      <c r="E27" s="21">
        <v>2.9970850000000002</v>
      </c>
      <c r="F27" s="21">
        <f t="shared" si="0"/>
        <v>0.63264008043805231</v>
      </c>
      <c r="G27" s="21">
        <v>0.22774728043805226</v>
      </c>
      <c r="H27" s="21">
        <v>7.2130250000000007E-2</v>
      </c>
      <c r="I27" s="21">
        <v>0.33276254999999999</v>
      </c>
      <c r="J27" s="22">
        <f t="shared" si="1"/>
        <v>7.5989596704148274E-2</v>
      </c>
      <c r="K27" s="22">
        <f t="shared" si="2"/>
        <v>0.10005639827967917</v>
      </c>
      <c r="L27" s="23">
        <f t="shared" si="3"/>
        <v>0.21108513119849862</v>
      </c>
      <c r="M27" s="4"/>
    </row>
    <row r="28" spans="1:13" x14ac:dyDescent="0.25">
      <c r="A28" s="17"/>
      <c r="B28" s="18">
        <v>458</v>
      </c>
      <c r="C28" s="19" t="s">
        <v>225</v>
      </c>
      <c r="D28" s="20">
        <v>0.73226400000000003</v>
      </c>
      <c r="E28" s="21">
        <v>43.471937999999987</v>
      </c>
      <c r="F28" s="21">
        <f t="shared" si="0"/>
        <v>12.913179444126488</v>
      </c>
      <c r="G28" s="21">
        <v>7.335267804126488</v>
      </c>
      <c r="H28" s="21">
        <v>2.5502570599999994</v>
      </c>
      <c r="I28" s="21">
        <v>3.0276545800000005</v>
      </c>
      <c r="J28" s="22">
        <f t="shared" si="1"/>
        <v>0.16873569805253427</v>
      </c>
      <c r="K28" s="22">
        <f t="shared" si="2"/>
        <v>0.22740014176792603</v>
      </c>
      <c r="L28" s="23">
        <f t="shared" si="3"/>
        <v>0.29704632547383769</v>
      </c>
      <c r="M28" s="4"/>
    </row>
    <row r="29" spans="1:13" x14ac:dyDescent="0.25">
      <c r="A29" s="17"/>
      <c r="B29" s="18">
        <v>459</v>
      </c>
      <c r="C29" s="19" t="s">
        <v>226</v>
      </c>
      <c r="D29" s="20">
        <v>2.3042259999999999</v>
      </c>
      <c r="E29" s="21">
        <v>23.295977000000004</v>
      </c>
      <c r="F29" s="21">
        <f t="shared" si="0"/>
        <v>8.0416560046246435</v>
      </c>
      <c r="G29" s="21">
        <v>5.822095704624644</v>
      </c>
      <c r="H29" s="21">
        <v>0.66795020999999999</v>
      </c>
      <c r="I29" s="21">
        <v>1.5516100900000003</v>
      </c>
      <c r="J29" s="22">
        <f t="shared" si="1"/>
        <v>0.24991850329456639</v>
      </c>
      <c r="K29" s="22">
        <f t="shared" si="2"/>
        <v>0.27859084487526076</v>
      </c>
      <c r="L29" s="23">
        <f t="shared" si="3"/>
        <v>0.34519505254596716</v>
      </c>
      <c r="M29" s="4"/>
    </row>
    <row r="30" spans="1:13" x14ac:dyDescent="0.25">
      <c r="A30" s="17"/>
      <c r="B30" s="18">
        <v>460</v>
      </c>
      <c r="C30" s="19" t="s">
        <v>227</v>
      </c>
      <c r="D30" s="20">
        <v>11.873144999999999</v>
      </c>
      <c r="E30" s="21">
        <v>6.720517000000001</v>
      </c>
      <c r="F30" s="21">
        <f t="shared" si="0"/>
        <v>3.1481163745543475</v>
      </c>
      <c r="G30" s="21">
        <v>2.2700628645543475</v>
      </c>
      <c r="H30" s="21">
        <v>0.44226215000000002</v>
      </c>
      <c r="I30" s="21">
        <v>0.43579135999999996</v>
      </c>
      <c r="J30" s="22">
        <f t="shared" si="1"/>
        <v>0.33778098687263897</v>
      </c>
      <c r="K30" s="22">
        <f t="shared" si="2"/>
        <v>0.40358874392466337</v>
      </c>
      <c r="L30" s="23">
        <f t="shared" si="3"/>
        <v>0.46843365987383812</v>
      </c>
      <c r="M30" s="4"/>
    </row>
    <row r="31" spans="1:13" x14ac:dyDescent="0.25">
      <c r="A31" s="17"/>
      <c r="B31" s="18">
        <v>461</v>
      </c>
      <c r="C31" s="19" t="s">
        <v>228</v>
      </c>
      <c r="D31" s="20">
        <v>4.8306420000000001</v>
      </c>
      <c r="E31" s="21">
        <v>3.9052779999999996</v>
      </c>
      <c r="F31" s="21">
        <f t="shared" si="0"/>
        <v>0.91149179443006523</v>
      </c>
      <c r="G31" s="21">
        <v>0.87358942443006526</v>
      </c>
      <c r="H31" s="21">
        <v>1.6134700000000005E-3</v>
      </c>
      <c r="I31" s="21">
        <v>3.6288899999999999E-2</v>
      </c>
      <c r="J31" s="22">
        <f t="shared" si="1"/>
        <v>0.22369455501761087</v>
      </c>
      <c r="K31" s="22">
        <f t="shared" si="2"/>
        <v>0.22410770614283165</v>
      </c>
      <c r="L31" s="23">
        <f t="shared" si="3"/>
        <v>0.23339997675711316</v>
      </c>
      <c r="M31" s="4"/>
    </row>
    <row r="32" spans="1:13" x14ac:dyDescent="0.25">
      <c r="A32" s="17"/>
      <c r="B32" s="18">
        <v>462</v>
      </c>
      <c r="C32" s="19" t="s">
        <v>229</v>
      </c>
      <c r="D32" s="20">
        <v>6.0702780000000001</v>
      </c>
      <c r="E32" s="21">
        <v>7.0450679999999988</v>
      </c>
      <c r="F32" s="21">
        <f t="shared" si="0"/>
        <v>2.3504509902155228</v>
      </c>
      <c r="G32" s="21">
        <v>0.16685031021552277</v>
      </c>
      <c r="H32" s="21">
        <v>0.35969715999999996</v>
      </c>
      <c r="I32" s="21">
        <v>1.82390352</v>
      </c>
      <c r="J32" s="22">
        <f t="shared" si="1"/>
        <v>2.3683278886097735E-2</v>
      </c>
      <c r="K32" s="22">
        <f t="shared" si="2"/>
        <v>7.4739870532906538E-2</v>
      </c>
      <c r="L32" s="23">
        <f t="shared" si="3"/>
        <v>0.33363070309832682</v>
      </c>
      <c r="M32" s="4"/>
    </row>
    <row r="33" spans="1:13" x14ac:dyDescent="0.25">
      <c r="A33" s="17"/>
      <c r="B33" s="18">
        <v>463</v>
      </c>
      <c r="C33" s="19" t="s">
        <v>230</v>
      </c>
      <c r="D33" s="20">
        <v>0.400729</v>
      </c>
      <c r="E33" s="21">
        <v>1.9798990000000003</v>
      </c>
      <c r="F33" s="21">
        <f t="shared" si="0"/>
        <v>0.20876866114818549</v>
      </c>
      <c r="G33" s="21">
        <v>0.10663381114818549</v>
      </c>
      <c r="H33" s="21">
        <v>6.6266350000000002E-2</v>
      </c>
      <c r="I33" s="21">
        <v>3.5868500000000005E-2</v>
      </c>
      <c r="J33" s="22">
        <f t="shared" si="1"/>
        <v>5.3858207488455455E-2</v>
      </c>
      <c r="K33" s="22">
        <f t="shared" si="2"/>
        <v>8.7327768309487228E-2</v>
      </c>
      <c r="L33" s="23">
        <f t="shared" si="3"/>
        <v>0.10544409646562045</v>
      </c>
      <c r="M33" s="4"/>
    </row>
    <row r="34" spans="1:13" x14ac:dyDescent="0.25">
      <c r="A34" s="17"/>
      <c r="B34" s="18">
        <v>464</v>
      </c>
      <c r="C34" s="19" t="s">
        <v>231</v>
      </c>
      <c r="D34" s="20">
        <v>7.6642079999999986</v>
      </c>
      <c r="E34" s="21">
        <v>5.1979819999999988</v>
      </c>
      <c r="F34" s="21">
        <f t="shared" si="0"/>
        <v>0.14864635968035883</v>
      </c>
      <c r="G34" s="21">
        <v>8.8367409680358833E-2</v>
      </c>
      <c r="H34" s="21">
        <v>2.0667950000000004E-2</v>
      </c>
      <c r="I34" s="21">
        <v>3.9611E-2</v>
      </c>
      <c r="J34" s="22">
        <f t="shared" si="1"/>
        <v>1.7000330066621789E-2</v>
      </c>
      <c r="K34" s="22">
        <f t="shared" si="2"/>
        <v>2.0976478887452642E-2</v>
      </c>
      <c r="L34" s="23">
        <f t="shared" si="3"/>
        <v>2.8596936211083238E-2</v>
      </c>
      <c r="M34" s="4"/>
    </row>
    <row r="35" spans="1:13" ht="15.75" thickBot="1" x14ac:dyDescent="0.3">
      <c r="A35" s="41" t="s">
        <v>233</v>
      </c>
      <c r="B35" s="58"/>
      <c r="C35" s="43"/>
      <c r="D35" s="44">
        <v>52.118166000000016</v>
      </c>
      <c r="E35" s="45">
        <v>111.00944399999997</v>
      </c>
      <c r="F35" s="45">
        <f t="shared" si="0"/>
        <v>24.32756114695561</v>
      </c>
      <c r="G35" s="45">
        <v>10.969542696955614</v>
      </c>
      <c r="H35" s="45">
        <v>4.97302921</v>
      </c>
      <c r="I35" s="45">
        <v>8.3849892399999959</v>
      </c>
      <c r="J35" s="46">
        <f t="shared" si="1"/>
        <v>9.881630158381495E-2</v>
      </c>
      <c r="K35" s="46">
        <f t="shared" si="2"/>
        <v>0.14361455505493403</v>
      </c>
      <c r="L35" s="47">
        <f t="shared" si="3"/>
        <v>0.21914857214270542</v>
      </c>
      <c r="M35" s="4"/>
    </row>
    <row r="36" spans="1:13" x14ac:dyDescent="0.25">
      <c r="D36" s="5"/>
      <c r="E36" s="5"/>
      <c r="F36" s="5"/>
      <c r="G36" s="5"/>
      <c r="H36" s="5"/>
      <c r="I36" s="5"/>
      <c r="J36" s="4"/>
      <c r="K36" s="4"/>
      <c r="L36" s="4"/>
      <c r="M36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91</v>
      </c>
      <c r="B1" s="51" t="s">
        <v>56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1432</v>
      </c>
      <c r="N2" s="72" t="s">
        <v>1457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669.03050599999983</v>
      </c>
      <c r="E6" s="14">
        <f ca="1">SUM(E7:OFFSET(E7,50,0))</f>
        <v>878.84880900000007</v>
      </c>
      <c r="F6" s="14">
        <f ca="1">SUM(F7:OFFSET(F7,50,0))</f>
        <v>257.76557099191848</v>
      </c>
      <c r="G6" s="14">
        <f ca="1">SUM(G7:OFFSET(G7,50,0))</f>
        <v>152.60376971191849</v>
      </c>
      <c r="H6" s="14">
        <f ca="1">SUM(H7:OFFSET(H7,50,0))</f>
        <v>44.305194379999996</v>
      </c>
      <c r="I6" s="14">
        <f ca="1">SUM(I7:OFFSET(I7,50,0))</f>
        <v>60.85660690000001</v>
      </c>
      <c r="J6" s="15">
        <f ca="1">IFERROR(G6/E6,0)</f>
        <v>0.17364052627613957</v>
      </c>
      <c r="K6" s="15">
        <f ca="1">IFERROR(SUM(G6,H6)/E6,0)</f>
        <v>0.22405328661248541</v>
      </c>
      <c r="L6" s="16">
        <f ca="1">IFERROR(SUM(G6,H6,I6)/E6,0)</f>
        <v>0.29329910714132679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36.297460999999998</v>
      </c>
      <c r="E7" s="21">
        <v>40.427074000000012</v>
      </c>
      <c r="F7" s="21">
        <f t="shared" ref="F7:F31" si="0">SUM(G7,H7,I7)</f>
        <v>12.439856241981891</v>
      </c>
      <c r="G7" s="21">
        <v>8.1228374119818909</v>
      </c>
      <c r="H7" s="21">
        <v>2.9007357900000001</v>
      </c>
      <c r="I7" s="21">
        <v>1.4162830399999999</v>
      </c>
      <c r="J7" s="22">
        <f t="shared" ref="J7:J31" si="1">IFERROR(G7/E7,0)</f>
        <v>0.2009256819324072</v>
      </c>
      <c r="K7" s="22">
        <f t="shared" ref="K7:K31" si="2">IFERROR(SUM(G7,H7)/E7,0)</f>
        <v>0.2726779880725943</v>
      </c>
      <c r="L7" s="23">
        <f t="shared" ref="L7:L31" si="3">IFERROR(SUM(G7,H7,I7)/E7,0)</f>
        <v>0.30771102162827535</v>
      </c>
      <c r="M7" s="4"/>
      <c r="N7" t="s">
        <v>258</v>
      </c>
      <c r="O7" s="5">
        <v>37.845966746756197</v>
      </c>
      <c r="P7" s="71">
        <v>0.49170881809661748</v>
      </c>
    </row>
    <row r="8" spans="1:16" x14ac:dyDescent="0.25">
      <c r="A8" s="17"/>
      <c r="B8" s="55">
        <v>2</v>
      </c>
      <c r="C8" s="19" t="s">
        <v>251</v>
      </c>
      <c r="D8" s="20">
        <v>17.371022000000004</v>
      </c>
      <c r="E8" s="21">
        <v>49.576497999999994</v>
      </c>
      <c r="F8" s="21">
        <f t="shared" si="0"/>
        <v>11.03344278698404</v>
      </c>
      <c r="G8" s="21">
        <v>5.2475932669840404</v>
      </c>
      <c r="H8" s="21">
        <v>3.6678160100000001</v>
      </c>
      <c r="I8" s="21">
        <v>2.1180335100000001</v>
      </c>
      <c r="J8" s="22">
        <f t="shared" si="1"/>
        <v>0.10584840556878465</v>
      </c>
      <c r="K8" s="22">
        <f t="shared" si="2"/>
        <v>0.17983136438931288</v>
      </c>
      <c r="L8" s="23">
        <f t="shared" si="3"/>
        <v>0.22255389614216076</v>
      </c>
      <c r="M8" s="4"/>
      <c r="N8" t="s">
        <v>272</v>
      </c>
      <c r="O8" s="5">
        <v>3.1481163745543475</v>
      </c>
      <c r="P8" s="71">
        <v>0.43766285754007622</v>
      </c>
    </row>
    <row r="9" spans="1:16" x14ac:dyDescent="0.25">
      <c r="A9" s="17"/>
      <c r="B9" s="55">
        <v>3</v>
      </c>
      <c r="C9" s="19" t="s">
        <v>252</v>
      </c>
      <c r="D9" s="20">
        <v>0.90624499999999997</v>
      </c>
      <c r="E9" s="21">
        <v>21.824933999999999</v>
      </c>
      <c r="F9" s="21">
        <f t="shared" si="0"/>
        <v>0.730036700012338</v>
      </c>
      <c r="G9" s="21">
        <v>0.22892937001233804</v>
      </c>
      <c r="H9" s="21">
        <v>0.15395837000000001</v>
      </c>
      <c r="I9" s="21">
        <v>0.34714895999999995</v>
      </c>
      <c r="J9" s="22">
        <f t="shared" si="1"/>
        <v>1.0489349933994672E-2</v>
      </c>
      <c r="K9" s="22">
        <f t="shared" si="2"/>
        <v>1.7543592114062662E-2</v>
      </c>
      <c r="L9" s="23">
        <f t="shared" si="3"/>
        <v>3.3449663582594935E-2</v>
      </c>
      <c r="M9" s="4"/>
      <c r="N9" t="s">
        <v>269</v>
      </c>
      <c r="O9" s="5">
        <v>1.9572731537872232</v>
      </c>
      <c r="P9" s="71">
        <v>0.38256975427031986</v>
      </c>
    </row>
    <row r="10" spans="1:16" x14ac:dyDescent="0.25">
      <c r="A10" s="17"/>
      <c r="B10" s="55">
        <v>4</v>
      </c>
      <c r="C10" s="19" t="s">
        <v>253</v>
      </c>
      <c r="D10" s="20">
        <v>33.579244000000003</v>
      </c>
      <c r="E10" s="21">
        <v>42.041351000000013</v>
      </c>
      <c r="F10" s="21">
        <f t="shared" si="0"/>
        <v>14.884710194792177</v>
      </c>
      <c r="G10" s="21">
        <v>8.1096250047921785</v>
      </c>
      <c r="H10" s="21">
        <v>2.9497769099999993</v>
      </c>
      <c r="I10" s="21">
        <v>3.8253082800000002</v>
      </c>
      <c r="J10" s="22">
        <f t="shared" si="1"/>
        <v>0.19289639395252012</v>
      </c>
      <c r="K10" s="22">
        <f t="shared" si="2"/>
        <v>0.2630600980161692</v>
      </c>
      <c r="L10" s="23">
        <f t="shared" si="3"/>
        <v>0.35404928340176728</v>
      </c>
      <c r="M10" s="4"/>
      <c r="N10" t="s">
        <v>259</v>
      </c>
      <c r="O10" s="5">
        <v>22.925780900272915</v>
      </c>
      <c r="P10" s="71">
        <v>0.35935948787120225</v>
      </c>
    </row>
    <row r="11" spans="1:16" x14ac:dyDescent="0.25">
      <c r="A11" s="17"/>
      <c r="B11" s="55">
        <v>5</v>
      </c>
      <c r="C11" s="19" t="s">
        <v>254</v>
      </c>
      <c r="D11" s="20">
        <v>36.33017199999999</v>
      </c>
      <c r="E11" s="21">
        <v>77.490262999999999</v>
      </c>
      <c r="F11" s="21">
        <f t="shared" si="0"/>
        <v>26.82669461641181</v>
      </c>
      <c r="G11" s="21">
        <v>11.795111396411812</v>
      </c>
      <c r="H11" s="21">
        <v>2.7047787799999998</v>
      </c>
      <c r="I11" s="21">
        <v>12.326804439999998</v>
      </c>
      <c r="J11" s="22">
        <f t="shared" si="1"/>
        <v>0.15221410974449542</v>
      </c>
      <c r="K11" s="22">
        <f t="shared" si="2"/>
        <v>0.18711886648793297</v>
      </c>
      <c r="L11" s="23">
        <f t="shared" si="3"/>
        <v>0.3461943936932026</v>
      </c>
      <c r="M11" s="4"/>
      <c r="N11" t="s">
        <v>253</v>
      </c>
      <c r="O11" s="5">
        <v>14.884710194792177</v>
      </c>
      <c r="P11" s="71">
        <v>0.35404928340176728</v>
      </c>
    </row>
    <row r="12" spans="1:16" x14ac:dyDescent="0.25">
      <c r="A12" s="17"/>
      <c r="B12" s="55">
        <v>6</v>
      </c>
      <c r="C12" s="19" t="s">
        <v>255</v>
      </c>
      <c r="D12" s="20">
        <v>26.432998000000001</v>
      </c>
      <c r="E12" s="21">
        <v>22.700593000000005</v>
      </c>
      <c r="F12" s="21">
        <f t="shared" si="0"/>
        <v>7.028064167813028</v>
      </c>
      <c r="G12" s="21">
        <v>4.7418540378130274</v>
      </c>
      <c r="H12" s="21">
        <v>0.17988104999999999</v>
      </c>
      <c r="I12" s="21">
        <v>2.1063290800000005</v>
      </c>
      <c r="J12" s="22">
        <f t="shared" si="1"/>
        <v>0.20888679153945566</v>
      </c>
      <c r="K12" s="22">
        <f t="shared" si="2"/>
        <v>0.21681085986665749</v>
      </c>
      <c r="L12" s="23">
        <f t="shared" si="3"/>
        <v>0.30959826326180229</v>
      </c>
      <c r="M12" s="4"/>
      <c r="N12" t="s">
        <v>261</v>
      </c>
      <c r="O12" s="5">
        <v>23.418299956611122</v>
      </c>
      <c r="P12" s="71">
        <v>0.34845081250970777</v>
      </c>
    </row>
    <row r="13" spans="1:16" x14ac:dyDescent="0.25">
      <c r="A13" s="17"/>
      <c r="B13" s="55">
        <v>7</v>
      </c>
      <c r="C13" s="19" t="s">
        <v>256</v>
      </c>
      <c r="D13" s="20">
        <v>7.6642079999999995</v>
      </c>
      <c r="E13" s="21">
        <v>5.1979819999999979</v>
      </c>
      <c r="F13" s="21">
        <f t="shared" si="0"/>
        <v>0.14864635968035883</v>
      </c>
      <c r="G13" s="21">
        <v>8.8367409680358833E-2</v>
      </c>
      <c r="H13" s="21">
        <v>2.0667950000000001E-2</v>
      </c>
      <c r="I13" s="21">
        <v>3.9611E-2</v>
      </c>
      <c r="J13" s="22">
        <f t="shared" si="1"/>
        <v>1.7000330066621789E-2</v>
      </c>
      <c r="K13" s="22">
        <f t="shared" si="2"/>
        <v>2.0976478887452646E-2</v>
      </c>
      <c r="L13" s="23">
        <f t="shared" si="3"/>
        <v>2.8596936211083241E-2</v>
      </c>
      <c r="M13" s="4"/>
      <c r="N13" t="s">
        <v>254</v>
      </c>
      <c r="O13" s="5">
        <v>26.82669461641181</v>
      </c>
      <c r="P13" s="71">
        <v>0.3461943936932026</v>
      </c>
    </row>
    <row r="14" spans="1:16" x14ac:dyDescent="0.25">
      <c r="A14" s="17"/>
      <c r="B14" s="55">
        <v>8</v>
      </c>
      <c r="C14" s="19" t="s">
        <v>257</v>
      </c>
      <c r="D14" s="20">
        <v>54.407440999999984</v>
      </c>
      <c r="E14" s="21">
        <v>66.034847999999968</v>
      </c>
      <c r="F14" s="21">
        <f t="shared" si="0"/>
        <v>17.197930942942616</v>
      </c>
      <c r="G14" s="21">
        <v>6.9481290829426143</v>
      </c>
      <c r="H14" s="21">
        <v>3.6802357800000003</v>
      </c>
      <c r="I14" s="21">
        <v>6.5695660800000004</v>
      </c>
      <c r="J14" s="22">
        <f t="shared" si="1"/>
        <v>0.10521912737563381</v>
      </c>
      <c r="K14" s="22">
        <f t="shared" si="2"/>
        <v>0.16095084920832436</v>
      </c>
      <c r="L14" s="23">
        <f t="shared" si="3"/>
        <v>0.26043720041488738</v>
      </c>
      <c r="M14" s="4"/>
      <c r="N14" t="s">
        <v>274</v>
      </c>
      <c r="O14" s="5">
        <v>5.4675263204944775</v>
      </c>
      <c r="P14" s="71">
        <v>0.34196951982609819</v>
      </c>
    </row>
    <row r="15" spans="1:16" x14ac:dyDescent="0.25">
      <c r="A15" s="17"/>
      <c r="B15" s="55">
        <v>9</v>
      </c>
      <c r="C15" s="19" t="s">
        <v>258</v>
      </c>
      <c r="D15" s="20">
        <v>59.990651000000007</v>
      </c>
      <c r="E15" s="21">
        <v>76.968249000000071</v>
      </c>
      <c r="F15" s="21">
        <f t="shared" si="0"/>
        <v>37.845966746756197</v>
      </c>
      <c r="G15" s="21">
        <v>25.841299106756196</v>
      </c>
      <c r="H15" s="21">
        <v>5.7776653800000002</v>
      </c>
      <c r="I15" s="21">
        <v>6.2270022599999999</v>
      </c>
      <c r="J15" s="22">
        <f t="shared" si="1"/>
        <v>0.33573972959624132</v>
      </c>
      <c r="K15" s="22">
        <f t="shared" si="2"/>
        <v>0.41080529825689771</v>
      </c>
      <c r="L15" s="23">
        <f t="shared" si="3"/>
        <v>0.49170881809661748</v>
      </c>
      <c r="M15" s="4"/>
      <c r="N15" t="s">
        <v>271</v>
      </c>
      <c r="O15" s="5">
        <v>8.1942111434350018</v>
      </c>
      <c r="P15" s="71">
        <v>0.33439963053894289</v>
      </c>
    </row>
    <row r="16" spans="1:16" x14ac:dyDescent="0.25">
      <c r="A16" s="17"/>
      <c r="B16" s="55">
        <v>10</v>
      </c>
      <c r="C16" s="19" t="s">
        <v>259</v>
      </c>
      <c r="D16" s="20">
        <v>20.786594999999998</v>
      </c>
      <c r="E16" s="21">
        <v>63.796230999999992</v>
      </c>
      <c r="F16" s="21">
        <f t="shared" si="0"/>
        <v>22.925780900272915</v>
      </c>
      <c r="G16" s="21">
        <v>16.547095930272917</v>
      </c>
      <c r="H16" s="21">
        <v>2.4837903899999989</v>
      </c>
      <c r="I16" s="21">
        <v>3.8948945799999986</v>
      </c>
      <c r="J16" s="22">
        <f t="shared" si="1"/>
        <v>0.25937419297188447</v>
      </c>
      <c r="K16" s="22">
        <f t="shared" si="2"/>
        <v>0.29830737681467295</v>
      </c>
      <c r="L16" s="23">
        <f t="shared" si="3"/>
        <v>0.35935948787120225</v>
      </c>
      <c r="M16" s="4"/>
      <c r="N16" t="s">
        <v>266</v>
      </c>
      <c r="O16" s="5">
        <v>9.337769758324086</v>
      </c>
      <c r="P16" s="71">
        <v>0.32068905676127063</v>
      </c>
    </row>
    <row r="17" spans="1:16" x14ac:dyDescent="0.25">
      <c r="A17" s="17"/>
      <c r="B17" s="55">
        <v>11</v>
      </c>
      <c r="C17" s="19" t="s">
        <v>260</v>
      </c>
      <c r="D17" s="20">
        <v>4.5445310000000001</v>
      </c>
      <c r="E17" s="21">
        <v>5.4485319999999993</v>
      </c>
      <c r="F17" s="21">
        <f t="shared" si="0"/>
        <v>0.18665849035463924</v>
      </c>
      <c r="G17" s="21">
        <v>5.5928500354639255E-2</v>
      </c>
      <c r="H17" s="21">
        <v>5.0278999999999997E-2</v>
      </c>
      <c r="I17" s="21">
        <v>8.045099E-2</v>
      </c>
      <c r="J17" s="22">
        <f t="shared" si="1"/>
        <v>1.0264875080964792E-2</v>
      </c>
      <c r="K17" s="22">
        <f t="shared" si="2"/>
        <v>1.9492865299247441E-2</v>
      </c>
      <c r="L17" s="23">
        <f t="shared" si="3"/>
        <v>3.4258492077249299E-2</v>
      </c>
      <c r="M17" s="4"/>
      <c r="N17" t="s">
        <v>268</v>
      </c>
      <c r="O17" s="5">
        <v>1.1498783651106228</v>
      </c>
      <c r="P17" s="71">
        <v>0.31243553368564098</v>
      </c>
    </row>
    <row r="18" spans="1:16" x14ac:dyDescent="0.25">
      <c r="A18" s="17"/>
      <c r="B18" s="55">
        <v>12</v>
      </c>
      <c r="C18" s="19" t="s">
        <v>261</v>
      </c>
      <c r="D18" s="20">
        <v>12.683562999999999</v>
      </c>
      <c r="E18" s="21">
        <v>67.206903000000011</v>
      </c>
      <c r="F18" s="21">
        <f t="shared" si="0"/>
        <v>23.418299956611122</v>
      </c>
      <c r="G18" s="21">
        <v>18.437732036611123</v>
      </c>
      <c r="H18" s="21">
        <v>3.1038338900000002</v>
      </c>
      <c r="I18" s="21">
        <v>1.8767340299999997</v>
      </c>
      <c r="J18" s="22">
        <f t="shared" si="1"/>
        <v>0.2743428310721463</v>
      </c>
      <c r="K18" s="22">
        <f t="shared" si="2"/>
        <v>0.32052609129468623</v>
      </c>
      <c r="L18" s="23">
        <f t="shared" si="3"/>
        <v>0.34845081250970777</v>
      </c>
      <c r="M18" s="4"/>
      <c r="N18" t="s">
        <v>255</v>
      </c>
      <c r="O18" s="5">
        <v>7.028064167813028</v>
      </c>
      <c r="P18" s="71">
        <v>0.30959826326180229</v>
      </c>
    </row>
    <row r="19" spans="1:16" x14ac:dyDescent="0.25">
      <c r="A19" s="17"/>
      <c r="B19" s="55">
        <v>13</v>
      </c>
      <c r="C19" s="19" t="s">
        <v>262</v>
      </c>
      <c r="D19" s="20">
        <v>5.7977910000000001</v>
      </c>
      <c r="E19" s="21">
        <v>10.899943000000002</v>
      </c>
      <c r="F19" s="21">
        <f t="shared" si="0"/>
        <v>2.0172145605535574</v>
      </c>
      <c r="G19" s="21">
        <v>1.0016975805535577</v>
      </c>
      <c r="H19" s="21">
        <v>0.55439039999999995</v>
      </c>
      <c r="I19" s="21">
        <v>0.46112657999999995</v>
      </c>
      <c r="J19" s="22">
        <f t="shared" si="1"/>
        <v>9.1899341175780233E-2</v>
      </c>
      <c r="K19" s="22">
        <f t="shared" si="2"/>
        <v>0.14276111173733269</v>
      </c>
      <c r="L19" s="23">
        <f t="shared" si="3"/>
        <v>0.18506652379315719</v>
      </c>
      <c r="M19" s="4"/>
      <c r="N19" t="s">
        <v>250</v>
      </c>
      <c r="O19" s="5">
        <v>12.439856241981891</v>
      </c>
      <c r="P19" s="71">
        <v>0.30771102162827535</v>
      </c>
    </row>
    <row r="20" spans="1:16" x14ac:dyDescent="0.25">
      <c r="A20" s="17"/>
      <c r="B20" s="55">
        <v>14</v>
      </c>
      <c r="C20" s="19" t="s">
        <v>263</v>
      </c>
      <c r="D20" s="20">
        <v>69.430457000000004</v>
      </c>
      <c r="E20" s="21">
        <v>89.935711000000012</v>
      </c>
      <c r="F20" s="21">
        <f t="shared" si="0"/>
        <v>14.852985406702977</v>
      </c>
      <c r="G20" s="21">
        <v>7.5337510867029778</v>
      </c>
      <c r="H20" s="21">
        <v>4.1684689700000002</v>
      </c>
      <c r="I20" s="21">
        <v>3.1507653499999999</v>
      </c>
      <c r="J20" s="22">
        <f t="shared" si="1"/>
        <v>8.3768182882358891E-2</v>
      </c>
      <c r="K20" s="22">
        <f t="shared" si="2"/>
        <v>0.13011761319931051</v>
      </c>
      <c r="L20" s="23">
        <f t="shared" si="3"/>
        <v>0.16515114231657071</v>
      </c>
      <c r="M20" s="4"/>
      <c r="N20" t="s">
        <v>270</v>
      </c>
      <c r="O20" s="5">
        <v>13.083835045441999</v>
      </c>
      <c r="P20" s="71">
        <v>0.28230807421934867</v>
      </c>
    </row>
    <row r="21" spans="1:16" x14ac:dyDescent="0.25">
      <c r="A21" s="17"/>
      <c r="B21" s="55">
        <v>15</v>
      </c>
      <c r="C21" s="19" t="s">
        <v>264</v>
      </c>
      <c r="D21" s="20">
        <v>136.60242899999997</v>
      </c>
      <c r="E21" s="21">
        <v>73.479352999999975</v>
      </c>
      <c r="F21" s="21">
        <f t="shared" si="0"/>
        <v>16.456134844234462</v>
      </c>
      <c r="G21" s="21">
        <v>9.5377672142344636</v>
      </c>
      <c r="H21" s="21">
        <v>2.8832230899999995</v>
      </c>
      <c r="I21" s="21">
        <v>4.0351445399999992</v>
      </c>
      <c r="J21" s="22">
        <f t="shared" si="1"/>
        <v>0.12980200321353491</v>
      </c>
      <c r="K21" s="22">
        <f t="shared" si="2"/>
        <v>0.16904055080934732</v>
      </c>
      <c r="L21" s="23">
        <f t="shared" si="3"/>
        <v>0.22395590288110551</v>
      </c>
      <c r="M21" s="4"/>
      <c r="N21" t="s">
        <v>265</v>
      </c>
      <c r="O21" s="5">
        <v>5.9341605750309814</v>
      </c>
      <c r="P21" s="71">
        <v>0.27085539584353568</v>
      </c>
    </row>
    <row r="22" spans="1:16" x14ac:dyDescent="0.25">
      <c r="A22" s="17"/>
      <c r="B22" s="55">
        <v>16</v>
      </c>
      <c r="C22" s="19" t="s">
        <v>265</v>
      </c>
      <c r="D22" s="20">
        <v>18.352982000000001</v>
      </c>
      <c r="E22" s="21">
        <v>21.908961999999999</v>
      </c>
      <c r="F22" s="21">
        <f t="shared" si="0"/>
        <v>5.9341605750309814</v>
      </c>
      <c r="G22" s="21">
        <v>2.8930601550309802</v>
      </c>
      <c r="H22" s="21">
        <v>1.4656549000000001</v>
      </c>
      <c r="I22" s="21">
        <v>1.5754455200000002</v>
      </c>
      <c r="J22" s="22">
        <f t="shared" si="1"/>
        <v>0.13204916577202427</v>
      </c>
      <c r="K22" s="22">
        <f t="shared" si="2"/>
        <v>0.19894667100298868</v>
      </c>
      <c r="L22" s="23">
        <f t="shared" si="3"/>
        <v>0.27085539584353568</v>
      </c>
      <c r="M22" s="4"/>
      <c r="N22" t="s">
        <v>257</v>
      </c>
      <c r="O22" s="5">
        <v>17.197930942942616</v>
      </c>
      <c r="P22" s="71">
        <v>0.26043720041488738</v>
      </c>
    </row>
    <row r="23" spans="1:16" x14ac:dyDescent="0.25">
      <c r="A23" s="17"/>
      <c r="B23" s="55">
        <v>17</v>
      </c>
      <c r="C23" s="19" t="s">
        <v>266</v>
      </c>
      <c r="D23" s="20">
        <v>41.942954999999998</v>
      </c>
      <c r="E23" s="21">
        <v>29.117831000000002</v>
      </c>
      <c r="F23" s="21">
        <f t="shared" si="0"/>
        <v>9.337769758324086</v>
      </c>
      <c r="G23" s="21">
        <v>5.7465333583240863</v>
      </c>
      <c r="H23" s="21">
        <v>2.1413166400000003</v>
      </c>
      <c r="I23" s="21">
        <v>1.44991976</v>
      </c>
      <c r="J23" s="22">
        <f t="shared" si="1"/>
        <v>0.19735444437204425</v>
      </c>
      <c r="K23" s="22">
        <f t="shared" si="2"/>
        <v>0.27089414724345662</v>
      </c>
      <c r="L23" s="23">
        <f t="shared" si="3"/>
        <v>0.32068905676127063</v>
      </c>
      <c r="M23" s="4"/>
      <c r="N23" t="s">
        <v>264</v>
      </c>
      <c r="O23" s="5">
        <v>16.456134844234462</v>
      </c>
      <c r="P23" s="71">
        <v>0.22395590288110551</v>
      </c>
    </row>
    <row r="24" spans="1:16" x14ac:dyDescent="0.25">
      <c r="A24" s="17"/>
      <c r="B24" s="55">
        <v>18</v>
      </c>
      <c r="C24" s="19" t="s">
        <v>267</v>
      </c>
      <c r="D24" s="20">
        <v>1.4664010000000001</v>
      </c>
      <c r="E24" s="21">
        <v>7.3056650000000003</v>
      </c>
      <c r="F24" s="21">
        <f t="shared" si="0"/>
        <v>0.58888554520554193</v>
      </c>
      <c r="G24" s="21">
        <v>0.36946364520554198</v>
      </c>
      <c r="H24" s="21">
        <v>7.9218780000000003E-2</v>
      </c>
      <c r="I24" s="21">
        <v>0.14020311999999999</v>
      </c>
      <c r="J24" s="22">
        <f t="shared" si="1"/>
        <v>5.0572212824642512E-2</v>
      </c>
      <c r="K24" s="22">
        <f t="shared" si="2"/>
        <v>6.1415685663870699E-2</v>
      </c>
      <c r="L24" s="23">
        <f t="shared" si="3"/>
        <v>8.0606699760465597E-2</v>
      </c>
      <c r="M24" s="4"/>
      <c r="N24" t="s">
        <v>251</v>
      </c>
      <c r="O24" s="5">
        <v>11.03344278698404</v>
      </c>
      <c r="P24" s="71">
        <v>0.22255389614216076</v>
      </c>
    </row>
    <row r="25" spans="1:16" x14ac:dyDescent="0.25">
      <c r="A25" s="17"/>
      <c r="B25" s="55">
        <v>19</v>
      </c>
      <c r="C25" s="19" t="s">
        <v>268</v>
      </c>
      <c r="D25" s="20">
        <v>16.248714999999997</v>
      </c>
      <c r="E25" s="21">
        <v>3.6803700000000008</v>
      </c>
      <c r="F25" s="21">
        <f t="shared" si="0"/>
        <v>1.1498783651106228</v>
      </c>
      <c r="G25" s="21">
        <v>0.7329156051106227</v>
      </c>
      <c r="H25" s="21">
        <v>0.30164646000000006</v>
      </c>
      <c r="I25" s="21">
        <v>0.1153163</v>
      </c>
      <c r="J25" s="22">
        <f t="shared" si="1"/>
        <v>0.19914182680290909</v>
      </c>
      <c r="K25" s="22">
        <f t="shared" si="2"/>
        <v>0.28110273290745841</v>
      </c>
      <c r="L25" s="23">
        <f t="shared" si="3"/>
        <v>0.31243553368564098</v>
      </c>
      <c r="M25" s="4"/>
      <c r="N25" t="s">
        <v>273</v>
      </c>
      <c r="O25" s="5">
        <v>0.91149179443006523</v>
      </c>
      <c r="P25" s="71">
        <v>0.19560581359661822</v>
      </c>
    </row>
    <row r="26" spans="1:16" x14ac:dyDescent="0.25">
      <c r="A26" s="17"/>
      <c r="B26" s="55">
        <v>20</v>
      </c>
      <c r="C26" s="19" t="s">
        <v>269</v>
      </c>
      <c r="D26" s="20">
        <v>5.2040190000000015</v>
      </c>
      <c r="E26" s="21">
        <v>5.1161210000000006</v>
      </c>
      <c r="F26" s="21">
        <f t="shared" si="0"/>
        <v>1.9572731537872232</v>
      </c>
      <c r="G26" s="21">
        <v>1.3586849237872229</v>
      </c>
      <c r="H26" s="21">
        <v>7.6664510000000019E-2</v>
      </c>
      <c r="I26" s="21">
        <v>0.52192372000000009</v>
      </c>
      <c r="J26" s="22">
        <f t="shared" si="1"/>
        <v>0.26556934908052854</v>
      </c>
      <c r="K26" s="22">
        <f t="shared" si="2"/>
        <v>0.28055423900005938</v>
      </c>
      <c r="L26" s="23">
        <f t="shared" si="3"/>
        <v>0.38256975427031986</v>
      </c>
      <c r="M26" s="4"/>
      <c r="N26" t="s">
        <v>262</v>
      </c>
      <c r="O26" s="5">
        <v>2.0172145605535574</v>
      </c>
      <c r="P26" s="71">
        <v>0.18506652379315719</v>
      </c>
    </row>
    <row r="27" spans="1:16" x14ac:dyDescent="0.25">
      <c r="A27" s="17"/>
      <c r="B27" s="55">
        <v>21</v>
      </c>
      <c r="C27" s="19" t="s">
        <v>270</v>
      </c>
      <c r="D27" s="20">
        <v>23.607354999999998</v>
      </c>
      <c r="E27" s="21">
        <v>46.345946999999995</v>
      </c>
      <c r="F27" s="21">
        <f t="shared" si="0"/>
        <v>13.083835045441999</v>
      </c>
      <c r="G27" s="21">
        <v>7.4105537054419983</v>
      </c>
      <c r="H27" s="21">
        <v>2.5977917600000007</v>
      </c>
      <c r="I27" s="21">
        <v>3.0754895800000011</v>
      </c>
      <c r="J27" s="22">
        <f t="shared" si="1"/>
        <v>0.15989647822800987</v>
      </c>
      <c r="K27" s="22">
        <f t="shared" si="2"/>
        <v>0.21594866678292277</v>
      </c>
      <c r="L27" s="23">
        <f t="shared" si="3"/>
        <v>0.28230807421934867</v>
      </c>
      <c r="M27" s="4"/>
      <c r="N27" t="s">
        <v>263</v>
      </c>
      <c r="O27" s="5">
        <v>14.852985406702977</v>
      </c>
      <c r="P27" s="71">
        <v>0.16515114231657071</v>
      </c>
    </row>
    <row r="28" spans="1:16" x14ac:dyDescent="0.25">
      <c r="A28" s="17"/>
      <c r="B28" s="55">
        <v>22</v>
      </c>
      <c r="C28" s="19" t="s">
        <v>271</v>
      </c>
      <c r="D28" s="20">
        <v>7.91526</v>
      </c>
      <c r="E28" s="21">
        <v>24.504247000000007</v>
      </c>
      <c r="F28" s="21">
        <f t="shared" si="0"/>
        <v>8.1942111434350018</v>
      </c>
      <c r="G28" s="21">
        <v>5.879787133435002</v>
      </c>
      <c r="H28" s="21">
        <v>0.76281392000000015</v>
      </c>
      <c r="I28" s="21">
        <v>1.5516100900000003</v>
      </c>
      <c r="J28" s="22">
        <f t="shared" si="1"/>
        <v>0.23994971701987008</v>
      </c>
      <c r="K28" s="22">
        <f t="shared" si="2"/>
        <v>0.27107958279375</v>
      </c>
      <c r="L28" s="23">
        <f t="shared" si="3"/>
        <v>0.33439963053894289</v>
      </c>
      <c r="M28" s="4"/>
      <c r="N28" t="s">
        <v>267</v>
      </c>
      <c r="O28" s="5">
        <v>0.58888554520554193</v>
      </c>
      <c r="P28" s="71">
        <v>8.0606699760465597E-2</v>
      </c>
    </row>
    <row r="29" spans="1:16" x14ac:dyDescent="0.25">
      <c r="A29" s="17"/>
      <c r="B29" s="55">
        <v>23</v>
      </c>
      <c r="C29" s="19" t="s">
        <v>272</v>
      </c>
      <c r="D29" s="20">
        <v>13.571462000000002</v>
      </c>
      <c r="E29" s="21">
        <v>7.193017000000002</v>
      </c>
      <c r="F29" s="21">
        <f t="shared" si="0"/>
        <v>3.1481163745543475</v>
      </c>
      <c r="G29" s="21">
        <v>2.2700628645543475</v>
      </c>
      <c r="H29" s="21">
        <v>0.44226215000000002</v>
      </c>
      <c r="I29" s="21">
        <v>0.43579135999999996</v>
      </c>
      <c r="J29" s="22">
        <f t="shared" si="1"/>
        <v>0.31559258994582479</v>
      </c>
      <c r="K29" s="22">
        <f t="shared" si="2"/>
        <v>0.37707752039990267</v>
      </c>
      <c r="L29" s="23">
        <f t="shared" si="3"/>
        <v>0.43766285754007622</v>
      </c>
      <c r="M29" s="4"/>
      <c r="N29" t="s">
        <v>260</v>
      </c>
      <c r="O29" s="5">
        <v>0.18665849035463924</v>
      </c>
      <c r="P29" s="71">
        <v>3.4258492077249299E-2</v>
      </c>
    </row>
    <row r="30" spans="1:16" x14ac:dyDescent="0.25">
      <c r="A30" s="17"/>
      <c r="B30" s="55">
        <v>24</v>
      </c>
      <c r="C30" s="19" t="s">
        <v>273</v>
      </c>
      <c r="D30" s="20">
        <v>7.8376419999999998</v>
      </c>
      <c r="E30" s="21">
        <v>4.6598399999999991</v>
      </c>
      <c r="F30" s="21">
        <f t="shared" si="0"/>
        <v>0.91149179443006523</v>
      </c>
      <c r="G30" s="21">
        <v>0.87358942443006526</v>
      </c>
      <c r="H30" s="21">
        <v>1.6134699999999971E-3</v>
      </c>
      <c r="I30" s="21">
        <v>3.6288900000000006E-2</v>
      </c>
      <c r="J30" s="22">
        <f t="shared" si="1"/>
        <v>0.18747197852931977</v>
      </c>
      <c r="K30" s="22">
        <f t="shared" si="2"/>
        <v>0.18781822861515962</v>
      </c>
      <c r="L30" s="23">
        <f t="shared" si="3"/>
        <v>0.19560581359661822</v>
      </c>
      <c r="M30" s="4"/>
      <c r="N30" t="s">
        <v>252</v>
      </c>
      <c r="O30" s="5">
        <v>0.730036700012338</v>
      </c>
      <c r="P30" s="71">
        <v>3.3449663582594935E-2</v>
      </c>
    </row>
    <row r="31" spans="1:16" ht="15.75" thickBot="1" x14ac:dyDescent="0.3">
      <c r="A31" s="24"/>
      <c r="B31" s="56">
        <v>25</v>
      </c>
      <c r="C31" s="26" t="s">
        <v>274</v>
      </c>
      <c r="D31" s="27">
        <v>10.058907</v>
      </c>
      <c r="E31" s="28">
        <v>15.988344</v>
      </c>
      <c r="F31" s="28">
        <f t="shared" si="0"/>
        <v>5.4675263204944775</v>
      </c>
      <c r="G31" s="28">
        <v>0.83140046049447847</v>
      </c>
      <c r="H31" s="28">
        <v>1.1567100299999999</v>
      </c>
      <c r="I31" s="28">
        <v>3.4794158299999993</v>
      </c>
      <c r="J31" s="29">
        <f t="shared" si="1"/>
        <v>5.2000411080376958E-2</v>
      </c>
      <c r="K31" s="29">
        <f t="shared" si="2"/>
        <v>0.12434749280441292</v>
      </c>
      <c r="L31" s="30">
        <f t="shared" si="3"/>
        <v>0.34196951982609819</v>
      </c>
      <c r="M31" s="4"/>
      <c r="N31" t="s">
        <v>256</v>
      </c>
      <c r="O31" s="5">
        <v>0.14864635968035883</v>
      </c>
      <c r="P31" s="71">
        <v>2.8596936211083241E-2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topLeftCell="A13" workbookViewId="0">
      <selection activeCell="A21" sqref="A21:D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" customWidth="1"/>
    <col min="6" max="6" width="13.5703125" customWidth="1"/>
    <col min="7" max="9" width="0" hidden="1" customWidth="1"/>
  </cols>
  <sheetData>
    <row r="1" spans="1:13" ht="15.75" x14ac:dyDescent="0.25">
      <c r="A1" s="50">
        <v>91</v>
      </c>
      <c r="B1" s="49" t="s">
        <v>56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1433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669.03050599999983</v>
      </c>
      <c r="E6" s="14">
        <v>878.84880900000007</v>
      </c>
      <c r="F6" s="14">
        <v>257.76557099191848</v>
      </c>
      <c r="G6" s="14">
        <v>152.60376971191849</v>
      </c>
      <c r="H6" s="14">
        <v>44.305194379999996</v>
      </c>
      <c r="I6" s="14">
        <v>60.85660690000001</v>
      </c>
      <c r="J6" s="15">
        <v>0.17364052627613957</v>
      </c>
      <c r="K6" s="15">
        <v>0.22405328661248541</v>
      </c>
      <c r="L6" s="16">
        <v>0.29329910714132679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269.28549700000008</v>
      </c>
      <c r="E7" s="38">
        <f ca="1">SUM(E8:OFFSET(E6,MATCH("PROYECTOS",$A$8:$A$50,0),0))</f>
        <v>79.740765999999979</v>
      </c>
      <c r="F7" s="38">
        <f ca="1">SUM(F8:OFFSET(F6,MATCH("PROYECTOS",$A$8:$A$50,0),0))</f>
        <v>16.809957695659548</v>
      </c>
      <c r="G7" s="38">
        <f ca="1">SUM(G8:OFFSET(G6,MATCH("PROYECTOS",$A$8:$A$50,0),0))</f>
        <v>7.3066049056595483</v>
      </c>
      <c r="H7" s="38">
        <f ca="1">SUM(H8:OFFSET(H6,MATCH("PROYECTOS",$A$8:$A$50,0),0))</f>
        <v>3.7313521800000036</v>
      </c>
      <c r="I7" s="38">
        <f ca="1">SUM(I8:OFFSET(I6,MATCH("PROYECTOS",$A$8:$A$50,0),0))</f>
        <v>5.7720006099999992</v>
      </c>
      <c r="J7" s="39">
        <f ca="1">IFERROR(G7/E7,0)</f>
        <v>9.1629479777753209E-2</v>
      </c>
      <c r="K7" s="39">
        <f ca="1">IFERROR(SUM(G7,H7)/E7,0)</f>
        <v>0.13842301296252352</v>
      </c>
      <c r="L7" s="40">
        <f ca="1">IFERROR(SUM(G7,H7,I7)/E7,0)</f>
        <v>0.21080757733954494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220.89008700000002</v>
      </c>
      <c r="E8" s="21">
        <v>5.7810799999999993</v>
      </c>
      <c r="F8" s="21">
        <f t="shared" ref="F8:F11" si="0">SUM(G8,H8,I8)</f>
        <v>1.5563264932440615</v>
      </c>
      <c r="G8" s="21">
        <v>0.93323548324406147</v>
      </c>
      <c r="H8" s="21">
        <v>0.23835645000000005</v>
      </c>
      <c r="I8" s="21">
        <v>0.38473456</v>
      </c>
      <c r="J8" s="22">
        <f t="shared" ref="J8:J12" si="1">IFERROR(G8/E8,0)</f>
        <v>0.1614292629135147</v>
      </c>
      <c r="K8" s="22">
        <f t="shared" ref="K8:K12" si="2">IFERROR(SUM(G8,H8)/E8,0)</f>
        <v>0.20265969909498943</v>
      </c>
      <c r="L8" s="23">
        <f t="shared" ref="L8:L12" si="3">IFERROR(SUM(G8,H8,I8)/E8,0)</f>
        <v>0.26921033669211664</v>
      </c>
      <c r="M8" s="4"/>
    </row>
    <row r="9" spans="1:13" ht="38.25" x14ac:dyDescent="0.25">
      <c r="A9" s="17"/>
      <c r="B9" s="19">
        <v>3000275</v>
      </c>
      <c r="C9" s="19" t="s">
        <v>1435</v>
      </c>
      <c r="D9" s="20">
        <v>5.2483239999999993</v>
      </c>
      <c r="E9" s="21">
        <v>16.823980000000002</v>
      </c>
      <c r="F9" s="21">
        <f t="shared" si="0"/>
        <v>1.3157793964500939</v>
      </c>
      <c r="G9" s="21">
        <v>0.64914641645009397</v>
      </c>
      <c r="H9" s="21">
        <v>0.35202447000000003</v>
      </c>
      <c r="I9" s="21">
        <v>0.31460851000000006</v>
      </c>
      <c r="J9" s="22">
        <f t="shared" si="1"/>
        <v>3.8584592733116298E-2</v>
      </c>
      <c r="K9" s="22">
        <f t="shared" si="2"/>
        <v>5.9508563755430864E-2</v>
      </c>
      <c r="L9" s="23">
        <f t="shared" si="3"/>
        <v>7.8208568748304133E-2</v>
      </c>
      <c r="M9" s="4"/>
    </row>
    <row r="10" spans="1:13" x14ac:dyDescent="0.25">
      <c r="A10" s="17"/>
      <c r="B10" s="19">
        <v>3000514</v>
      </c>
      <c r="C10" s="19" t="s">
        <v>1436</v>
      </c>
      <c r="D10" s="20">
        <v>15.880120000000002</v>
      </c>
      <c r="E10" s="21">
        <v>10.396764000000001</v>
      </c>
      <c r="F10" s="21">
        <f t="shared" si="0"/>
        <v>2.854118977178044</v>
      </c>
      <c r="G10" s="21">
        <v>0.77214651717804372</v>
      </c>
      <c r="H10" s="21">
        <v>0.62323546000000007</v>
      </c>
      <c r="I10" s="21">
        <v>1.4587370000000002</v>
      </c>
      <c r="J10" s="22">
        <f t="shared" si="1"/>
        <v>7.4267966184290005E-2</v>
      </c>
      <c r="K10" s="22">
        <f t="shared" si="2"/>
        <v>0.13421310488321594</v>
      </c>
      <c r="L10" s="23">
        <f t="shared" si="3"/>
        <v>0.27451993496996219</v>
      </c>
      <c r="M10" s="4"/>
    </row>
    <row r="11" spans="1:13" ht="38.25" x14ac:dyDescent="0.25">
      <c r="A11" s="17"/>
      <c r="B11" s="19">
        <v>3000515</v>
      </c>
      <c r="C11" s="19" t="s">
        <v>1437</v>
      </c>
      <c r="D11" s="20">
        <v>27.266966000000028</v>
      </c>
      <c r="E11" s="21">
        <v>46.73894199999998</v>
      </c>
      <c r="F11" s="21">
        <f t="shared" si="0"/>
        <v>11.083732828787351</v>
      </c>
      <c r="G11" s="21">
        <v>4.9520764887873492</v>
      </c>
      <c r="H11" s="21">
        <v>2.5177358000000032</v>
      </c>
      <c r="I11" s="21">
        <v>3.6139205399999983</v>
      </c>
      <c r="J11" s="22">
        <f t="shared" si="1"/>
        <v>0.10595183110450705</v>
      </c>
      <c r="K11" s="22">
        <f t="shared" si="2"/>
        <v>0.15981988400138272</v>
      </c>
      <c r="L11" s="23">
        <f t="shared" si="3"/>
        <v>0.23714128635576209</v>
      </c>
      <c r="M11" s="4"/>
    </row>
    <row r="12" spans="1:13" ht="15.75" thickBot="1" x14ac:dyDescent="0.3">
      <c r="A12" s="41" t="s">
        <v>294</v>
      </c>
      <c r="B12" s="43"/>
      <c r="C12" s="43"/>
      <c r="D12" s="44">
        <f ca="1">OFFSET(D12,-MATCH("PROYECTOS",$A$8:$A$50,0)-1,0)-(OFFSET(D12,-MATCH("PROYECTOS",$A$8:$A$50,0),0))</f>
        <v>399.74500899999975</v>
      </c>
      <c r="E12" s="45">
        <f t="shared" ref="E12:I12" ca="1" si="4">OFFSET(E12,-MATCH("PROYECTOS",$A$8:$A$50,0)-1,0)-(OFFSET(E12,-MATCH("PROYECTOS",$A$8:$A$50,0),0))</f>
        <v>799.10804300000007</v>
      </c>
      <c r="F12" s="45">
        <f t="shared" ca="1" si="4"/>
        <v>240.95561329625895</v>
      </c>
      <c r="G12" s="45">
        <f t="shared" ca="1" si="4"/>
        <v>145.29716480625893</v>
      </c>
      <c r="H12" s="45">
        <f t="shared" ca="1" si="4"/>
        <v>40.573842199999994</v>
      </c>
      <c r="I12" s="45">
        <f t="shared" ca="1" si="4"/>
        <v>55.084606290000011</v>
      </c>
      <c r="J12" s="46">
        <f t="shared" ca="1" si="1"/>
        <v>0.18182418019569216</v>
      </c>
      <c r="K12" s="46">
        <f t="shared" ca="1" si="2"/>
        <v>0.23259809312951554</v>
      </c>
      <c r="L12" s="47">
        <f t="shared" ca="1" si="3"/>
        <v>0.30153070715152208</v>
      </c>
      <c r="M12" s="4"/>
    </row>
    <row r="13" spans="1:13" ht="15.75" thickBot="1" x14ac:dyDescent="0.3"/>
    <row r="14" spans="1:13" ht="15.75" thickBot="1" x14ac:dyDescent="0.3">
      <c r="A14" s="89" t="s">
        <v>316</v>
      </c>
      <c r="B14" s="90"/>
      <c r="C14" s="90"/>
      <c r="D14" s="91"/>
    </row>
    <row r="15" spans="1:13" ht="15.75" thickBot="1" x14ac:dyDescent="0.3">
      <c r="A15" s="1" t="s">
        <v>1458</v>
      </c>
    </row>
    <row r="16" spans="1:13" ht="45" customHeight="1" x14ac:dyDescent="0.25">
      <c r="A16" s="82" t="s">
        <v>318</v>
      </c>
      <c r="B16" s="83"/>
      <c r="C16" s="83"/>
      <c r="D16" s="94" t="s">
        <v>319</v>
      </c>
    </row>
    <row r="17" spans="1:4" ht="15.75" thickBot="1" x14ac:dyDescent="0.3">
      <c r="A17" s="92"/>
      <c r="B17" s="93"/>
      <c r="C17" s="93"/>
      <c r="D17" s="95"/>
    </row>
    <row r="18" spans="1:4" x14ac:dyDescent="0.25">
      <c r="A18" s="17"/>
      <c r="B18" s="19">
        <v>3000001</v>
      </c>
      <c r="C18" s="19" t="s">
        <v>276</v>
      </c>
      <c r="D18" s="23">
        <v>0.26921033669211664</v>
      </c>
    </row>
    <row r="19" spans="1:4" ht="38.25" x14ac:dyDescent="0.25">
      <c r="A19" s="17"/>
      <c r="B19" s="19">
        <v>3000275</v>
      </c>
      <c r="C19" s="19" t="s">
        <v>1435</v>
      </c>
      <c r="D19" s="23">
        <v>7.8208568748304133E-2</v>
      </c>
    </row>
    <row r="20" spans="1:4" x14ac:dyDescent="0.25">
      <c r="A20" s="17"/>
      <c r="B20" s="19">
        <v>3000514</v>
      </c>
      <c r="C20" s="19" t="s">
        <v>1436</v>
      </c>
      <c r="D20" s="23">
        <v>0.27451993496996219</v>
      </c>
    </row>
    <row r="21" spans="1:4" ht="39" thickBot="1" x14ac:dyDescent="0.3">
      <c r="A21" s="24"/>
      <c r="B21" s="26">
        <v>3000515</v>
      </c>
      <c r="C21" s="26" t="s">
        <v>1437</v>
      </c>
      <c r="D21" s="30">
        <v>0.23714128635576209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"/>
  <sheetViews>
    <sheetView workbookViewId="0">
      <selection activeCell="A24" sqref="A24:XFD5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91</v>
      </c>
      <c r="B1" s="49" t="s">
        <v>56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1434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669.03050599999983</v>
      </c>
      <c r="I6" s="14">
        <v>878.84880900000007</v>
      </c>
      <c r="J6" s="14">
        <v>257.76557099191848</v>
      </c>
      <c r="K6" s="14">
        <v>152.60376971191849</v>
      </c>
      <c r="L6" s="14">
        <v>44.305194379999996</v>
      </c>
      <c r="M6" s="14">
        <v>60.85660690000001</v>
      </c>
      <c r="N6" s="15">
        <v>0.17364052627613957</v>
      </c>
      <c r="O6" s="15">
        <v>0.22405328661248541</v>
      </c>
      <c r="P6" s="16">
        <v>0.29329910714132679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t="shared" ref="H7:M7" si="0">SUM(H8:H23)</f>
        <v>269.28549700000008</v>
      </c>
      <c r="I7" s="37">
        <f t="shared" si="0"/>
        <v>79.740765999999979</v>
      </c>
      <c r="J7" s="37">
        <f t="shared" si="0"/>
        <v>16.809957695659548</v>
      </c>
      <c r="K7" s="37">
        <f t="shared" si="0"/>
        <v>7.3066049056595475</v>
      </c>
      <c r="L7" s="37">
        <f t="shared" si="0"/>
        <v>3.73135218</v>
      </c>
      <c r="M7" s="37">
        <f t="shared" si="0"/>
        <v>5.7720006099999983</v>
      </c>
      <c r="N7" s="39">
        <f>IFERROR(K7/I7,0)</f>
        <v>9.1629479777753195E-2</v>
      </c>
      <c r="O7" s="39">
        <f>IFERROR(SUM(K7,L7)/I7,0)</f>
        <v>0.13842301296252346</v>
      </c>
      <c r="P7" s="40">
        <f>IFERROR(SUM(K7,L7,M7)/I7,0)</f>
        <v>0.21080757733954486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513</v>
      </c>
      <c r="D8" s="68">
        <v>3000001</v>
      </c>
      <c r="E8" s="19" t="s">
        <v>276</v>
      </c>
      <c r="F8" s="69">
        <v>1</v>
      </c>
      <c r="G8" s="19" t="s">
        <v>532</v>
      </c>
      <c r="H8" s="20">
        <v>220.89008700000005</v>
      </c>
      <c r="I8" s="21">
        <v>5.7810800000000002</v>
      </c>
      <c r="J8" s="21">
        <f t="shared" ref="J8:J23" si="1">SUM(K8,L8,M8)</f>
        <v>1.5563264932440615</v>
      </c>
      <c r="K8" s="21">
        <v>0.93323548324406147</v>
      </c>
      <c r="L8" s="21">
        <v>0.23835645000000005</v>
      </c>
      <c r="M8" s="21">
        <v>0.38473456</v>
      </c>
      <c r="N8" s="22">
        <f t="shared" ref="N8:N24" si="2">IFERROR(K8/I8,0)</f>
        <v>0.16142926291351467</v>
      </c>
      <c r="O8" s="22">
        <f t="shared" ref="O8:O24" si="3">IFERROR(SUM(K8,L8)/I8,0)</f>
        <v>0.2026596990949894</v>
      </c>
      <c r="P8" s="23">
        <f t="shared" ref="P8:P24" si="4">IFERROR(SUM(K8,L8,M8)/I8,0)</f>
        <v>0.26921033669211658</v>
      </c>
      <c r="Q8" s="70">
        <v>0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5002775</v>
      </c>
      <c r="C9" s="19" t="s">
        <v>1438</v>
      </c>
      <c r="D9" s="68">
        <v>3000275</v>
      </c>
      <c r="E9" s="19" t="s">
        <v>1435</v>
      </c>
      <c r="F9" s="69">
        <v>240</v>
      </c>
      <c r="G9" s="19" t="s">
        <v>1081</v>
      </c>
      <c r="H9" s="20">
        <v>0.66712000000000005</v>
      </c>
      <c r="I9" s="21">
        <v>4.8028520000000006</v>
      </c>
      <c r="J9" s="21">
        <f t="shared" si="1"/>
        <v>0.21975542131379916</v>
      </c>
      <c r="K9" s="21">
        <v>0.18485637131379917</v>
      </c>
      <c r="L9" s="21">
        <v>2.77535E-2</v>
      </c>
      <c r="M9" s="21">
        <v>7.1455500000000005E-3</v>
      </c>
      <c r="N9" s="22">
        <f t="shared" si="2"/>
        <v>3.8488875217016709E-2</v>
      </c>
      <c r="O9" s="22">
        <f t="shared" si="3"/>
        <v>4.4267420964418464E-2</v>
      </c>
      <c r="P9" s="23">
        <f t="shared" si="4"/>
        <v>4.5755193229730824E-2</v>
      </c>
      <c r="Q9" s="70">
        <v>0</v>
      </c>
      <c r="R9" s="21">
        <v>0</v>
      </c>
      <c r="S9" s="23">
        <f t="shared" ref="S9:S23" si="5">IFERROR(R9/Q9,0)</f>
        <v>0</v>
      </c>
    </row>
    <row r="10" spans="1:19" ht="38.25" x14ac:dyDescent="0.25">
      <c r="A10" s="17"/>
      <c r="B10" s="19">
        <v>5002776</v>
      </c>
      <c r="C10" s="19" t="s">
        <v>1439</v>
      </c>
      <c r="D10" s="68">
        <v>3000275</v>
      </c>
      <c r="E10" s="19" t="s">
        <v>1435</v>
      </c>
      <c r="F10" s="69">
        <v>291</v>
      </c>
      <c r="G10" s="19" t="s">
        <v>1453</v>
      </c>
      <c r="H10" s="20">
        <v>1.068154</v>
      </c>
      <c r="I10" s="21">
        <v>10.778518</v>
      </c>
      <c r="J10" s="21">
        <f t="shared" si="1"/>
        <v>0.39488014796502918</v>
      </c>
      <c r="K10" s="21">
        <v>0.30160044796502916</v>
      </c>
      <c r="L10" s="21">
        <v>4.1978849999999991E-2</v>
      </c>
      <c r="M10" s="21">
        <v>5.1300849999999995E-2</v>
      </c>
      <c r="N10" s="22">
        <f t="shared" si="2"/>
        <v>2.7981624928865838E-2</v>
      </c>
      <c r="O10" s="22">
        <f t="shared" si="3"/>
        <v>3.1876302286179714E-2</v>
      </c>
      <c r="P10" s="23">
        <f t="shared" si="4"/>
        <v>3.6635848079024334E-2</v>
      </c>
      <c r="Q10" s="70">
        <v>209</v>
      </c>
      <c r="R10" s="21">
        <v>209</v>
      </c>
      <c r="S10" s="23">
        <f t="shared" si="5"/>
        <v>1</v>
      </c>
    </row>
    <row r="11" spans="1:19" ht="38.25" x14ac:dyDescent="0.25">
      <c r="A11" s="17"/>
      <c r="B11" s="19">
        <v>5002778</v>
      </c>
      <c r="C11" s="19" t="s">
        <v>1440</v>
      </c>
      <c r="D11" s="68">
        <v>3000275</v>
      </c>
      <c r="E11" s="19" t="s">
        <v>1435</v>
      </c>
      <c r="F11" s="69">
        <v>291</v>
      </c>
      <c r="G11" s="19" t="s">
        <v>1453</v>
      </c>
      <c r="H11" s="20">
        <v>2.3030499999999998</v>
      </c>
      <c r="I11" s="21">
        <v>0.91506200000000004</v>
      </c>
      <c r="J11" s="21">
        <f t="shared" si="1"/>
        <v>0.6756449274663221</v>
      </c>
      <c r="K11" s="21">
        <v>0.14137774746632203</v>
      </c>
      <c r="L11" s="21">
        <v>0.28229212000000004</v>
      </c>
      <c r="M11" s="21">
        <v>0.25197506000000003</v>
      </c>
      <c r="N11" s="22">
        <f t="shared" si="2"/>
        <v>0.15450073051478699</v>
      </c>
      <c r="O11" s="22">
        <f t="shared" si="3"/>
        <v>0.46299580516546646</v>
      </c>
      <c r="P11" s="23">
        <f t="shared" si="4"/>
        <v>0.73835972586155041</v>
      </c>
      <c r="Q11" s="70">
        <v>0</v>
      </c>
      <c r="R11" s="21">
        <v>0</v>
      </c>
      <c r="S11" s="23">
        <f t="shared" si="5"/>
        <v>0</v>
      </c>
    </row>
    <row r="12" spans="1:19" ht="38.25" x14ac:dyDescent="0.25">
      <c r="A12" s="17"/>
      <c r="B12" s="19">
        <v>5002779</v>
      </c>
      <c r="C12" s="19" t="s">
        <v>1441</v>
      </c>
      <c r="D12" s="68">
        <v>3000515</v>
      </c>
      <c r="E12" s="19" t="s">
        <v>1437</v>
      </c>
      <c r="F12" s="69">
        <v>216</v>
      </c>
      <c r="G12" s="19" t="s">
        <v>1454</v>
      </c>
      <c r="H12" s="20">
        <v>6.3300269999999994</v>
      </c>
      <c r="I12" s="21">
        <v>11.056658000000002</v>
      </c>
      <c r="J12" s="21">
        <f t="shared" si="1"/>
        <v>3.1200947464044466</v>
      </c>
      <c r="K12" s="21">
        <v>1.6260365964044468</v>
      </c>
      <c r="L12" s="21">
        <v>0.62670844000000003</v>
      </c>
      <c r="M12" s="21">
        <v>0.86734970999999983</v>
      </c>
      <c r="N12" s="22">
        <f t="shared" si="2"/>
        <v>0.14706402209460095</v>
      </c>
      <c r="O12" s="22">
        <f t="shared" si="3"/>
        <v>0.20374556546873804</v>
      </c>
      <c r="P12" s="23">
        <f t="shared" si="4"/>
        <v>0.28219148556502749</v>
      </c>
      <c r="Q12" s="70">
        <v>416.5</v>
      </c>
      <c r="R12" s="21">
        <v>270.19799999999998</v>
      </c>
      <c r="S12" s="23">
        <f t="shared" si="5"/>
        <v>0.64873469387755101</v>
      </c>
    </row>
    <row r="13" spans="1:19" ht="38.25" x14ac:dyDescent="0.25">
      <c r="A13" s="17"/>
      <c r="B13" s="19">
        <v>5002780</v>
      </c>
      <c r="C13" s="19" t="s">
        <v>1442</v>
      </c>
      <c r="D13" s="68">
        <v>3000515</v>
      </c>
      <c r="E13" s="19" t="s">
        <v>1437</v>
      </c>
      <c r="F13" s="69">
        <v>216</v>
      </c>
      <c r="G13" s="19" t="s">
        <v>1454</v>
      </c>
      <c r="H13" s="20">
        <v>3.4521310000000001</v>
      </c>
      <c r="I13" s="21">
        <v>5.7577869999999987</v>
      </c>
      <c r="J13" s="21">
        <f t="shared" si="1"/>
        <v>1.1881408509287601</v>
      </c>
      <c r="K13" s="21">
        <v>0.78139997092876001</v>
      </c>
      <c r="L13" s="21">
        <v>0.13021115999999999</v>
      </c>
      <c r="M13" s="21">
        <v>0.27652972000000003</v>
      </c>
      <c r="N13" s="22">
        <f t="shared" si="2"/>
        <v>0.13571185785941026</v>
      </c>
      <c r="O13" s="22">
        <f t="shared" si="3"/>
        <v>0.1583266506608807</v>
      </c>
      <c r="P13" s="23">
        <f t="shared" si="4"/>
        <v>0.20635373467770871</v>
      </c>
      <c r="Q13" s="70">
        <v>75.5</v>
      </c>
      <c r="R13" s="21">
        <v>63</v>
      </c>
      <c r="S13" s="23">
        <f t="shared" si="5"/>
        <v>0.83443708609271527</v>
      </c>
    </row>
    <row r="14" spans="1:19" ht="38.25" x14ac:dyDescent="0.25">
      <c r="A14" s="17"/>
      <c r="B14" s="19">
        <v>5002783</v>
      </c>
      <c r="C14" s="19" t="s">
        <v>1443</v>
      </c>
      <c r="D14" s="68">
        <v>3000515</v>
      </c>
      <c r="E14" s="19" t="s">
        <v>1437</v>
      </c>
      <c r="F14" s="69">
        <v>534</v>
      </c>
      <c r="G14" s="19" t="s">
        <v>1455</v>
      </c>
      <c r="H14" s="20">
        <v>4.2336429999999989</v>
      </c>
      <c r="I14" s="21">
        <v>5.9552990000000001</v>
      </c>
      <c r="J14" s="21">
        <f t="shared" si="1"/>
        <v>1.1160712388456677</v>
      </c>
      <c r="K14" s="21">
        <v>0.53628029884566786</v>
      </c>
      <c r="L14" s="21">
        <v>0.25532294999999994</v>
      </c>
      <c r="M14" s="21">
        <v>0.32446798999999998</v>
      </c>
      <c r="N14" s="22">
        <f t="shared" si="2"/>
        <v>9.0050944351520862E-2</v>
      </c>
      <c r="O14" s="22">
        <f t="shared" si="3"/>
        <v>0.13292418211842391</v>
      </c>
      <c r="P14" s="23">
        <f t="shared" si="4"/>
        <v>0.18740809468100053</v>
      </c>
      <c r="Q14" s="70">
        <v>331</v>
      </c>
      <c r="R14" s="21">
        <v>242</v>
      </c>
      <c r="S14" s="23">
        <f t="shared" si="5"/>
        <v>0.73111782477341392</v>
      </c>
    </row>
    <row r="15" spans="1:19" ht="51" x14ac:dyDescent="0.25">
      <c r="A15" s="17"/>
      <c r="B15" s="19">
        <v>5002784</v>
      </c>
      <c r="C15" s="19" t="s">
        <v>1444</v>
      </c>
      <c r="D15" s="68">
        <v>3000515</v>
      </c>
      <c r="E15" s="19" t="s">
        <v>1437</v>
      </c>
      <c r="F15" s="69">
        <v>534</v>
      </c>
      <c r="G15" s="19" t="s">
        <v>1455</v>
      </c>
      <c r="H15" s="20">
        <v>0.5537700000000001</v>
      </c>
      <c r="I15" s="21">
        <v>0.46690599999999999</v>
      </c>
      <c r="J15" s="21">
        <f t="shared" si="1"/>
        <v>0.19135207857081246</v>
      </c>
      <c r="K15" s="21">
        <v>8.2642578570812475E-2</v>
      </c>
      <c r="L15" s="21">
        <v>5.8499749999999996E-2</v>
      </c>
      <c r="M15" s="21">
        <v>5.0209749999999997E-2</v>
      </c>
      <c r="N15" s="22">
        <f t="shared" si="2"/>
        <v>0.17700046384242754</v>
      </c>
      <c r="O15" s="22">
        <f t="shared" si="3"/>
        <v>0.30229281390860785</v>
      </c>
      <c r="P15" s="23">
        <f t="shared" si="4"/>
        <v>0.40982998413130795</v>
      </c>
      <c r="Q15" s="70">
        <v>19.5</v>
      </c>
      <c r="R15" s="21">
        <v>16</v>
      </c>
      <c r="S15" s="23">
        <f t="shared" si="5"/>
        <v>0.82051282051282048</v>
      </c>
    </row>
    <row r="16" spans="1:19" ht="51" x14ac:dyDescent="0.25">
      <c r="A16" s="17"/>
      <c r="B16" s="19">
        <v>5002785</v>
      </c>
      <c r="C16" s="19" t="s">
        <v>1445</v>
      </c>
      <c r="D16" s="68">
        <v>3000515</v>
      </c>
      <c r="E16" s="19" t="s">
        <v>1437</v>
      </c>
      <c r="F16" s="69">
        <v>56</v>
      </c>
      <c r="G16" s="19" t="s">
        <v>420</v>
      </c>
      <c r="H16" s="20">
        <v>7.2080009999999994</v>
      </c>
      <c r="I16" s="21">
        <v>5.590942000000001</v>
      </c>
      <c r="J16" s="21">
        <f t="shared" si="1"/>
        <v>1.4836166943022442</v>
      </c>
      <c r="K16" s="21">
        <v>0.86646851430224414</v>
      </c>
      <c r="L16" s="21">
        <v>0.30241481000000003</v>
      </c>
      <c r="M16" s="21">
        <v>0.31473336999999996</v>
      </c>
      <c r="N16" s="22">
        <f t="shared" si="2"/>
        <v>0.15497719602568655</v>
      </c>
      <c r="O16" s="22">
        <f t="shared" si="3"/>
        <v>0.20906733146261294</v>
      </c>
      <c r="P16" s="23">
        <f t="shared" si="4"/>
        <v>0.26536077360527865</v>
      </c>
      <c r="Q16" s="70">
        <v>8988.5</v>
      </c>
      <c r="R16" s="21">
        <v>6752</v>
      </c>
      <c r="S16" s="23">
        <f t="shared" si="5"/>
        <v>0.75118206597318793</v>
      </c>
    </row>
    <row r="17" spans="1:19" ht="51" x14ac:dyDescent="0.25">
      <c r="A17" s="17"/>
      <c r="B17" s="19">
        <v>5002786</v>
      </c>
      <c r="C17" s="19" t="s">
        <v>1446</v>
      </c>
      <c r="D17" s="68">
        <v>3000515</v>
      </c>
      <c r="E17" s="19" t="s">
        <v>1437</v>
      </c>
      <c r="F17" s="69">
        <v>56</v>
      </c>
      <c r="G17" s="19" t="s">
        <v>420</v>
      </c>
      <c r="H17" s="20">
        <v>2.95574</v>
      </c>
      <c r="I17" s="21">
        <v>2.8269359999999999</v>
      </c>
      <c r="J17" s="21">
        <f t="shared" si="1"/>
        <v>0.26750315010259512</v>
      </c>
      <c r="K17" s="21">
        <v>0.18298918010259513</v>
      </c>
      <c r="L17" s="21">
        <v>3.4403249999999996E-2</v>
      </c>
      <c r="M17" s="21">
        <v>5.0110719999999997E-2</v>
      </c>
      <c r="N17" s="22">
        <f t="shared" si="2"/>
        <v>6.4730570519670461E-2</v>
      </c>
      <c r="O17" s="22">
        <f t="shared" si="3"/>
        <v>7.6900372029149275E-2</v>
      </c>
      <c r="P17" s="23">
        <f t="shared" si="4"/>
        <v>9.4626532083710108E-2</v>
      </c>
      <c r="Q17" s="70">
        <v>1791.5</v>
      </c>
      <c r="R17" s="21">
        <v>1393</v>
      </c>
      <c r="S17" s="23">
        <f t="shared" si="5"/>
        <v>0.77756070332123917</v>
      </c>
    </row>
    <row r="18" spans="1:19" ht="38.25" x14ac:dyDescent="0.25">
      <c r="A18" s="17"/>
      <c r="B18" s="19">
        <v>5003038</v>
      </c>
      <c r="C18" s="19" t="s">
        <v>1447</v>
      </c>
      <c r="D18" s="68">
        <v>3000515</v>
      </c>
      <c r="E18" s="19" t="s">
        <v>1437</v>
      </c>
      <c r="F18" s="69">
        <v>475</v>
      </c>
      <c r="G18" s="19" t="s">
        <v>1456</v>
      </c>
      <c r="H18" s="20">
        <v>2.1502780000000006</v>
      </c>
      <c r="I18" s="21">
        <v>14.512158000000003</v>
      </c>
      <c r="J18" s="21">
        <f t="shared" si="1"/>
        <v>3.6303798489869878</v>
      </c>
      <c r="K18" s="21">
        <v>0.83340068898698805</v>
      </c>
      <c r="L18" s="21">
        <v>1.0869059800000005</v>
      </c>
      <c r="M18" s="21">
        <v>1.7100731799999991</v>
      </c>
      <c r="N18" s="22">
        <f t="shared" si="2"/>
        <v>5.7427757400862631E-2</v>
      </c>
      <c r="O18" s="22">
        <f t="shared" si="3"/>
        <v>0.13232399130349795</v>
      </c>
      <c r="P18" s="23">
        <f t="shared" si="4"/>
        <v>0.25016126815784306</v>
      </c>
      <c r="Q18" s="70">
        <v>3727.1590000000001</v>
      </c>
      <c r="R18" s="21">
        <v>2505.8630000000003</v>
      </c>
      <c r="S18" s="23">
        <f t="shared" si="5"/>
        <v>0.67232522143541507</v>
      </c>
    </row>
    <row r="19" spans="1:19" ht="38.25" x14ac:dyDescent="0.25">
      <c r="A19" s="17"/>
      <c r="B19" s="19">
        <v>5003039</v>
      </c>
      <c r="C19" s="19" t="s">
        <v>1448</v>
      </c>
      <c r="D19" s="68">
        <v>3000515</v>
      </c>
      <c r="E19" s="19" t="s">
        <v>1437</v>
      </c>
      <c r="F19" s="69">
        <v>475</v>
      </c>
      <c r="G19" s="19" t="s">
        <v>1456</v>
      </c>
      <c r="H19" s="20">
        <v>0.38337599999999983</v>
      </c>
      <c r="I19" s="21">
        <v>0.5722560000000001</v>
      </c>
      <c r="J19" s="21">
        <f t="shared" si="1"/>
        <v>8.6574220645833866E-2</v>
      </c>
      <c r="K19" s="21">
        <v>4.2858660645833879E-2</v>
      </c>
      <c r="L19" s="21">
        <v>2.3269459999999999E-2</v>
      </c>
      <c r="M19" s="21">
        <v>2.0446100000000002E-2</v>
      </c>
      <c r="N19" s="22">
        <f t="shared" si="2"/>
        <v>7.4894209315120974E-2</v>
      </c>
      <c r="O19" s="22">
        <f t="shared" si="3"/>
        <v>0.11555688476107522</v>
      </c>
      <c r="P19" s="23">
        <f t="shared" si="4"/>
        <v>0.15128582425668555</v>
      </c>
      <c r="Q19" s="70">
        <v>910.13499999999999</v>
      </c>
      <c r="R19" s="21">
        <v>528.875</v>
      </c>
      <c r="S19" s="23">
        <f t="shared" si="5"/>
        <v>0.58109511226356525</v>
      </c>
    </row>
    <row r="20" spans="1:19" ht="25.5" x14ac:dyDescent="0.25">
      <c r="A20" s="17"/>
      <c r="B20" s="19">
        <v>5004139</v>
      </c>
      <c r="C20" s="19" t="s">
        <v>1449</v>
      </c>
      <c r="D20" s="68">
        <v>3000514</v>
      </c>
      <c r="E20" s="19" t="s">
        <v>1436</v>
      </c>
      <c r="F20" s="69">
        <v>46</v>
      </c>
      <c r="G20" s="19" t="s">
        <v>737</v>
      </c>
      <c r="H20" s="20">
        <v>10.833200000000001</v>
      </c>
      <c r="I20" s="21">
        <v>5.2644159999999998</v>
      </c>
      <c r="J20" s="21">
        <f t="shared" si="1"/>
        <v>1.1499162068014162</v>
      </c>
      <c r="K20" s="21">
        <v>0.42012787680141628</v>
      </c>
      <c r="L20" s="21">
        <v>0.34695472999999999</v>
      </c>
      <c r="M20" s="21">
        <v>0.3828336</v>
      </c>
      <c r="N20" s="22">
        <f t="shared" si="2"/>
        <v>7.9805219952491652E-2</v>
      </c>
      <c r="O20" s="22">
        <f t="shared" si="3"/>
        <v>0.14571086456720295</v>
      </c>
      <c r="P20" s="23">
        <f t="shared" si="4"/>
        <v>0.21843186533917841</v>
      </c>
      <c r="Q20" s="70">
        <v>0</v>
      </c>
      <c r="R20" s="21">
        <v>0</v>
      </c>
      <c r="S20" s="23">
        <f t="shared" si="5"/>
        <v>0</v>
      </c>
    </row>
    <row r="21" spans="1:19" ht="25.5" x14ac:dyDescent="0.25">
      <c r="A21" s="17"/>
      <c r="B21" s="19">
        <v>5004140</v>
      </c>
      <c r="C21" s="19" t="s">
        <v>1450</v>
      </c>
      <c r="D21" s="68">
        <v>3000514</v>
      </c>
      <c r="E21" s="19" t="s">
        <v>1436</v>
      </c>
      <c r="F21" s="69">
        <v>46</v>
      </c>
      <c r="G21" s="19" t="s">
        <v>737</v>
      </c>
      <c r="H21" s="20">
        <v>0.97592299999999998</v>
      </c>
      <c r="I21" s="21">
        <v>0.28665600000000002</v>
      </c>
      <c r="J21" s="21">
        <f t="shared" si="1"/>
        <v>5.5218948947740348E-2</v>
      </c>
      <c r="K21" s="21">
        <v>3.9811048947740346E-2</v>
      </c>
      <c r="L21" s="21">
        <v>7.6039499999999999E-3</v>
      </c>
      <c r="M21" s="21">
        <v>7.8039500000000005E-3</v>
      </c>
      <c r="N21" s="22">
        <f t="shared" si="2"/>
        <v>0.13888091980541256</v>
      </c>
      <c r="O21" s="22">
        <f t="shared" si="3"/>
        <v>0.1654073138107709</v>
      </c>
      <c r="P21" s="23">
        <f t="shared" si="4"/>
        <v>0.19263140819567826</v>
      </c>
      <c r="Q21" s="70">
        <v>0</v>
      </c>
      <c r="R21" s="21">
        <v>0</v>
      </c>
      <c r="S21" s="23">
        <f t="shared" si="5"/>
        <v>0</v>
      </c>
    </row>
    <row r="22" spans="1:19" ht="25.5" x14ac:dyDescent="0.25">
      <c r="A22" s="17"/>
      <c r="B22" s="19">
        <v>5004141</v>
      </c>
      <c r="C22" s="19" t="s">
        <v>1451</v>
      </c>
      <c r="D22" s="68">
        <v>3000514</v>
      </c>
      <c r="E22" s="19" t="s">
        <v>1436</v>
      </c>
      <c r="F22" s="69">
        <v>46</v>
      </c>
      <c r="G22" s="19" t="s">
        <v>737</v>
      </c>
      <c r="H22" s="20">
        <v>4.0709970000000002</v>
      </c>
      <c r="I22" s="21">
        <v>4.8456920000000006</v>
      </c>
      <c r="J22" s="21">
        <f t="shared" si="1"/>
        <v>1.6489838214288872</v>
      </c>
      <c r="K22" s="21">
        <v>0.3122075914288871</v>
      </c>
      <c r="L22" s="21">
        <v>0.26867678</v>
      </c>
      <c r="M22" s="21">
        <v>1.0680994500000001</v>
      </c>
      <c r="N22" s="22">
        <f t="shared" si="2"/>
        <v>6.4429928982049842E-2</v>
      </c>
      <c r="O22" s="22">
        <f t="shared" si="3"/>
        <v>0.11987645344130149</v>
      </c>
      <c r="P22" s="23">
        <f t="shared" si="4"/>
        <v>0.34029893386308646</v>
      </c>
      <c r="Q22" s="70">
        <v>0</v>
      </c>
      <c r="R22" s="21">
        <v>0</v>
      </c>
      <c r="S22" s="23">
        <f t="shared" si="5"/>
        <v>0</v>
      </c>
    </row>
    <row r="23" spans="1:19" ht="38.25" x14ac:dyDescent="0.25">
      <c r="A23" s="17"/>
      <c r="B23" s="19">
        <v>5004142</v>
      </c>
      <c r="C23" s="19" t="s">
        <v>1452</v>
      </c>
      <c r="D23" s="68">
        <v>3000275</v>
      </c>
      <c r="E23" s="19" t="s">
        <v>1435</v>
      </c>
      <c r="F23" s="69">
        <v>88</v>
      </c>
      <c r="G23" s="19" t="s">
        <v>756</v>
      </c>
      <c r="H23" s="20">
        <v>1.2100000000000002</v>
      </c>
      <c r="I23" s="21">
        <v>0.32754800000000001</v>
      </c>
      <c r="J23" s="21">
        <f t="shared" si="1"/>
        <v>2.5498899704943599E-2</v>
      </c>
      <c r="K23" s="21">
        <v>2.1311849704943597E-2</v>
      </c>
      <c r="L23" s="21">
        <v>0</v>
      </c>
      <c r="M23" s="21">
        <v>4.1870500000000003E-3</v>
      </c>
      <c r="N23" s="22">
        <f t="shared" si="2"/>
        <v>6.5064814027084875E-2</v>
      </c>
      <c r="O23" s="22">
        <f t="shared" si="3"/>
        <v>6.5064814027084875E-2</v>
      </c>
      <c r="P23" s="23">
        <f t="shared" si="4"/>
        <v>7.7847825982584537E-2</v>
      </c>
      <c r="Q23" s="70">
        <v>0</v>
      </c>
      <c r="R23" s="21">
        <v>0</v>
      </c>
      <c r="S23" s="23">
        <f t="shared" si="5"/>
        <v>0</v>
      </c>
    </row>
    <row r="24" spans="1:19" ht="15.75" thickBot="1" x14ac:dyDescent="0.3">
      <c r="A24" s="41" t="s">
        <v>294</v>
      </c>
      <c r="B24" s="43"/>
      <c r="C24" s="43"/>
      <c r="D24" s="65"/>
      <c r="E24" s="43"/>
      <c r="F24" s="66"/>
      <c r="G24" s="43"/>
      <c r="H24" s="44">
        <f>H6-H7</f>
        <v>399.74500899999975</v>
      </c>
      <c r="I24" s="44">
        <f t="shared" ref="I24:M24" si="6">I6-I7</f>
        <v>799.10804300000007</v>
      </c>
      <c r="J24" s="44">
        <f t="shared" si="6"/>
        <v>240.95561329625895</v>
      </c>
      <c r="K24" s="44">
        <f t="shared" si="6"/>
        <v>145.29716480625893</v>
      </c>
      <c r="L24" s="44">
        <f t="shared" si="6"/>
        <v>40.573842199999994</v>
      </c>
      <c r="M24" s="44">
        <f t="shared" si="6"/>
        <v>55.084606290000011</v>
      </c>
      <c r="N24" s="46">
        <f t="shared" si="2"/>
        <v>0.18182418019569216</v>
      </c>
      <c r="O24" s="46">
        <f t="shared" si="3"/>
        <v>0.23259809312951554</v>
      </c>
      <c r="P24" s="47">
        <f t="shared" si="4"/>
        <v>0.30153070715152208</v>
      </c>
      <c r="Q24" s="67"/>
      <c r="R24" s="45"/>
      <c r="S24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workbookViewId="0">
      <selection activeCell="A11" sqref="A11:L11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93</v>
      </c>
      <c r="B1" s="50" t="s">
        <v>57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1459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56.778782999999997</v>
      </c>
      <c r="E6" s="14">
        <v>62.717759000000022</v>
      </c>
      <c r="F6" s="14">
        <v>21.746705556836499</v>
      </c>
      <c r="G6" s="14">
        <v>14.043616446836495</v>
      </c>
      <c r="H6" s="14">
        <v>3.8828936999999994</v>
      </c>
      <c r="I6" s="14">
        <v>3.8201954100000006</v>
      </c>
      <c r="J6" s="15">
        <v>0.22391770163274632</v>
      </c>
      <c r="K6" s="15">
        <v>0.28582829540890464</v>
      </c>
      <c r="L6" s="16">
        <v>0.34673919960750649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52.690249999999999</v>
      </c>
      <c r="E7" s="38">
        <f ca="1">SUM(E8:OFFSET(E6,MATCH("GOBIERNOS REGIONALES",$A$8:$A$50,0),0))</f>
        <v>56.957810000000009</v>
      </c>
      <c r="F7" s="38">
        <f ca="1">SUM(F8:OFFSET(F6,MATCH("GOBIERNOS REGIONALES",$A$8:$A$50,0),0))</f>
        <v>19.4657463581466</v>
      </c>
      <c r="G7" s="38">
        <f ca="1">SUM(G8:OFFSET(G6,MATCH("GOBIERNOS REGIONALES",$A$8:$A$50,0),0))</f>
        <v>12.5600284881466</v>
      </c>
      <c r="H7" s="38">
        <f ca="1">SUM(H8:OFFSET(H6,MATCH("GOBIERNOS REGIONALES",$A$8:$A$50,0),0))</f>
        <v>3.5624997199999999</v>
      </c>
      <c r="I7" s="38">
        <f ca="1">SUM(I8:OFFSET(I6,MATCH("GOBIERNOS REGIONALES",$A$8:$A$50,0),0))</f>
        <v>3.3432181500000002</v>
      </c>
      <c r="J7" s="39">
        <f ca="1">IFERROR(G7/E7,0)</f>
        <v>0.22051459647318949</v>
      </c>
      <c r="K7" s="39">
        <f ca="1">IFERROR(SUM(G7,H7)/E7,0)</f>
        <v>0.28306088678877567</v>
      </c>
      <c r="L7" s="40">
        <f ca="1">IFERROR(SUM(G7,H7,I7)/E7,0)</f>
        <v>0.34175728241915537</v>
      </c>
      <c r="M7" s="4"/>
    </row>
    <row r="8" spans="1:13" x14ac:dyDescent="0.25">
      <c r="A8" s="17"/>
      <c r="B8" s="18">
        <v>38</v>
      </c>
      <c r="C8" s="19" t="s">
        <v>126</v>
      </c>
      <c r="D8" s="20">
        <v>32.596558000000002</v>
      </c>
      <c r="E8" s="21">
        <v>32.703533000000007</v>
      </c>
      <c r="F8" s="21">
        <f t="shared" ref="F8:F12" si="0">SUM(G8,H8,I8)</f>
        <v>10.237794608288802</v>
      </c>
      <c r="G8" s="21">
        <v>6.6850607082888018</v>
      </c>
      <c r="H8" s="21">
        <v>1.82386304</v>
      </c>
      <c r="I8" s="21">
        <v>1.7288708600000002</v>
      </c>
      <c r="J8" s="22">
        <f t="shared" ref="J8:J12" si="1">IFERROR(G8/E8,0)</f>
        <v>0.20441402182109195</v>
      </c>
      <c r="K8" s="22">
        <f t="shared" ref="K8:K12" si="2">IFERROR(SUM(G8,H8)/E8,0)</f>
        <v>0.26018362445087506</v>
      </c>
      <c r="L8" s="23">
        <f t="shared" ref="L8:L12" si="3">IFERROR(SUM(G8,H8,I8)/E8,0)</f>
        <v>0.31304858127373575</v>
      </c>
      <c r="M8" s="4"/>
    </row>
    <row r="9" spans="1:13" ht="25.5" x14ac:dyDescent="0.25">
      <c r="A9" s="17"/>
      <c r="B9" s="18">
        <v>241</v>
      </c>
      <c r="C9" s="19" t="s">
        <v>158</v>
      </c>
      <c r="D9" s="20">
        <v>20.093691999999997</v>
      </c>
      <c r="E9" s="21">
        <v>24.254277000000002</v>
      </c>
      <c r="F9" s="21">
        <f t="shared" si="0"/>
        <v>9.2279517498577981</v>
      </c>
      <c r="G9" s="21">
        <v>5.8749677798577977</v>
      </c>
      <c r="H9" s="21">
        <v>1.7386366799999997</v>
      </c>
      <c r="I9" s="21">
        <v>1.61434729</v>
      </c>
      <c r="J9" s="22">
        <f t="shared" si="1"/>
        <v>0.24222399125143154</v>
      </c>
      <c r="K9" s="22">
        <f t="shared" si="2"/>
        <v>0.31390770625147052</v>
      </c>
      <c r="L9" s="23">
        <f t="shared" si="3"/>
        <v>0.38046698938326617</v>
      </c>
      <c r="M9" s="4"/>
    </row>
    <row r="10" spans="1:13" x14ac:dyDescent="0.25">
      <c r="A10" s="34" t="s">
        <v>206</v>
      </c>
      <c r="B10" s="57"/>
      <c r="C10" s="36"/>
      <c r="D10" s="37">
        <f ca="1">SUM(D11:OFFSET(D9,(MATCH("GOBIERNOS LOCALES",$A$8:$A$50,0)-MATCH("GOBIERNOS REGIONALES",$A$8:$A$50,0)),0))</f>
        <v>0.347528</v>
      </c>
      <c r="E10" s="38">
        <f ca="1">SUM(E11:OFFSET(E9,(MATCH("GOBIERNOS LOCALES",$A$8:$A$50,0)-MATCH("GOBIERNOS REGIONALES",$A$8:$A$50,0)),0))</f>
        <v>0.360628</v>
      </c>
      <c r="F10" s="38">
        <f ca="1">SUM(F11:OFFSET(F9,(MATCH("GOBIERNOS LOCALES",$A$8:$A$50,0)-MATCH("GOBIERNOS REGIONALES",$A$8:$A$50,0)),0))</f>
        <v>0.17891357974050931</v>
      </c>
      <c r="G10" s="38">
        <f ca="1">SUM(G11:OFFSET(G9,(MATCH("GOBIERNOS LOCALES",$A$8:$A$50,0)-MATCH("GOBIERNOS REGIONALES",$A$8:$A$50,0)),0))</f>
        <v>0.12314274974050932</v>
      </c>
      <c r="H10" s="38">
        <f ca="1">SUM(H11:OFFSET(H9,(MATCH("GOBIERNOS LOCALES",$A$8:$A$50,0)-MATCH("GOBIERNOS REGIONALES",$A$8:$A$50,0)),0))</f>
        <v>2.2552280000000001E-2</v>
      </c>
      <c r="I10" s="38">
        <f ca="1">SUM(I11:OFFSET(I9,(MATCH("GOBIERNOS LOCALES",$A$8:$A$50,0)-MATCH("GOBIERNOS REGIONALES",$A$8:$A$50,0)),0))</f>
        <v>3.3218549999999999E-2</v>
      </c>
      <c r="J10" s="39">
        <f t="shared" ca="1" si="1"/>
        <v>0.3414675226008777</v>
      </c>
      <c r="K10" s="39">
        <f t="shared" ca="1" si="2"/>
        <v>0.40400365401607563</v>
      </c>
      <c r="L10" s="40">
        <f t="shared" ca="1" si="3"/>
        <v>0.49611671789353379</v>
      </c>
      <c r="M10" s="4"/>
    </row>
    <row r="11" spans="1:13" x14ac:dyDescent="0.25">
      <c r="A11" s="17"/>
      <c r="B11" s="18">
        <v>457</v>
      </c>
      <c r="C11" s="19" t="s">
        <v>224</v>
      </c>
      <c r="D11" s="20">
        <v>0.347528</v>
      </c>
      <c r="E11" s="21">
        <v>0.360628</v>
      </c>
      <c r="F11" s="21">
        <f t="shared" si="0"/>
        <v>0.17891357974050931</v>
      </c>
      <c r="G11" s="21">
        <v>0.12314274974050932</v>
      </c>
      <c r="H11" s="21">
        <v>2.2552280000000001E-2</v>
      </c>
      <c r="I11" s="21">
        <v>3.3218549999999999E-2</v>
      </c>
      <c r="J11" s="22">
        <f t="shared" si="1"/>
        <v>0.3414675226008777</v>
      </c>
      <c r="K11" s="22">
        <f t="shared" si="2"/>
        <v>0.40400365401607563</v>
      </c>
      <c r="L11" s="23">
        <f t="shared" si="3"/>
        <v>0.49611671789353379</v>
      </c>
      <c r="M11" s="4"/>
    </row>
    <row r="12" spans="1:13" ht="15.75" thickBot="1" x14ac:dyDescent="0.3">
      <c r="A12" s="41" t="s">
        <v>233</v>
      </c>
      <c r="B12" s="58"/>
      <c r="C12" s="43"/>
      <c r="D12" s="44">
        <v>3.7410049999999999</v>
      </c>
      <c r="E12" s="45">
        <v>5.3993209999999996</v>
      </c>
      <c r="F12" s="45">
        <f t="shared" si="0"/>
        <v>2.1020456189493864</v>
      </c>
      <c r="G12" s="45">
        <v>1.3604452089493861</v>
      </c>
      <c r="H12" s="45">
        <v>0.29784170000000004</v>
      </c>
      <c r="I12" s="45">
        <v>0.44375871</v>
      </c>
      <c r="J12" s="46">
        <f t="shared" si="1"/>
        <v>0.25196598034259982</v>
      </c>
      <c r="K12" s="46">
        <f t="shared" si="2"/>
        <v>0.30712878692513118</v>
      </c>
      <c r="L12" s="47">
        <f t="shared" si="3"/>
        <v>0.38931666017808286</v>
      </c>
      <c r="M12" s="4"/>
    </row>
    <row r="13" spans="1:13" x14ac:dyDescent="0.25">
      <c r="D13" s="5"/>
      <c r="E13" s="5"/>
      <c r="F13" s="5"/>
      <c r="G13" s="5"/>
      <c r="H13" s="5"/>
      <c r="I13" s="5"/>
      <c r="J13" s="4"/>
      <c r="K13" s="4"/>
      <c r="L13" s="4"/>
      <c r="M13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workbookViewId="0">
      <selection activeCell="A15" sqref="A15:S1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17</v>
      </c>
      <c r="B1" s="49" t="s">
        <v>16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403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265.01292900000004</v>
      </c>
      <c r="I6" s="14">
        <v>275.31071199999997</v>
      </c>
      <c r="J6" s="14">
        <v>133.39463630747636</v>
      </c>
      <c r="K6" s="14">
        <v>84.327728997476385</v>
      </c>
      <c r="L6" s="14">
        <v>25.260121979999997</v>
      </c>
      <c r="M6" s="14">
        <v>23.806785329999997</v>
      </c>
      <c r="N6" s="15">
        <v>0.30630021035097388</v>
      </c>
      <c r="O6" s="15">
        <v>0.39805153305286717</v>
      </c>
      <c r="P6" s="16">
        <v>0.48452395963247663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ca="1">SUM(H8:OFFSET(H6,MATCH("PROYECTOS",$A$8:$A$50,0),0))</f>
        <v>260.268012</v>
      </c>
      <c r="I7" s="38">
        <f ca="1">SUM(I8:OFFSET(I6,MATCH("PROYECTOS",$A$8:$A$50,0),0))</f>
        <v>271.025194</v>
      </c>
      <c r="J7" s="38">
        <f ca="1">SUM(J8:OFFSET(J6,MATCH("PROYECTOS",$A$8:$A$50,0),0))</f>
        <v>132.46883907915333</v>
      </c>
      <c r="K7" s="38">
        <f ca="1">SUM(K8:OFFSET(K6,MATCH("PROYECTOS",$A$8:$A$50,0),0))</f>
        <v>83.811786069153314</v>
      </c>
      <c r="L7" s="38">
        <f ca="1">SUM(L8:OFFSET(L6,MATCH("PROYECTOS",$A$8:$A$50,0),0))</f>
        <v>25.036290839999999</v>
      </c>
      <c r="M7" s="38">
        <f ca="1">SUM(M8:OFFSET(M6,MATCH("PROYECTOS",$A$8:$A$50,0),0))</f>
        <v>23.620762170000003</v>
      </c>
      <c r="N7" s="39">
        <f ca="1">IFERROR(K7/I7,0)</f>
        <v>0.30923983424638124</v>
      </c>
      <c r="O7" s="39">
        <f ca="1">IFERROR(SUM(K7,L7)/I7,0)</f>
        <v>0.40161608337102905</v>
      </c>
      <c r="P7" s="40">
        <f ca="1">IFERROR(SUM(K7,L7,M7)/I7,0)</f>
        <v>0.48876946502306839</v>
      </c>
      <c r="Q7" s="64"/>
      <c r="R7" s="38"/>
      <c r="S7" s="40"/>
    </row>
    <row r="8" spans="1:19" ht="25.5" x14ac:dyDescent="0.25">
      <c r="A8" s="17"/>
      <c r="B8" s="19">
        <v>5000085</v>
      </c>
      <c r="C8" s="19" t="s">
        <v>413</v>
      </c>
      <c r="D8" s="68">
        <v>3000001</v>
      </c>
      <c r="E8" s="19" t="s">
        <v>276</v>
      </c>
      <c r="F8" s="69">
        <v>60</v>
      </c>
      <c r="G8" s="19" t="s">
        <v>310</v>
      </c>
      <c r="H8" s="20">
        <v>12.406469000000003</v>
      </c>
      <c r="I8" s="21">
        <v>13.816459000000004</v>
      </c>
      <c r="J8" s="21">
        <f t="shared" ref="J8:J15" si="0">SUM(K8,L8,M8)</f>
        <v>7.1937664335672569</v>
      </c>
      <c r="K8" s="21">
        <v>4.2375672635672581</v>
      </c>
      <c r="L8" s="21">
        <v>1.5633442999999991</v>
      </c>
      <c r="M8" s="21">
        <v>1.3928548699999999</v>
      </c>
      <c r="N8" s="22">
        <f t="shared" ref="N8:N16" si="1">IFERROR(K8/I8,0)</f>
        <v>0.30670429113329667</v>
      </c>
      <c r="O8" s="22">
        <f t="shared" ref="O8:O16" si="2">IFERROR(SUM(K8,L8)/I8,0)</f>
        <v>0.41985515706790399</v>
      </c>
      <c r="P8" s="23">
        <f t="shared" ref="P8:P16" si="3">IFERROR(SUM(K8,L8,M8)/I8,0)</f>
        <v>0.52066643367647636</v>
      </c>
      <c r="Q8" s="70">
        <v>1184</v>
      </c>
      <c r="R8" s="21">
        <v>546</v>
      </c>
      <c r="S8" s="23">
        <f>IFERROR(R8/Q8,0)</f>
        <v>0.46114864864864863</v>
      </c>
    </row>
    <row r="9" spans="1:19" ht="51" x14ac:dyDescent="0.25">
      <c r="A9" s="17"/>
      <c r="B9" s="19">
        <v>5000087</v>
      </c>
      <c r="C9" s="19" t="s">
        <v>414</v>
      </c>
      <c r="D9" s="68">
        <v>3043977</v>
      </c>
      <c r="E9" s="19" t="s">
        <v>404</v>
      </c>
      <c r="F9" s="69">
        <v>56</v>
      </c>
      <c r="G9" s="19" t="s">
        <v>420</v>
      </c>
      <c r="H9" s="20">
        <v>19.526167999999998</v>
      </c>
      <c r="I9" s="21">
        <v>20.824976000000007</v>
      </c>
      <c r="J9" s="21">
        <f t="shared" si="0"/>
        <v>9.039076398694208</v>
      </c>
      <c r="K9" s="21">
        <v>7.1055172386942083</v>
      </c>
      <c r="L9" s="21">
        <v>0.9639550699999998</v>
      </c>
      <c r="M9" s="21">
        <v>0.96960409000000025</v>
      </c>
      <c r="N9" s="22">
        <f t="shared" si="1"/>
        <v>0.34120170120216253</v>
      </c>
      <c r="O9" s="22">
        <f t="shared" si="2"/>
        <v>0.38749011325123278</v>
      </c>
      <c r="P9" s="23">
        <f t="shared" si="3"/>
        <v>0.43404978707750758</v>
      </c>
      <c r="Q9" s="70">
        <v>340640</v>
      </c>
      <c r="R9" s="21">
        <v>134692</v>
      </c>
      <c r="S9" s="23">
        <f t="shared" ref="S9:S15" si="4">IFERROR(R9/Q9,0)</f>
        <v>0.3954086425551902</v>
      </c>
    </row>
    <row r="10" spans="1:19" ht="63.75" x14ac:dyDescent="0.25">
      <c r="A10" s="17"/>
      <c r="B10" s="19">
        <v>5000091</v>
      </c>
      <c r="C10" s="19" t="s">
        <v>415</v>
      </c>
      <c r="D10" s="68">
        <v>3043981</v>
      </c>
      <c r="E10" s="19" t="s">
        <v>408</v>
      </c>
      <c r="F10" s="69">
        <v>255</v>
      </c>
      <c r="G10" s="19" t="s">
        <v>421</v>
      </c>
      <c r="H10" s="20">
        <v>51.133942000000005</v>
      </c>
      <c r="I10" s="21">
        <v>57.039506000000003</v>
      </c>
      <c r="J10" s="21">
        <f t="shared" si="0"/>
        <v>28.27763298285727</v>
      </c>
      <c r="K10" s="21">
        <v>16.536113872857264</v>
      </c>
      <c r="L10" s="21">
        <v>6.1659009100000004</v>
      </c>
      <c r="M10" s="21">
        <v>5.5756182000000027</v>
      </c>
      <c r="N10" s="22">
        <f t="shared" si="1"/>
        <v>0.28990633040996644</v>
      </c>
      <c r="O10" s="22">
        <f t="shared" si="2"/>
        <v>0.39800510864973593</v>
      </c>
      <c r="P10" s="23">
        <f t="shared" si="3"/>
        <v>0.49575522240422748</v>
      </c>
      <c r="Q10" s="70">
        <v>5013192.9800000004</v>
      </c>
      <c r="R10" s="21">
        <v>949156</v>
      </c>
      <c r="S10" s="23">
        <f t="shared" si="4"/>
        <v>0.18933163031757055</v>
      </c>
    </row>
    <row r="11" spans="1:19" ht="25.5" x14ac:dyDescent="0.25">
      <c r="A11" s="17"/>
      <c r="B11" s="19">
        <v>5000092</v>
      </c>
      <c r="C11" s="19" t="s">
        <v>416</v>
      </c>
      <c r="D11" s="68">
        <v>3043982</v>
      </c>
      <c r="E11" s="19" t="s">
        <v>409</v>
      </c>
      <c r="F11" s="69">
        <v>334</v>
      </c>
      <c r="G11" s="19" t="s">
        <v>422</v>
      </c>
      <c r="H11" s="20">
        <v>16.600026000000003</v>
      </c>
      <c r="I11" s="21">
        <v>18.128890000000002</v>
      </c>
      <c r="J11" s="21">
        <f t="shared" si="0"/>
        <v>9.7582361731438674</v>
      </c>
      <c r="K11" s="21">
        <v>5.0608932631438659</v>
      </c>
      <c r="L11" s="21">
        <v>2.0768936400000015</v>
      </c>
      <c r="M11" s="21">
        <v>2.6204492699999999</v>
      </c>
      <c r="N11" s="22">
        <f t="shared" si="1"/>
        <v>0.27916178338242803</v>
      </c>
      <c r="O11" s="22">
        <f t="shared" si="2"/>
        <v>0.39372443117829425</v>
      </c>
      <c r="P11" s="23">
        <f t="shared" si="3"/>
        <v>0.5382699201740353</v>
      </c>
      <c r="Q11" s="70">
        <v>1803664</v>
      </c>
      <c r="R11" s="21">
        <v>124311.621</v>
      </c>
      <c r="S11" s="23">
        <f t="shared" si="4"/>
        <v>6.8921717681341976E-2</v>
      </c>
    </row>
    <row r="12" spans="1:19" ht="25.5" x14ac:dyDescent="0.25">
      <c r="A12" s="17"/>
      <c r="B12" s="19">
        <v>5000093</v>
      </c>
      <c r="C12" s="19" t="s">
        <v>417</v>
      </c>
      <c r="D12" s="68">
        <v>3043983</v>
      </c>
      <c r="E12" s="19" t="s">
        <v>410</v>
      </c>
      <c r="F12" s="69">
        <v>394</v>
      </c>
      <c r="G12" s="19" t="s">
        <v>395</v>
      </c>
      <c r="H12" s="20">
        <v>93.418068999999974</v>
      </c>
      <c r="I12" s="21">
        <v>81.55479899999996</v>
      </c>
      <c r="J12" s="21">
        <f t="shared" si="0"/>
        <v>36.020784068869339</v>
      </c>
      <c r="K12" s="21">
        <v>22.905898108869341</v>
      </c>
      <c r="L12" s="21">
        <v>7.4893182399999976</v>
      </c>
      <c r="M12" s="21">
        <v>5.6255677199999985</v>
      </c>
      <c r="N12" s="22">
        <f t="shared" si="1"/>
        <v>0.28086511633569661</v>
      </c>
      <c r="O12" s="22">
        <f t="shared" si="2"/>
        <v>0.37269684582104551</v>
      </c>
      <c r="P12" s="23">
        <f t="shared" si="3"/>
        <v>0.44167583649944814</v>
      </c>
      <c r="Q12" s="70">
        <v>1398877</v>
      </c>
      <c r="R12" s="21">
        <v>269303.3</v>
      </c>
      <c r="S12" s="23">
        <f t="shared" si="4"/>
        <v>0.19251392366877143</v>
      </c>
    </row>
    <row r="13" spans="1:19" ht="25.5" x14ac:dyDescent="0.25">
      <c r="A13" s="17"/>
      <c r="B13" s="19">
        <v>5000094</v>
      </c>
      <c r="C13" s="19" t="s">
        <v>418</v>
      </c>
      <c r="D13" s="68">
        <v>3043984</v>
      </c>
      <c r="E13" s="19" t="s">
        <v>411</v>
      </c>
      <c r="F13" s="69">
        <v>394</v>
      </c>
      <c r="G13" s="19" t="s">
        <v>395</v>
      </c>
      <c r="H13" s="20">
        <v>35.691112000000011</v>
      </c>
      <c r="I13" s="21">
        <v>44.35224800000001</v>
      </c>
      <c r="J13" s="21">
        <f t="shared" si="0"/>
        <v>23.784715750764903</v>
      </c>
      <c r="K13" s="21">
        <v>16.125360930764902</v>
      </c>
      <c r="L13" s="21">
        <v>3.409947599999998</v>
      </c>
      <c r="M13" s="21">
        <v>4.2494072200000019</v>
      </c>
      <c r="N13" s="22">
        <f t="shared" si="1"/>
        <v>0.36357482783657097</v>
      </c>
      <c r="O13" s="22">
        <f t="shared" si="2"/>
        <v>0.44045813711099596</v>
      </c>
      <c r="P13" s="23">
        <f t="shared" si="3"/>
        <v>0.53626855059894363</v>
      </c>
      <c r="Q13" s="70">
        <v>100483.77</v>
      </c>
      <c r="R13" s="21">
        <v>44665.3</v>
      </c>
      <c r="S13" s="23">
        <f t="shared" si="4"/>
        <v>0.44450262962864551</v>
      </c>
    </row>
    <row r="14" spans="1:19" ht="25.5" x14ac:dyDescent="0.25">
      <c r="A14" s="17"/>
      <c r="B14" s="19">
        <v>5004451</v>
      </c>
      <c r="C14" s="19" t="s">
        <v>419</v>
      </c>
      <c r="D14" s="68">
        <v>3000001</v>
      </c>
      <c r="E14" s="19" t="s">
        <v>276</v>
      </c>
      <c r="F14" s="69">
        <v>80</v>
      </c>
      <c r="G14" s="19" t="s">
        <v>311</v>
      </c>
      <c r="H14" s="20">
        <v>7.1803359999999987</v>
      </c>
      <c r="I14" s="21">
        <v>7.2103929999999989</v>
      </c>
      <c r="J14" s="21">
        <f t="shared" si="0"/>
        <v>3.1782425930894629</v>
      </c>
      <c r="K14" s="21">
        <v>1.9003767130894631</v>
      </c>
      <c r="L14" s="21">
        <v>0.61509680000000022</v>
      </c>
      <c r="M14" s="21">
        <v>0.66276907999999968</v>
      </c>
      <c r="N14" s="22">
        <f t="shared" si="1"/>
        <v>0.26356076750455398</v>
      </c>
      <c r="O14" s="22">
        <f t="shared" si="2"/>
        <v>0.34886774036997203</v>
      </c>
      <c r="P14" s="23">
        <f t="shared" si="3"/>
        <v>0.4407863195653085</v>
      </c>
      <c r="Q14" s="70">
        <v>76</v>
      </c>
      <c r="R14" s="21">
        <v>44</v>
      </c>
      <c r="S14" s="23">
        <f t="shared" si="4"/>
        <v>0.57894736842105265</v>
      </c>
    </row>
    <row r="15" spans="1:19" x14ac:dyDescent="0.25">
      <c r="A15" s="17"/>
      <c r="B15" s="19">
        <v>9000000</v>
      </c>
      <c r="C15" s="19" t="s">
        <v>304</v>
      </c>
      <c r="D15" s="68">
        <v>9000000</v>
      </c>
      <c r="E15" s="19" t="s">
        <v>305</v>
      </c>
      <c r="F15" s="69"/>
      <c r="G15" s="19" t="s">
        <v>312</v>
      </c>
      <c r="H15" s="20">
        <v>24.311889999999991</v>
      </c>
      <c r="I15" s="21">
        <v>28.097923000000002</v>
      </c>
      <c r="J15" s="21">
        <f t="shared" si="0"/>
        <v>15.216384678167028</v>
      </c>
      <c r="K15" s="21">
        <v>9.9400586781670253</v>
      </c>
      <c r="L15" s="21">
        <v>2.7518342800000037</v>
      </c>
      <c r="M15" s="21">
        <v>2.5244917199999994</v>
      </c>
      <c r="N15" s="22">
        <f t="shared" si="1"/>
        <v>0.35376489138243511</v>
      </c>
      <c r="O15" s="22">
        <f t="shared" si="2"/>
        <v>0.45170217592834278</v>
      </c>
      <c r="P15" s="23">
        <f t="shared" si="3"/>
        <v>0.54154837986306059</v>
      </c>
      <c r="Q15" s="70"/>
      <c r="R15" s="21"/>
      <c r="S15" s="23">
        <f t="shared" si="4"/>
        <v>0</v>
      </c>
    </row>
    <row r="16" spans="1:19" ht="15.75" thickBot="1" x14ac:dyDescent="0.3">
      <c r="A16" s="41" t="s">
        <v>294</v>
      </c>
      <c r="B16" s="43"/>
      <c r="C16" s="43"/>
      <c r="D16" s="65"/>
      <c r="E16" s="43"/>
      <c r="F16" s="66"/>
      <c r="G16" s="43"/>
      <c r="H16" s="44">
        <f ca="1">OFFSET(H16,-MATCH("PROYECTOS",$A$8:$A$50,0)-1,0)-(OFFSET(H16,-MATCH("PROYECTOS",$A$8:$A$50,0),0))</f>
        <v>4.7449170000000436</v>
      </c>
      <c r="I16" s="45">
        <f t="shared" ref="I16:M16" ca="1" si="5">OFFSET(I16,-MATCH("PROYECTOS",$A$8:$A$50,0)-1,0)-(OFFSET(I16,-MATCH("PROYECTOS",$A$8:$A$50,0),0))</f>
        <v>4.2855179999999677</v>
      </c>
      <c r="J16" s="45">
        <f t="shared" ca="1" si="5"/>
        <v>0.92579722832303446</v>
      </c>
      <c r="K16" s="45">
        <f t="shared" ca="1" si="5"/>
        <v>0.51594292832307076</v>
      </c>
      <c r="L16" s="45">
        <f t="shared" ca="1" si="5"/>
        <v>0.22383113999999793</v>
      </c>
      <c r="M16" s="45">
        <f t="shared" ca="1" si="5"/>
        <v>0.18602315999999419</v>
      </c>
      <c r="N16" s="46">
        <f t="shared" ca="1" si="1"/>
        <v>0.12039219723801758</v>
      </c>
      <c r="O16" s="46">
        <f t="shared" ca="1" si="2"/>
        <v>0.17262185535635932</v>
      </c>
      <c r="P16" s="47">
        <f t="shared" ca="1" si="3"/>
        <v>0.21602924741491455</v>
      </c>
      <c r="Q16" s="67"/>
      <c r="R16" s="45"/>
      <c r="S16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19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93</v>
      </c>
      <c r="B1" s="51" t="s">
        <v>57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1460</v>
      </c>
      <c r="N2" s="72" t="s">
        <v>1482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56.778782999999997</v>
      </c>
      <c r="E6" s="14">
        <f ca="1">SUM(E7:OFFSET(E7,50,0))</f>
        <v>62.717759000000022</v>
      </c>
      <c r="F6" s="14">
        <f ca="1">SUM(F7:OFFSET(F7,50,0))</f>
        <v>21.746705556836499</v>
      </c>
      <c r="G6" s="14">
        <f ca="1">SUM(G7:OFFSET(G7,50,0))</f>
        <v>14.043616446836495</v>
      </c>
      <c r="H6" s="14">
        <f ca="1">SUM(H7:OFFSET(H7,50,0))</f>
        <v>3.8828936999999994</v>
      </c>
      <c r="I6" s="14">
        <f ca="1">SUM(I7:OFFSET(I7,50,0))</f>
        <v>3.8201954100000006</v>
      </c>
      <c r="J6" s="15">
        <f ca="1">IFERROR(G6/E6,0)</f>
        <v>0.22391770163274632</v>
      </c>
      <c r="K6" s="15">
        <f ca="1">IFERROR(SUM(G6,H6)/E6,0)</f>
        <v>0.28582829540890464</v>
      </c>
      <c r="L6" s="16">
        <f ca="1">IFERROR(SUM(G6,H6,I6)/E6,0)</f>
        <v>0.34673919960750649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2</v>
      </c>
      <c r="C7" s="19" t="s">
        <v>251</v>
      </c>
      <c r="D7" s="20">
        <v>0.22100499999999998</v>
      </c>
      <c r="E7" s="21">
        <v>0.58677199999999996</v>
      </c>
      <c r="F7" s="21">
        <f t="shared" ref="F7:F25" si="0">SUM(G7,H7,I7)</f>
        <v>0.24749878507669001</v>
      </c>
      <c r="G7" s="21">
        <v>0.17983440507669002</v>
      </c>
      <c r="H7" s="21">
        <v>2.2352880000000002E-2</v>
      </c>
      <c r="I7" s="21">
        <v>4.5311500000000005E-2</v>
      </c>
      <c r="J7" s="22">
        <f t="shared" ref="J7:J25" si="1">IFERROR(G7/E7,0)</f>
        <v>0.30648089049356486</v>
      </c>
      <c r="K7" s="22">
        <f t="shared" ref="K7:K25" si="2">IFERROR(SUM(G7,H7)/E7,0)</f>
        <v>0.34457555077046964</v>
      </c>
      <c r="L7" s="23">
        <f t="shared" ref="L7:L25" si="3">IFERROR(SUM(G7,H7,I7)/E7,0)</f>
        <v>0.42179719733847226</v>
      </c>
      <c r="M7" s="4"/>
      <c r="N7" t="s">
        <v>252</v>
      </c>
      <c r="O7" s="5">
        <v>5.8821101204432548E-2</v>
      </c>
      <c r="P7" s="71">
        <v>0.79889581686902467</v>
      </c>
    </row>
    <row r="8" spans="1:16" x14ac:dyDescent="0.25">
      <c r="A8" s="17"/>
      <c r="B8" s="55">
        <v>3</v>
      </c>
      <c r="C8" s="19" t="s">
        <v>252</v>
      </c>
      <c r="D8" s="20">
        <v>0</v>
      </c>
      <c r="E8" s="21">
        <v>7.3627999999999999E-2</v>
      </c>
      <c r="F8" s="21">
        <f t="shared" si="0"/>
        <v>5.8821101204432548E-2</v>
      </c>
      <c r="G8" s="21">
        <v>4.5519601204432547E-2</v>
      </c>
      <c r="H8" s="21">
        <v>1.1566499999999999E-2</v>
      </c>
      <c r="I8" s="21">
        <v>1.735E-3</v>
      </c>
      <c r="J8" s="22">
        <f t="shared" si="1"/>
        <v>0.61823764334808151</v>
      </c>
      <c r="K8" s="22">
        <f t="shared" si="2"/>
        <v>0.77533141202304212</v>
      </c>
      <c r="L8" s="23">
        <f t="shared" si="3"/>
        <v>0.79889581686902467</v>
      </c>
      <c r="M8" s="4"/>
      <c r="N8" t="s">
        <v>261</v>
      </c>
      <c r="O8" s="5">
        <v>0.21007244966928601</v>
      </c>
      <c r="P8" s="71">
        <v>0.42662447181652136</v>
      </c>
    </row>
    <row r="9" spans="1:16" x14ac:dyDescent="0.25">
      <c r="A9" s="17"/>
      <c r="B9" s="55">
        <v>4</v>
      </c>
      <c r="C9" s="19" t="s">
        <v>253</v>
      </c>
      <c r="D9" s="20">
        <v>0</v>
      </c>
      <c r="E9" s="21">
        <v>0.16253299999999998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  <c r="N9" t="s">
        <v>251</v>
      </c>
      <c r="O9" s="5">
        <v>0.24749878507669001</v>
      </c>
      <c r="P9" s="71">
        <v>0.42179719733847226</v>
      </c>
    </row>
    <row r="10" spans="1:16" x14ac:dyDescent="0.25">
      <c r="A10" s="17"/>
      <c r="B10" s="55">
        <v>5</v>
      </c>
      <c r="C10" s="19" t="s">
        <v>254</v>
      </c>
      <c r="D10" s="20">
        <v>0</v>
      </c>
      <c r="E10" s="21">
        <v>0.16078200000000001</v>
      </c>
      <c r="F10" s="21">
        <f t="shared" si="0"/>
        <v>0</v>
      </c>
      <c r="G10" s="21">
        <v>0</v>
      </c>
      <c r="H10" s="21">
        <v>0</v>
      </c>
      <c r="I10" s="21">
        <v>0</v>
      </c>
      <c r="J10" s="22">
        <f t="shared" si="1"/>
        <v>0</v>
      </c>
      <c r="K10" s="22">
        <f t="shared" si="2"/>
        <v>0</v>
      </c>
      <c r="L10" s="23">
        <f t="shared" si="3"/>
        <v>0</v>
      </c>
      <c r="M10" s="4"/>
      <c r="N10" t="s">
        <v>270</v>
      </c>
      <c r="O10" s="5">
        <v>3.4220000416040418E-2</v>
      </c>
      <c r="P10" s="71">
        <v>0.39976636000047217</v>
      </c>
    </row>
    <row r="11" spans="1:16" x14ac:dyDescent="0.25">
      <c r="A11" s="17"/>
      <c r="B11" s="55">
        <v>6</v>
      </c>
      <c r="C11" s="19" t="s">
        <v>255</v>
      </c>
      <c r="D11" s="20">
        <v>0</v>
      </c>
      <c r="E11" s="21">
        <v>2.5000000000000001E-3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  <c r="N11" t="s">
        <v>260</v>
      </c>
      <c r="O11" s="5">
        <v>2.5720373971682808</v>
      </c>
      <c r="P11" s="71">
        <v>0.39459301853107082</v>
      </c>
    </row>
    <row r="12" spans="1:16" x14ac:dyDescent="0.25">
      <c r="A12" s="17"/>
      <c r="B12" s="55">
        <v>7</v>
      </c>
      <c r="C12" s="19" t="s">
        <v>256</v>
      </c>
      <c r="D12" s="20">
        <v>0</v>
      </c>
      <c r="E12" s="21">
        <v>0.35165200000000002</v>
      </c>
      <c r="F12" s="21">
        <f t="shared" si="0"/>
        <v>0</v>
      </c>
      <c r="G12" s="21">
        <v>0</v>
      </c>
      <c r="H12" s="21">
        <v>0</v>
      </c>
      <c r="I12" s="21">
        <v>0</v>
      </c>
      <c r="J12" s="22">
        <f t="shared" si="1"/>
        <v>0</v>
      </c>
      <c r="K12" s="22">
        <f t="shared" si="2"/>
        <v>0</v>
      </c>
      <c r="L12" s="23">
        <f t="shared" si="3"/>
        <v>0</v>
      </c>
      <c r="M12" s="4"/>
      <c r="N12" t="s">
        <v>269</v>
      </c>
      <c r="O12" s="5">
        <v>1.573652944353227</v>
      </c>
      <c r="P12" s="71">
        <v>0.36761012967147166</v>
      </c>
    </row>
    <row r="13" spans="1:16" x14ac:dyDescent="0.25">
      <c r="A13" s="17"/>
      <c r="B13" s="55">
        <v>8</v>
      </c>
      <c r="C13" s="19" t="s">
        <v>257</v>
      </c>
      <c r="D13" s="20">
        <v>1.1600000000000001</v>
      </c>
      <c r="E13" s="21">
        <v>0.56662099999999993</v>
      </c>
      <c r="F13" s="21">
        <f t="shared" si="0"/>
        <v>0.11638291820195493</v>
      </c>
      <c r="G13" s="21">
        <v>8.9173798201954924E-2</v>
      </c>
      <c r="H13" s="21">
        <v>1.26645E-2</v>
      </c>
      <c r="I13" s="21">
        <v>1.4544620000000001E-2</v>
      </c>
      <c r="J13" s="22">
        <f t="shared" si="1"/>
        <v>0.15737820907088676</v>
      </c>
      <c r="K13" s="22">
        <f t="shared" si="2"/>
        <v>0.17972912793905438</v>
      </c>
      <c r="L13" s="23">
        <f t="shared" si="3"/>
        <v>0.20539817303268842</v>
      </c>
      <c r="M13" s="4"/>
      <c r="N13" t="s">
        <v>264</v>
      </c>
      <c r="O13" s="5">
        <v>16.80058269097832</v>
      </c>
      <c r="P13" s="71">
        <v>0.35998560045354716</v>
      </c>
    </row>
    <row r="14" spans="1:16" x14ac:dyDescent="0.25">
      <c r="A14" s="17"/>
      <c r="B14" s="55">
        <v>11</v>
      </c>
      <c r="C14" s="19" t="s">
        <v>260</v>
      </c>
      <c r="D14" s="20">
        <v>7.4475309999999997</v>
      </c>
      <c r="E14" s="21">
        <v>6.5182029999999989</v>
      </c>
      <c r="F14" s="21">
        <f t="shared" si="0"/>
        <v>2.5720373971682808</v>
      </c>
      <c r="G14" s="21">
        <v>1.6418941571682808</v>
      </c>
      <c r="H14" s="21">
        <v>0.39672219999999991</v>
      </c>
      <c r="I14" s="21">
        <v>0.53342104000000001</v>
      </c>
      <c r="J14" s="22">
        <f t="shared" si="1"/>
        <v>0.25189368253309707</v>
      </c>
      <c r="K14" s="22">
        <f t="shared" si="2"/>
        <v>0.31275742059096368</v>
      </c>
      <c r="L14" s="23">
        <f t="shared" si="3"/>
        <v>0.39459301853107082</v>
      </c>
      <c r="M14" s="4"/>
      <c r="N14" t="s">
        <v>257</v>
      </c>
      <c r="O14" s="5">
        <v>0.11638291820195493</v>
      </c>
      <c r="P14" s="71">
        <v>0.20539817303268842</v>
      </c>
    </row>
    <row r="15" spans="1:16" x14ac:dyDescent="0.25">
      <c r="A15" s="17"/>
      <c r="B15" s="55">
        <v>12</v>
      </c>
      <c r="C15" s="19" t="s">
        <v>261</v>
      </c>
      <c r="D15" s="20">
        <v>0</v>
      </c>
      <c r="E15" s="21">
        <v>0.49240600000000001</v>
      </c>
      <c r="F15" s="21">
        <f t="shared" si="0"/>
        <v>0.21007244966928601</v>
      </c>
      <c r="G15" s="21">
        <v>8.1351809669286013E-2</v>
      </c>
      <c r="H15" s="21">
        <v>1.536E-2</v>
      </c>
      <c r="I15" s="21">
        <v>0.11336064</v>
      </c>
      <c r="J15" s="22">
        <f t="shared" si="1"/>
        <v>0.1652128724452708</v>
      </c>
      <c r="K15" s="22">
        <f t="shared" si="2"/>
        <v>0.19640664343912545</v>
      </c>
      <c r="L15" s="23">
        <f t="shared" si="3"/>
        <v>0.42662447181652136</v>
      </c>
      <c r="M15" s="4"/>
      <c r="N15" t="s">
        <v>271</v>
      </c>
      <c r="O15" s="5">
        <v>4.0310999768264591E-2</v>
      </c>
      <c r="P15" s="71">
        <v>0.18996880162991447</v>
      </c>
    </row>
    <row r="16" spans="1:16" x14ac:dyDescent="0.25">
      <c r="A16" s="17"/>
      <c r="B16" s="55">
        <v>13</v>
      </c>
      <c r="C16" s="19" t="s">
        <v>262</v>
      </c>
      <c r="D16" s="20">
        <v>0</v>
      </c>
      <c r="E16" s="21">
        <v>0.26705600000000002</v>
      </c>
      <c r="F16" s="21">
        <f t="shared" si="0"/>
        <v>0</v>
      </c>
      <c r="G16" s="21">
        <v>0</v>
      </c>
      <c r="H16" s="21">
        <v>0</v>
      </c>
      <c r="I16" s="21">
        <v>0</v>
      </c>
      <c r="J16" s="22">
        <f t="shared" si="1"/>
        <v>0</v>
      </c>
      <c r="K16" s="22">
        <f t="shared" si="2"/>
        <v>0</v>
      </c>
      <c r="L16" s="23">
        <f t="shared" si="3"/>
        <v>0</v>
      </c>
      <c r="M16" s="4"/>
      <c r="N16" t="s">
        <v>266</v>
      </c>
      <c r="O16" s="5">
        <v>9.3126269999999983E-2</v>
      </c>
      <c r="P16" s="71">
        <v>7.5414374573332527E-2</v>
      </c>
    </row>
    <row r="17" spans="1:16" x14ac:dyDescent="0.25">
      <c r="A17" s="17"/>
      <c r="B17" s="55">
        <v>14</v>
      </c>
      <c r="C17" s="19" t="s">
        <v>263</v>
      </c>
      <c r="D17" s="20">
        <v>0</v>
      </c>
      <c r="E17" s="21">
        <v>0.18156700000000001</v>
      </c>
      <c r="F17" s="21">
        <f t="shared" si="0"/>
        <v>0</v>
      </c>
      <c r="G17" s="21">
        <v>0</v>
      </c>
      <c r="H17" s="21">
        <v>0</v>
      </c>
      <c r="I17" s="21">
        <v>0</v>
      </c>
      <c r="J17" s="22">
        <f t="shared" si="1"/>
        <v>0</v>
      </c>
      <c r="K17" s="22">
        <f t="shared" si="2"/>
        <v>0</v>
      </c>
      <c r="L17" s="23">
        <f t="shared" si="3"/>
        <v>0</v>
      </c>
      <c r="M17" s="4"/>
      <c r="N17" t="s">
        <v>253</v>
      </c>
      <c r="O17" s="5">
        <v>0</v>
      </c>
      <c r="P17" s="71">
        <v>0</v>
      </c>
    </row>
    <row r="18" spans="1:16" x14ac:dyDescent="0.25">
      <c r="A18" s="17"/>
      <c r="B18" s="55">
        <v>15</v>
      </c>
      <c r="C18" s="19" t="s">
        <v>264</v>
      </c>
      <c r="D18" s="20">
        <v>45.262718999999997</v>
      </c>
      <c r="E18" s="21">
        <v>46.670152000000016</v>
      </c>
      <c r="F18" s="21">
        <f t="shared" si="0"/>
        <v>16.80058269097832</v>
      </c>
      <c r="G18" s="21">
        <v>10.918134330978319</v>
      </c>
      <c r="H18" s="21">
        <v>3.1408222599999998</v>
      </c>
      <c r="I18" s="21">
        <v>2.7416261000000004</v>
      </c>
      <c r="J18" s="22">
        <f t="shared" si="1"/>
        <v>0.23394254921171706</v>
      </c>
      <c r="K18" s="22">
        <f t="shared" si="2"/>
        <v>0.30124085713237692</v>
      </c>
      <c r="L18" s="23">
        <f t="shared" si="3"/>
        <v>0.35998560045354716</v>
      </c>
      <c r="M18" s="4"/>
      <c r="N18" t="s">
        <v>254</v>
      </c>
      <c r="O18" s="5">
        <v>0</v>
      </c>
      <c r="P18" s="71">
        <v>0</v>
      </c>
    </row>
    <row r="19" spans="1:16" x14ac:dyDescent="0.25">
      <c r="A19" s="17"/>
      <c r="B19" s="55">
        <v>16</v>
      </c>
      <c r="C19" s="19" t="s">
        <v>265</v>
      </c>
      <c r="D19" s="20">
        <v>0</v>
      </c>
      <c r="E19" s="21">
        <v>0.30705100000000002</v>
      </c>
      <c r="F19" s="21">
        <f t="shared" si="0"/>
        <v>0</v>
      </c>
      <c r="G19" s="21">
        <v>0</v>
      </c>
      <c r="H19" s="21">
        <v>0</v>
      </c>
      <c r="I19" s="21">
        <v>0</v>
      </c>
      <c r="J19" s="22">
        <f t="shared" si="1"/>
        <v>0</v>
      </c>
      <c r="K19" s="22">
        <f t="shared" si="2"/>
        <v>0</v>
      </c>
      <c r="L19" s="23">
        <f t="shared" si="3"/>
        <v>0</v>
      </c>
      <c r="M19" s="4"/>
      <c r="N19" t="s">
        <v>255</v>
      </c>
      <c r="O19" s="5">
        <v>0</v>
      </c>
      <c r="P19" s="71">
        <v>0</v>
      </c>
    </row>
    <row r="20" spans="1:16" x14ac:dyDescent="0.25">
      <c r="A20" s="17"/>
      <c r="B20" s="55">
        <v>17</v>
      </c>
      <c r="C20" s="19" t="s">
        <v>266</v>
      </c>
      <c r="D20" s="20">
        <v>0</v>
      </c>
      <c r="E20" s="21">
        <v>1.234861</v>
      </c>
      <c r="F20" s="21">
        <f t="shared" si="0"/>
        <v>9.3126269999999983E-2</v>
      </c>
      <c r="G20" s="21">
        <v>0</v>
      </c>
      <c r="H20" s="21">
        <v>2.495526E-2</v>
      </c>
      <c r="I20" s="21">
        <v>6.817100999999999E-2</v>
      </c>
      <c r="J20" s="22">
        <f t="shared" si="1"/>
        <v>0</v>
      </c>
      <c r="K20" s="22">
        <f t="shared" si="2"/>
        <v>2.0208962790143992E-2</v>
      </c>
      <c r="L20" s="23">
        <f t="shared" si="3"/>
        <v>7.5414374573332527E-2</v>
      </c>
      <c r="M20" s="4"/>
      <c r="N20" t="s">
        <v>256</v>
      </c>
      <c r="O20" s="5">
        <v>0</v>
      </c>
      <c r="P20" s="71">
        <v>0</v>
      </c>
    </row>
    <row r="21" spans="1:16" x14ac:dyDescent="0.25">
      <c r="A21" s="17"/>
      <c r="B21" s="55">
        <v>18</v>
      </c>
      <c r="C21" s="19" t="s">
        <v>267</v>
      </c>
      <c r="D21" s="20">
        <v>0</v>
      </c>
      <c r="E21" s="21">
        <v>0.38774900000000001</v>
      </c>
      <c r="F21" s="21">
        <f t="shared" si="0"/>
        <v>0</v>
      </c>
      <c r="G21" s="21">
        <v>0</v>
      </c>
      <c r="H21" s="21">
        <v>0</v>
      </c>
      <c r="I21" s="21">
        <v>0</v>
      </c>
      <c r="J21" s="22">
        <f t="shared" si="1"/>
        <v>0</v>
      </c>
      <c r="K21" s="22">
        <f t="shared" si="2"/>
        <v>0</v>
      </c>
      <c r="L21" s="23">
        <f t="shared" si="3"/>
        <v>0</v>
      </c>
      <c r="M21" s="4"/>
      <c r="N21" t="s">
        <v>262</v>
      </c>
      <c r="O21" s="5">
        <v>0</v>
      </c>
      <c r="P21" s="71">
        <v>0</v>
      </c>
    </row>
    <row r="22" spans="1:16" x14ac:dyDescent="0.25">
      <c r="A22" s="17"/>
      <c r="B22" s="55">
        <v>20</v>
      </c>
      <c r="C22" s="19" t="s">
        <v>269</v>
      </c>
      <c r="D22" s="20">
        <v>2.3475280000000001</v>
      </c>
      <c r="E22" s="21">
        <v>4.2807659999999998</v>
      </c>
      <c r="F22" s="21">
        <f t="shared" si="0"/>
        <v>1.573652944353227</v>
      </c>
      <c r="G22" s="21">
        <v>1.0433623443532269</v>
      </c>
      <c r="H22" s="21">
        <v>0.23610010000000001</v>
      </c>
      <c r="I22" s="21">
        <v>0.29419050000000002</v>
      </c>
      <c r="J22" s="22">
        <f t="shared" si="1"/>
        <v>0.24373262737398563</v>
      </c>
      <c r="K22" s="22">
        <f t="shared" si="2"/>
        <v>0.29888633117372615</v>
      </c>
      <c r="L22" s="23">
        <f t="shared" si="3"/>
        <v>0.36761012967147166</v>
      </c>
      <c r="M22" s="4"/>
      <c r="N22" t="s">
        <v>263</v>
      </c>
      <c r="O22" s="5">
        <v>0</v>
      </c>
      <c r="P22" s="71">
        <v>0</v>
      </c>
    </row>
    <row r="23" spans="1:16" x14ac:dyDescent="0.25">
      <c r="A23" s="17"/>
      <c r="B23" s="55">
        <v>21</v>
      </c>
      <c r="C23" s="19" t="s">
        <v>270</v>
      </c>
      <c r="D23" s="20">
        <v>0.33999999999999997</v>
      </c>
      <c r="E23" s="21">
        <v>8.5599999999999996E-2</v>
      </c>
      <c r="F23" s="21">
        <f t="shared" si="0"/>
        <v>3.4220000416040418E-2</v>
      </c>
      <c r="G23" s="21">
        <v>2.9470000416040421E-2</v>
      </c>
      <c r="H23" s="21">
        <v>3.8E-3</v>
      </c>
      <c r="I23" s="21">
        <v>9.5E-4</v>
      </c>
      <c r="J23" s="22">
        <f t="shared" si="1"/>
        <v>0.34427570579486472</v>
      </c>
      <c r="K23" s="22">
        <f t="shared" si="2"/>
        <v>0.38866822915935068</v>
      </c>
      <c r="L23" s="23">
        <f t="shared" si="3"/>
        <v>0.39976636000047217</v>
      </c>
      <c r="M23" s="4"/>
      <c r="N23" t="s">
        <v>265</v>
      </c>
      <c r="O23" s="5">
        <v>0</v>
      </c>
      <c r="P23" s="71">
        <v>0</v>
      </c>
    </row>
    <row r="24" spans="1:16" x14ac:dyDescent="0.25">
      <c r="A24" s="17"/>
      <c r="B24" s="55">
        <v>22</v>
      </c>
      <c r="C24" s="19" t="s">
        <v>271</v>
      </c>
      <c r="D24" s="20">
        <v>0</v>
      </c>
      <c r="E24" s="21">
        <v>0.212198</v>
      </c>
      <c r="F24" s="21">
        <f t="shared" si="0"/>
        <v>4.0310999768264591E-2</v>
      </c>
      <c r="G24" s="21">
        <v>1.4875999768264592E-2</v>
      </c>
      <c r="H24" s="21">
        <v>1.8550000000000001E-2</v>
      </c>
      <c r="I24" s="21">
        <v>6.8849999999999996E-3</v>
      </c>
      <c r="J24" s="22">
        <f t="shared" si="1"/>
        <v>7.0104335423823938E-2</v>
      </c>
      <c r="K24" s="22">
        <f t="shared" si="2"/>
        <v>0.15752268997947477</v>
      </c>
      <c r="L24" s="23">
        <f t="shared" si="3"/>
        <v>0.18996880162991447</v>
      </c>
      <c r="M24" s="4"/>
      <c r="N24" t="s">
        <v>267</v>
      </c>
      <c r="O24" s="5">
        <v>0</v>
      </c>
      <c r="P24" s="71">
        <v>0</v>
      </c>
    </row>
    <row r="25" spans="1:16" ht="15.75" thickBot="1" x14ac:dyDescent="0.3">
      <c r="A25" s="24"/>
      <c r="B25" s="56">
        <v>25</v>
      </c>
      <c r="C25" s="26" t="s">
        <v>274</v>
      </c>
      <c r="D25" s="27">
        <v>0</v>
      </c>
      <c r="E25" s="28">
        <v>0.17566200000000001</v>
      </c>
      <c r="F25" s="28">
        <f t="shared" si="0"/>
        <v>0</v>
      </c>
      <c r="G25" s="28">
        <v>0</v>
      </c>
      <c r="H25" s="28">
        <v>0</v>
      </c>
      <c r="I25" s="28">
        <v>0</v>
      </c>
      <c r="J25" s="29">
        <f t="shared" si="1"/>
        <v>0</v>
      </c>
      <c r="K25" s="29">
        <f t="shared" si="2"/>
        <v>0</v>
      </c>
      <c r="L25" s="30">
        <f t="shared" si="3"/>
        <v>0</v>
      </c>
      <c r="M25" s="4"/>
      <c r="N25" t="s">
        <v>274</v>
      </c>
      <c r="O25" s="5">
        <v>0</v>
      </c>
      <c r="P25" s="71">
        <v>0</v>
      </c>
    </row>
    <row r="26" spans="1:16" x14ac:dyDescent="0.25">
      <c r="O26" s="5"/>
      <c r="P26" s="71"/>
    </row>
    <row r="27" spans="1:16" x14ac:dyDescent="0.25">
      <c r="O27" s="5"/>
      <c r="P27" s="71"/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topLeftCell="A12" workbookViewId="0">
      <selection activeCell="A22" sqref="A22:D22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28515625" customWidth="1"/>
    <col min="6" max="6" width="13.5703125" customWidth="1"/>
    <col min="7" max="9" width="0" hidden="1" customWidth="1"/>
  </cols>
  <sheetData>
    <row r="1" spans="1:13" ht="15.75" x14ac:dyDescent="0.25">
      <c r="A1" s="50">
        <v>93</v>
      </c>
      <c r="B1" s="49" t="s">
        <v>57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1461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56.778782999999997</v>
      </c>
      <c r="E6" s="14">
        <v>62.717759000000022</v>
      </c>
      <c r="F6" s="14">
        <v>21.746705556836499</v>
      </c>
      <c r="G6" s="14">
        <v>14.043616446836495</v>
      </c>
      <c r="H6" s="14">
        <v>3.8828936999999994</v>
      </c>
      <c r="I6" s="14">
        <v>3.8201954100000006</v>
      </c>
      <c r="J6" s="15">
        <v>0.22391770163274632</v>
      </c>
      <c r="K6" s="15">
        <v>0.28582829540890464</v>
      </c>
      <c r="L6" s="16">
        <v>0.34673919960750649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52.819017999999986</v>
      </c>
      <c r="E7" s="38">
        <f ca="1">SUM(E8:OFFSET(E6,MATCH("PROYECTOS",$A$8:$A$50,0),0))</f>
        <v>53.484454999999997</v>
      </c>
      <c r="F7" s="38">
        <f ca="1">SUM(F8:OFFSET(F6,MATCH("PROYECTOS",$A$8:$A$50,0),0))</f>
        <v>19.592677937011256</v>
      </c>
      <c r="G7" s="38">
        <f ca="1">SUM(G8:OFFSET(G6,MATCH("PROYECTOS",$A$8:$A$50,0),0))</f>
        <v>12.648809637011254</v>
      </c>
      <c r="H7" s="38">
        <f ca="1">SUM(H8:OFFSET(H6,MATCH("PROYECTOS",$A$8:$A$50,0),0))</f>
        <v>3.5764616</v>
      </c>
      <c r="I7" s="38">
        <f ca="1">SUM(I8:OFFSET(I6,MATCH("PROYECTOS",$A$8:$A$50,0),0))</f>
        <v>3.3674067000000001</v>
      </c>
      <c r="J7" s="39">
        <f ca="1">IFERROR(G7/E7,0)</f>
        <v>0.2364950645381215</v>
      </c>
      <c r="K7" s="39">
        <f ca="1">IFERROR(SUM(G7,H7)/E7,0)</f>
        <v>0.30336424362950426</v>
      </c>
      <c r="L7" s="40">
        <f ca="1">IFERROR(SUM(G7,H7,I7)/E7,0)</f>
        <v>0.36632471878064865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3.3346180000000003</v>
      </c>
      <c r="E8" s="21">
        <v>3.4765190000000006</v>
      </c>
      <c r="F8" s="21">
        <f t="shared" ref="F8:F12" si="0">SUM(G8,H8,I8)</f>
        <v>1.6082957690479946</v>
      </c>
      <c r="G8" s="21">
        <v>1.1985341590479948</v>
      </c>
      <c r="H8" s="21">
        <v>0.20149442000000001</v>
      </c>
      <c r="I8" s="21">
        <v>0.20826718999999999</v>
      </c>
      <c r="J8" s="22">
        <f t="shared" ref="J8:J13" si="1">IFERROR(G8/E8,0)</f>
        <v>0.34475121782679585</v>
      </c>
      <c r="K8" s="22">
        <f t="shared" ref="K8:K13" si="2">IFERROR(SUM(G8,H8)/E8,0)</f>
        <v>0.40270988855461298</v>
      </c>
      <c r="L8" s="23">
        <f t="shared" ref="L8:L13" si="3">IFERROR(SUM(G8,H8,I8)/E8,0)</f>
        <v>0.46261670626508711</v>
      </c>
      <c r="M8" s="4"/>
    </row>
    <row r="9" spans="1:13" ht="38.25" x14ac:dyDescent="0.25">
      <c r="A9" s="17"/>
      <c r="B9" s="19">
        <v>3000534</v>
      </c>
      <c r="C9" s="19" t="s">
        <v>1463</v>
      </c>
      <c r="D9" s="20">
        <v>11.399488999999999</v>
      </c>
      <c r="E9" s="21">
        <v>11.422165</v>
      </c>
      <c r="F9" s="21">
        <f t="shared" si="0"/>
        <v>2.3937351351440377</v>
      </c>
      <c r="G9" s="21">
        <v>1.5484665451440378</v>
      </c>
      <c r="H9" s="21">
        <v>0.40526222999999995</v>
      </c>
      <c r="I9" s="21">
        <v>0.44000635999999999</v>
      </c>
      <c r="J9" s="22">
        <f t="shared" si="1"/>
        <v>0.13556681637360674</v>
      </c>
      <c r="K9" s="22">
        <f t="shared" si="2"/>
        <v>0.17104715044337374</v>
      </c>
      <c r="L9" s="23">
        <f t="shared" si="3"/>
        <v>0.20956930101640431</v>
      </c>
      <c r="M9" s="4"/>
    </row>
    <row r="10" spans="1:13" ht="38.25" x14ac:dyDescent="0.25">
      <c r="A10" s="17"/>
      <c r="B10" s="19">
        <v>3000535</v>
      </c>
      <c r="C10" s="19" t="s">
        <v>1464</v>
      </c>
      <c r="D10" s="20">
        <v>6.8643689999999999</v>
      </c>
      <c r="E10" s="21">
        <v>6.8774690000000005</v>
      </c>
      <c r="F10" s="21">
        <f t="shared" si="0"/>
        <v>1.8565506425084695</v>
      </c>
      <c r="G10" s="21">
        <v>1.1462932325084694</v>
      </c>
      <c r="H10" s="21">
        <v>0.33273390999999997</v>
      </c>
      <c r="I10" s="21">
        <v>0.37752350000000001</v>
      </c>
      <c r="J10" s="22">
        <f t="shared" si="1"/>
        <v>0.16667370401938114</v>
      </c>
      <c r="K10" s="22">
        <f t="shared" si="2"/>
        <v>0.21505398897595457</v>
      </c>
      <c r="L10" s="23">
        <f t="shared" si="3"/>
        <v>0.2699467845668907</v>
      </c>
      <c r="M10" s="4"/>
    </row>
    <row r="11" spans="1:13" ht="51" x14ac:dyDescent="0.25">
      <c r="A11" s="17"/>
      <c r="B11" s="19">
        <v>3000670</v>
      </c>
      <c r="C11" s="19" t="s">
        <v>1465</v>
      </c>
      <c r="D11" s="20">
        <v>5.9512099999999988</v>
      </c>
      <c r="E11" s="21">
        <v>6.1402909999999995</v>
      </c>
      <c r="F11" s="21">
        <f t="shared" si="0"/>
        <v>2.5973550855479939</v>
      </c>
      <c r="G11" s="21">
        <v>1.7204513555479934</v>
      </c>
      <c r="H11" s="21">
        <v>0.42007667000000004</v>
      </c>
      <c r="I11" s="21">
        <v>0.45682706000000006</v>
      </c>
      <c r="J11" s="22">
        <f t="shared" si="1"/>
        <v>0.28019052444713022</v>
      </c>
      <c r="K11" s="22">
        <f t="shared" si="2"/>
        <v>0.3486036778302517</v>
      </c>
      <c r="L11" s="23">
        <f t="shared" si="3"/>
        <v>0.4230019530911473</v>
      </c>
      <c r="M11" s="4"/>
    </row>
    <row r="12" spans="1:13" ht="38.25" x14ac:dyDescent="0.25">
      <c r="A12" s="17"/>
      <c r="B12" s="19">
        <v>3000671</v>
      </c>
      <c r="C12" s="19" t="s">
        <v>1466</v>
      </c>
      <c r="D12" s="20">
        <v>25.269331999999991</v>
      </c>
      <c r="E12" s="21">
        <v>25.568010999999998</v>
      </c>
      <c r="F12" s="21">
        <f t="shared" si="0"/>
        <v>11.13674130476276</v>
      </c>
      <c r="G12" s="21">
        <v>7.035064344762759</v>
      </c>
      <c r="H12" s="21">
        <v>2.2168943699999999</v>
      </c>
      <c r="I12" s="21">
        <v>1.8847825899999999</v>
      </c>
      <c r="J12" s="22">
        <f t="shared" si="1"/>
        <v>0.27515102151523479</v>
      </c>
      <c r="K12" s="22">
        <f t="shared" si="2"/>
        <v>0.36185680281359234</v>
      </c>
      <c r="L12" s="23">
        <f t="shared" si="3"/>
        <v>0.43557323660267355</v>
      </c>
      <c r="M12" s="4"/>
    </row>
    <row r="13" spans="1:13" ht="15.75" thickBot="1" x14ac:dyDescent="0.3">
      <c r="A13" s="41" t="s">
        <v>294</v>
      </c>
      <c r="B13" s="43"/>
      <c r="C13" s="43"/>
      <c r="D13" s="44">
        <f ca="1">OFFSET(D13,-MATCH("PROYECTOS",$A$8:$A$50,0)-1,0)-(OFFSET(D13,-MATCH("PROYECTOS",$A$8:$A$50,0),0))</f>
        <v>3.9597650000000115</v>
      </c>
      <c r="E13" s="45">
        <f t="shared" ref="E13:I13" ca="1" si="4">OFFSET(E13,-MATCH("PROYECTOS",$A$8:$A$50,0)-1,0)-(OFFSET(E13,-MATCH("PROYECTOS",$A$8:$A$50,0),0))</f>
        <v>9.2333040000000253</v>
      </c>
      <c r="F13" s="45">
        <f t="shared" ca="1" si="4"/>
        <v>2.1540276198252428</v>
      </c>
      <c r="G13" s="45">
        <f t="shared" ca="1" si="4"/>
        <v>1.3948068098252406</v>
      </c>
      <c r="H13" s="45">
        <f t="shared" ca="1" si="4"/>
        <v>0.30643209999999943</v>
      </c>
      <c r="I13" s="45">
        <f t="shared" ca="1" si="4"/>
        <v>0.45278871000000054</v>
      </c>
      <c r="J13" s="46">
        <f t="shared" ca="1" si="1"/>
        <v>0.15106258927738508</v>
      </c>
      <c r="K13" s="46">
        <f t="shared" ca="1" si="2"/>
        <v>0.18425028676898708</v>
      </c>
      <c r="L13" s="47">
        <f t="shared" ca="1" si="3"/>
        <v>0.23328893100727915</v>
      </c>
      <c r="M13" s="4"/>
    </row>
    <row r="14" spans="1:13" ht="15.75" thickBot="1" x14ac:dyDescent="0.3"/>
    <row r="15" spans="1:13" ht="15.75" thickBot="1" x14ac:dyDescent="0.3">
      <c r="A15" s="89" t="s">
        <v>316</v>
      </c>
      <c r="B15" s="90"/>
      <c r="C15" s="90"/>
      <c r="D15" s="91"/>
    </row>
    <row r="16" spans="1:13" ht="15.75" thickBot="1" x14ac:dyDescent="0.3">
      <c r="A16" s="1" t="s">
        <v>1483</v>
      </c>
    </row>
    <row r="17" spans="1:4" ht="45" customHeight="1" x14ac:dyDescent="0.25">
      <c r="A17" s="82" t="s">
        <v>318</v>
      </c>
      <c r="B17" s="83"/>
      <c r="C17" s="83"/>
      <c r="D17" s="94" t="s">
        <v>319</v>
      </c>
    </row>
    <row r="18" spans="1:4" ht="15.75" thickBot="1" x14ac:dyDescent="0.3">
      <c r="A18" s="92"/>
      <c r="B18" s="93"/>
      <c r="C18" s="93"/>
      <c r="D18" s="95"/>
    </row>
    <row r="19" spans="1:4" ht="38.25" x14ac:dyDescent="0.25">
      <c r="A19" s="17"/>
      <c r="B19" s="19">
        <v>3000534</v>
      </c>
      <c r="C19" s="19" t="s">
        <v>1463</v>
      </c>
      <c r="D19" s="23">
        <v>0.20956930101640431</v>
      </c>
    </row>
    <row r="20" spans="1:4" ht="38.25" x14ac:dyDescent="0.25">
      <c r="A20" s="17"/>
      <c r="B20" s="19">
        <v>3000535</v>
      </c>
      <c r="C20" s="19" t="s">
        <v>1464</v>
      </c>
      <c r="D20" s="23">
        <v>0.2699467845668907</v>
      </c>
    </row>
    <row r="21" spans="1:4" ht="51" x14ac:dyDescent="0.25">
      <c r="A21" s="17"/>
      <c r="B21" s="19">
        <v>3000670</v>
      </c>
      <c r="C21" s="19" t="s">
        <v>1465</v>
      </c>
      <c r="D21" s="23">
        <v>0.4230019530911473</v>
      </c>
    </row>
    <row r="22" spans="1:4" ht="39" thickBot="1" x14ac:dyDescent="0.3">
      <c r="A22" s="24"/>
      <c r="B22" s="26">
        <v>3000671</v>
      </c>
      <c r="C22" s="26" t="s">
        <v>1466</v>
      </c>
      <c r="D22" s="30">
        <v>0.43557323660267355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5"/>
  <sheetViews>
    <sheetView workbookViewId="0">
      <selection activeCell="A25" sqref="A25:XFD5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93</v>
      </c>
      <c r="B1" s="49" t="s">
        <v>57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1462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56.778782999999997</v>
      </c>
      <c r="I6" s="14">
        <v>62.717759000000022</v>
      </c>
      <c r="J6" s="14">
        <v>21.746705556836499</v>
      </c>
      <c r="K6" s="14">
        <v>14.043616446836495</v>
      </c>
      <c r="L6" s="14">
        <v>3.8828936999999994</v>
      </c>
      <c r="M6" s="14">
        <v>3.8201954100000006</v>
      </c>
      <c r="N6" s="15">
        <v>0.22391770163274632</v>
      </c>
      <c r="O6" s="15">
        <v>0.28582829540890464</v>
      </c>
      <c r="P6" s="16">
        <v>0.34673919960750649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t="shared" ref="H7:M7" si="0">SUM(H8:H24)</f>
        <v>52.819017999999993</v>
      </c>
      <c r="I7" s="37">
        <f t="shared" si="0"/>
        <v>53.484454999999997</v>
      </c>
      <c r="J7" s="37">
        <f t="shared" si="0"/>
        <v>19.592677937011253</v>
      </c>
      <c r="K7" s="37">
        <f t="shared" si="0"/>
        <v>12.648809637011254</v>
      </c>
      <c r="L7" s="37">
        <f t="shared" si="0"/>
        <v>3.5764615999999996</v>
      </c>
      <c r="M7" s="37">
        <f t="shared" si="0"/>
        <v>3.3674067000000001</v>
      </c>
      <c r="N7" s="39">
        <f>IFERROR(K7/I7,0)</f>
        <v>0.2364950645381215</v>
      </c>
      <c r="O7" s="39">
        <f>IFERROR(SUM(K7,L7)/I7,0)</f>
        <v>0.3033642436295042</v>
      </c>
      <c r="P7" s="40">
        <f>IFERROR(SUM(K7,L7,M7)/I7,0)</f>
        <v>0.36632471878064859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513</v>
      </c>
      <c r="D8" s="68">
        <v>3000001</v>
      </c>
      <c r="E8" s="19" t="s">
        <v>276</v>
      </c>
      <c r="F8" s="69">
        <v>60</v>
      </c>
      <c r="G8" s="19" t="s">
        <v>310</v>
      </c>
      <c r="H8" s="20">
        <v>0.51662800000000009</v>
      </c>
      <c r="I8" s="21">
        <v>0.51662800000000009</v>
      </c>
      <c r="J8" s="21">
        <f t="shared" ref="J8:J24" si="1">SUM(K8,L8,M8)</f>
        <v>0.15375558961815217</v>
      </c>
      <c r="K8" s="21">
        <v>0.10451274961815216</v>
      </c>
      <c r="L8" s="21">
        <v>2.2024290000000002E-2</v>
      </c>
      <c r="M8" s="21">
        <v>2.7218549999999998E-2</v>
      </c>
      <c r="N8" s="22">
        <f t="shared" ref="N8:N25" si="2">IFERROR(K8/I8,0)</f>
        <v>0.20229788090880119</v>
      </c>
      <c r="O8" s="22">
        <f t="shared" ref="O8:O25" si="3">IFERROR(SUM(K8,L8)/I8,0)</f>
        <v>0.24492872941101168</v>
      </c>
      <c r="P8" s="23">
        <f t="shared" ref="P8:P25" si="4">IFERROR(SUM(K8,L8,M8)/I8,0)</f>
        <v>0.29761373680511344</v>
      </c>
      <c r="Q8" s="70">
        <v>3184</v>
      </c>
      <c r="R8" s="21">
        <v>3184</v>
      </c>
      <c r="S8" s="23">
        <f>IFERROR(R8/Q8,0)</f>
        <v>1</v>
      </c>
    </row>
    <row r="9" spans="1:19" ht="25.5" x14ac:dyDescent="0.25">
      <c r="A9" s="17"/>
      <c r="B9" s="19">
        <v>5003032</v>
      </c>
      <c r="C9" s="19" t="s">
        <v>514</v>
      </c>
      <c r="D9" s="68">
        <v>3000001</v>
      </c>
      <c r="E9" s="19" t="s">
        <v>276</v>
      </c>
      <c r="F9" s="69">
        <v>1</v>
      </c>
      <c r="G9" s="19" t="s">
        <v>532</v>
      </c>
      <c r="H9" s="20">
        <v>1.0262530000000001</v>
      </c>
      <c r="I9" s="21">
        <v>1.0261020000000003</v>
      </c>
      <c r="J9" s="21">
        <f t="shared" si="1"/>
        <v>0.28684511069709195</v>
      </c>
      <c r="K9" s="21">
        <v>0.20025055069709197</v>
      </c>
      <c r="L9" s="21">
        <v>3.4944070000000001E-2</v>
      </c>
      <c r="M9" s="21">
        <v>5.1650490000000007E-2</v>
      </c>
      <c r="N9" s="22">
        <f t="shared" si="2"/>
        <v>0.19515657380756679</v>
      </c>
      <c r="O9" s="22">
        <f t="shared" si="3"/>
        <v>0.22921173596493516</v>
      </c>
      <c r="P9" s="23">
        <f t="shared" si="4"/>
        <v>0.27954833992828382</v>
      </c>
      <c r="Q9" s="70">
        <v>3</v>
      </c>
      <c r="R9" s="21">
        <v>5</v>
      </c>
      <c r="S9" s="23">
        <f t="shared" ref="S9:S24" si="5">IFERROR(R9/Q9,0)</f>
        <v>1.6666666666666667</v>
      </c>
    </row>
    <row r="10" spans="1:19" ht="25.5" x14ac:dyDescent="0.25">
      <c r="A10" s="17"/>
      <c r="B10" s="19">
        <v>5005077</v>
      </c>
      <c r="C10" s="19" t="s">
        <v>1467</v>
      </c>
      <c r="D10" s="68">
        <v>3000001</v>
      </c>
      <c r="E10" s="19" t="s">
        <v>276</v>
      </c>
      <c r="F10" s="69">
        <v>36</v>
      </c>
      <c r="G10" s="19" t="s">
        <v>534</v>
      </c>
      <c r="H10" s="20">
        <v>1.7917369999999999</v>
      </c>
      <c r="I10" s="21">
        <v>1.933789</v>
      </c>
      <c r="J10" s="21">
        <f t="shared" si="1"/>
        <v>1.1676950687327508</v>
      </c>
      <c r="K10" s="21">
        <v>0.89377085873275064</v>
      </c>
      <c r="L10" s="21">
        <v>0.14452606000000001</v>
      </c>
      <c r="M10" s="21">
        <v>0.12939814999999999</v>
      </c>
      <c r="N10" s="22">
        <f t="shared" si="2"/>
        <v>0.46218633921940327</v>
      </c>
      <c r="O10" s="22">
        <f t="shared" si="3"/>
        <v>0.5369235830448672</v>
      </c>
      <c r="P10" s="23">
        <f t="shared" si="4"/>
        <v>0.60383788962123108</v>
      </c>
      <c r="Q10" s="70">
        <v>27</v>
      </c>
      <c r="R10" s="21">
        <v>27</v>
      </c>
      <c r="S10" s="23">
        <f t="shared" si="5"/>
        <v>1</v>
      </c>
    </row>
    <row r="11" spans="1:19" ht="38.25" x14ac:dyDescent="0.25">
      <c r="A11" s="17"/>
      <c r="B11" s="19">
        <v>5005078</v>
      </c>
      <c r="C11" s="19" t="s">
        <v>1468</v>
      </c>
      <c r="D11" s="68">
        <v>3000534</v>
      </c>
      <c r="E11" s="19" t="s">
        <v>1463</v>
      </c>
      <c r="F11" s="69">
        <v>86</v>
      </c>
      <c r="G11" s="19" t="s">
        <v>501</v>
      </c>
      <c r="H11" s="20">
        <v>2.8926159999999994</v>
      </c>
      <c r="I11" s="21">
        <v>2.8579979999999994</v>
      </c>
      <c r="J11" s="21">
        <f t="shared" si="1"/>
        <v>0.68946895587029511</v>
      </c>
      <c r="K11" s="21">
        <v>0.37458836587029509</v>
      </c>
      <c r="L11" s="21">
        <v>0.17904163999999997</v>
      </c>
      <c r="M11" s="21">
        <v>0.13583894999999999</v>
      </c>
      <c r="N11" s="22">
        <f t="shared" si="2"/>
        <v>0.13106669979135577</v>
      </c>
      <c r="O11" s="22">
        <f t="shared" si="3"/>
        <v>0.19371252389620119</v>
      </c>
      <c r="P11" s="23">
        <f t="shared" si="4"/>
        <v>0.24124193084470152</v>
      </c>
      <c r="Q11" s="70">
        <v>1765</v>
      </c>
      <c r="R11" s="21">
        <v>513</v>
      </c>
      <c r="S11" s="23">
        <f t="shared" si="5"/>
        <v>0.29065155807365439</v>
      </c>
    </row>
    <row r="12" spans="1:19" ht="38.25" x14ac:dyDescent="0.25">
      <c r="A12" s="17"/>
      <c r="B12" s="19">
        <v>5005079</v>
      </c>
      <c r="C12" s="19" t="s">
        <v>1469</v>
      </c>
      <c r="D12" s="68">
        <v>3000534</v>
      </c>
      <c r="E12" s="19" t="s">
        <v>1463</v>
      </c>
      <c r="F12" s="69">
        <v>86</v>
      </c>
      <c r="G12" s="19" t="s">
        <v>501</v>
      </c>
      <c r="H12" s="20">
        <v>6.0817959999999998</v>
      </c>
      <c r="I12" s="21">
        <v>6.1521129999999991</v>
      </c>
      <c r="J12" s="21">
        <f t="shared" si="1"/>
        <v>1.3813842958018072</v>
      </c>
      <c r="K12" s="21">
        <v>1.0091707058018073</v>
      </c>
      <c r="L12" s="21">
        <v>0.16197360999999999</v>
      </c>
      <c r="M12" s="21">
        <v>0.21023997999999999</v>
      </c>
      <c r="N12" s="22">
        <f t="shared" si="2"/>
        <v>0.16403643850524324</v>
      </c>
      <c r="O12" s="22">
        <f t="shared" si="3"/>
        <v>0.19036456511800215</v>
      </c>
      <c r="P12" s="23">
        <f t="shared" si="4"/>
        <v>0.22453818644127757</v>
      </c>
      <c r="Q12" s="70">
        <v>990</v>
      </c>
      <c r="R12" s="21">
        <v>57</v>
      </c>
      <c r="S12" s="23">
        <f t="shared" si="5"/>
        <v>5.7575757575757579E-2</v>
      </c>
    </row>
    <row r="13" spans="1:19" ht="38.25" x14ac:dyDescent="0.25">
      <c r="A13" s="17"/>
      <c r="B13" s="19">
        <v>5005080</v>
      </c>
      <c r="C13" s="19" t="s">
        <v>1470</v>
      </c>
      <c r="D13" s="68">
        <v>3000534</v>
      </c>
      <c r="E13" s="19" t="s">
        <v>1463</v>
      </c>
      <c r="F13" s="69">
        <v>41</v>
      </c>
      <c r="G13" s="19" t="s">
        <v>687</v>
      </c>
      <c r="H13" s="20">
        <v>2.0417769999999993</v>
      </c>
      <c r="I13" s="21">
        <v>2.027177</v>
      </c>
      <c r="J13" s="21">
        <f t="shared" si="1"/>
        <v>0.28344760423207083</v>
      </c>
      <c r="K13" s="21">
        <v>0.13957319423207082</v>
      </c>
      <c r="L13" s="21">
        <v>5.654697999999999E-2</v>
      </c>
      <c r="M13" s="21">
        <v>8.7327429999999984E-2</v>
      </c>
      <c r="N13" s="22">
        <f t="shared" si="2"/>
        <v>6.8851015097384602E-2</v>
      </c>
      <c r="O13" s="22">
        <f t="shared" si="3"/>
        <v>9.6745461413616479E-2</v>
      </c>
      <c r="P13" s="23">
        <f t="shared" si="4"/>
        <v>0.13982380632380439</v>
      </c>
      <c r="Q13" s="70">
        <v>1</v>
      </c>
      <c r="R13" s="21">
        <v>23</v>
      </c>
      <c r="S13" s="23">
        <f t="shared" si="5"/>
        <v>23</v>
      </c>
    </row>
    <row r="14" spans="1:19" ht="51" x14ac:dyDescent="0.25">
      <c r="A14" s="17"/>
      <c r="B14" s="19">
        <v>5005081</v>
      </c>
      <c r="C14" s="19" t="s">
        <v>1471</v>
      </c>
      <c r="D14" s="68">
        <v>3000670</v>
      </c>
      <c r="E14" s="19" t="s">
        <v>1465</v>
      </c>
      <c r="F14" s="69">
        <v>41</v>
      </c>
      <c r="G14" s="19" t="s">
        <v>687</v>
      </c>
      <c r="H14" s="20">
        <v>1.368862</v>
      </c>
      <c r="I14" s="21">
        <v>1.0348280000000001</v>
      </c>
      <c r="J14" s="21">
        <f t="shared" si="1"/>
        <v>0.32730354167638659</v>
      </c>
      <c r="K14" s="21">
        <v>0.19103015167638659</v>
      </c>
      <c r="L14" s="21">
        <v>5.9421299999999996E-2</v>
      </c>
      <c r="M14" s="21">
        <v>7.6852089999999998E-2</v>
      </c>
      <c r="N14" s="22">
        <f t="shared" si="2"/>
        <v>0.18460087248932824</v>
      </c>
      <c r="O14" s="22">
        <f t="shared" si="3"/>
        <v>0.242022299045239</v>
      </c>
      <c r="P14" s="23">
        <f t="shared" si="4"/>
        <v>0.31628786781608786</v>
      </c>
      <c r="Q14" s="70">
        <v>130</v>
      </c>
      <c r="R14" s="21">
        <v>67</v>
      </c>
      <c r="S14" s="23">
        <f t="shared" si="5"/>
        <v>0.51538461538461533</v>
      </c>
    </row>
    <row r="15" spans="1:19" ht="38.25" x14ac:dyDescent="0.25">
      <c r="A15" s="17"/>
      <c r="B15" s="19">
        <v>5005082</v>
      </c>
      <c r="C15" s="19" t="s">
        <v>1472</v>
      </c>
      <c r="D15" s="68">
        <v>3000535</v>
      </c>
      <c r="E15" s="19" t="s">
        <v>1464</v>
      </c>
      <c r="F15" s="69">
        <v>41</v>
      </c>
      <c r="G15" s="19" t="s">
        <v>687</v>
      </c>
      <c r="H15" s="20">
        <v>0.83521899999999993</v>
      </c>
      <c r="I15" s="21">
        <v>0.83521900000000016</v>
      </c>
      <c r="J15" s="21">
        <f t="shared" si="1"/>
        <v>0.14748437816805499</v>
      </c>
      <c r="K15" s="21">
        <v>5.6013998168054968E-2</v>
      </c>
      <c r="L15" s="21">
        <v>2.3302749999999997E-2</v>
      </c>
      <c r="M15" s="21">
        <v>6.8167630000000007E-2</v>
      </c>
      <c r="N15" s="22">
        <f t="shared" si="2"/>
        <v>6.7065043022315057E-2</v>
      </c>
      <c r="O15" s="22">
        <f t="shared" si="3"/>
        <v>9.4965210523293833E-2</v>
      </c>
      <c r="P15" s="23">
        <f t="shared" si="4"/>
        <v>0.17658168476537886</v>
      </c>
      <c r="Q15" s="70">
        <v>20</v>
      </c>
      <c r="R15" s="21">
        <v>20</v>
      </c>
      <c r="S15" s="23">
        <f t="shared" si="5"/>
        <v>1</v>
      </c>
    </row>
    <row r="16" spans="1:19" ht="38.25" x14ac:dyDescent="0.25">
      <c r="A16" s="17"/>
      <c r="B16" s="19">
        <v>5005083</v>
      </c>
      <c r="C16" s="19" t="s">
        <v>1473</v>
      </c>
      <c r="D16" s="68">
        <v>3000535</v>
      </c>
      <c r="E16" s="19" t="s">
        <v>1464</v>
      </c>
      <c r="F16" s="69">
        <v>41</v>
      </c>
      <c r="G16" s="19" t="s">
        <v>687</v>
      </c>
      <c r="H16" s="20">
        <v>5.5291499999999996</v>
      </c>
      <c r="I16" s="21">
        <v>5.542250000000001</v>
      </c>
      <c r="J16" s="21">
        <f t="shared" si="1"/>
        <v>1.3730978201317061</v>
      </c>
      <c r="K16" s="21">
        <v>0.770406240131706</v>
      </c>
      <c r="L16" s="21">
        <v>0.30250967000000001</v>
      </c>
      <c r="M16" s="21">
        <v>0.30018191</v>
      </c>
      <c r="N16" s="22">
        <f t="shared" si="2"/>
        <v>0.13900604269596389</v>
      </c>
      <c r="O16" s="22">
        <f t="shared" si="3"/>
        <v>0.19358850830108817</v>
      </c>
      <c r="P16" s="23">
        <f t="shared" si="4"/>
        <v>0.24775097119973041</v>
      </c>
      <c r="Q16" s="70">
        <v>102</v>
      </c>
      <c r="R16" s="21">
        <v>35</v>
      </c>
      <c r="S16" s="23">
        <f t="shared" si="5"/>
        <v>0.34313725490196079</v>
      </c>
    </row>
    <row r="17" spans="1:19" ht="38.25" x14ac:dyDescent="0.25">
      <c r="A17" s="17"/>
      <c r="B17" s="19">
        <v>5005084</v>
      </c>
      <c r="C17" s="19" t="s">
        <v>1474</v>
      </c>
      <c r="D17" s="68">
        <v>3000535</v>
      </c>
      <c r="E17" s="19" t="s">
        <v>1464</v>
      </c>
      <c r="F17" s="69">
        <v>41</v>
      </c>
      <c r="G17" s="19" t="s">
        <v>687</v>
      </c>
      <c r="H17" s="20">
        <v>0.49999999999999994</v>
      </c>
      <c r="I17" s="21">
        <v>0.5</v>
      </c>
      <c r="J17" s="21">
        <f t="shared" si="1"/>
        <v>0.33596844420870836</v>
      </c>
      <c r="K17" s="21">
        <v>0.31987299420870841</v>
      </c>
      <c r="L17" s="21">
        <v>6.9214899999999998E-3</v>
      </c>
      <c r="M17" s="21">
        <v>9.1739600000000001E-3</v>
      </c>
      <c r="N17" s="22">
        <f t="shared" si="2"/>
        <v>0.63974598841741681</v>
      </c>
      <c r="O17" s="22">
        <f t="shared" si="3"/>
        <v>0.65358896841741676</v>
      </c>
      <c r="P17" s="23">
        <f t="shared" si="4"/>
        <v>0.67193688841741672</v>
      </c>
      <c r="Q17" s="70">
        <v>200</v>
      </c>
      <c r="R17" s="21">
        <v>200</v>
      </c>
      <c r="S17" s="23">
        <f t="shared" si="5"/>
        <v>1</v>
      </c>
    </row>
    <row r="18" spans="1:19" ht="51" x14ac:dyDescent="0.25">
      <c r="A18" s="17"/>
      <c r="B18" s="19">
        <v>5005085</v>
      </c>
      <c r="C18" s="19" t="s">
        <v>1475</v>
      </c>
      <c r="D18" s="68">
        <v>3000670</v>
      </c>
      <c r="E18" s="19" t="s">
        <v>1465</v>
      </c>
      <c r="F18" s="69">
        <v>41</v>
      </c>
      <c r="G18" s="19" t="s">
        <v>687</v>
      </c>
      <c r="H18" s="20">
        <v>3.8801639999999993</v>
      </c>
      <c r="I18" s="21">
        <v>4.3910599999999995</v>
      </c>
      <c r="J18" s="21">
        <f t="shared" si="1"/>
        <v>1.9650312228592819</v>
      </c>
      <c r="K18" s="21">
        <v>1.3323834428592818</v>
      </c>
      <c r="L18" s="21">
        <v>0.31729193</v>
      </c>
      <c r="M18" s="21">
        <v>0.31535584999999999</v>
      </c>
      <c r="N18" s="22">
        <f t="shared" si="2"/>
        <v>0.30343093532297027</v>
      </c>
      <c r="O18" s="22">
        <f t="shared" si="3"/>
        <v>0.37568955397085946</v>
      </c>
      <c r="P18" s="23">
        <f t="shared" si="4"/>
        <v>0.44750725857976936</v>
      </c>
      <c r="Q18" s="70">
        <v>200</v>
      </c>
      <c r="R18" s="21">
        <v>193</v>
      </c>
      <c r="S18" s="23">
        <f t="shared" si="5"/>
        <v>0.96499999999999997</v>
      </c>
    </row>
    <row r="19" spans="1:19" ht="51" x14ac:dyDescent="0.25">
      <c r="A19" s="17"/>
      <c r="B19" s="19">
        <v>5005086</v>
      </c>
      <c r="C19" s="19" t="s">
        <v>1476</v>
      </c>
      <c r="D19" s="68">
        <v>3000670</v>
      </c>
      <c r="E19" s="19" t="s">
        <v>1465</v>
      </c>
      <c r="F19" s="69">
        <v>41</v>
      </c>
      <c r="G19" s="19" t="s">
        <v>687</v>
      </c>
      <c r="H19" s="20">
        <v>0.70218400000000003</v>
      </c>
      <c r="I19" s="21">
        <v>0.71440300000000012</v>
      </c>
      <c r="J19" s="21">
        <f t="shared" si="1"/>
        <v>0.30502032101232507</v>
      </c>
      <c r="K19" s="21">
        <v>0.19703776101232506</v>
      </c>
      <c r="L19" s="21">
        <v>4.3363439999999996E-2</v>
      </c>
      <c r="M19" s="21">
        <v>6.4619120000000002E-2</v>
      </c>
      <c r="N19" s="22">
        <f t="shared" si="2"/>
        <v>0.27580757781297816</v>
      </c>
      <c r="O19" s="22">
        <f t="shared" si="3"/>
        <v>0.33650642706193146</v>
      </c>
      <c r="P19" s="23">
        <f t="shared" si="4"/>
        <v>0.42695834285735784</v>
      </c>
      <c r="Q19" s="70">
        <v>0</v>
      </c>
      <c r="R19" s="21">
        <v>0</v>
      </c>
      <c r="S19" s="23">
        <f t="shared" si="5"/>
        <v>0</v>
      </c>
    </row>
    <row r="20" spans="1:19" ht="38.25" x14ac:dyDescent="0.25">
      <c r="A20" s="17"/>
      <c r="B20" s="19">
        <v>5005087</v>
      </c>
      <c r="C20" s="19" t="s">
        <v>1477</v>
      </c>
      <c r="D20" s="68">
        <v>3000671</v>
      </c>
      <c r="E20" s="19" t="s">
        <v>1466</v>
      </c>
      <c r="F20" s="69">
        <v>107</v>
      </c>
      <c r="G20" s="19" t="s">
        <v>1307</v>
      </c>
      <c r="H20" s="20">
        <v>3.8824450000000001</v>
      </c>
      <c r="I20" s="21">
        <v>3.4974010000000009</v>
      </c>
      <c r="J20" s="21">
        <f t="shared" si="1"/>
        <v>1.2018809292640562</v>
      </c>
      <c r="K20" s="21">
        <v>0.74135622926405631</v>
      </c>
      <c r="L20" s="21">
        <v>0.19844578000000002</v>
      </c>
      <c r="M20" s="21">
        <v>0.26207891999999994</v>
      </c>
      <c r="N20" s="22">
        <f t="shared" si="2"/>
        <v>0.21197347094715652</v>
      </c>
      <c r="O20" s="22">
        <f t="shared" si="3"/>
        <v>0.26871439942518921</v>
      </c>
      <c r="P20" s="23">
        <f t="shared" si="4"/>
        <v>0.3436497356934638</v>
      </c>
      <c r="Q20" s="70">
        <v>2162</v>
      </c>
      <c r="R20" s="21">
        <v>2606</v>
      </c>
      <c r="S20" s="23">
        <f t="shared" si="5"/>
        <v>1.2053654024051803</v>
      </c>
    </row>
    <row r="21" spans="1:19" ht="38.25" x14ac:dyDescent="0.25">
      <c r="A21" s="17"/>
      <c r="B21" s="19">
        <v>5005088</v>
      </c>
      <c r="C21" s="19" t="s">
        <v>1478</v>
      </c>
      <c r="D21" s="68">
        <v>3000671</v>
      </c>
      <c r="E21" s="19" t="s">
        <v>1466</v>
      </c>
      <c r="F21" s="69">
        <v>107</v>
      </c>
      <c r="G21" s="19" t="s">
        <v>1307</v>
      </c>
      <c r="H21" s="20">
        <v>7.4665309999999998</v>
      </c>
      <c r="I21" s="21">
        <v>6.537202999999999</v>
      </c>
      <c r="J21" s="21">
        <f t="shared" si="1"/>
        <v>2.5720373971682808</v>
      </c>
      <c r="K21" s="21">
        <v>1.6418941571682808</v>
      </c>
      <c r="L21" s="21">
        <v>0.39672219999999991</v>
      </c>
      <c r="M21" s="21">
        <v>0.53342104000000001</v>
      </c>
      <c r="N21" s="22">
        <f t="shared" si="2"/>
        <v>0.25116156820711871</v>
      </c>
      <c r="O21" s="22">
        <f t="shared" si="3"/>
        <v>0.3118484093530951</v>
      </c>
      <c r="P21" s="23">
        <f t="shared" si="4"/>
        <v>0.39344615689130064</v>
      </c>
      <c r="Q21" s="70">
        <v>5493</v>
      </c>
      <c r="R21" s="21">
        <v>4021</v>
      </c>
      <c r="S21" s="23">
        <f t="shared" si="5"/>
        <v>0.73202257418532679</v>
      </c>
    </row>
    <row r="22" spans="1:19" ht="38.25" x14ac:dyDescent="0.25">
      <c r="A22" s="17"/>
      <c r="B22" s="19">
        <v>5005089</v>
      </c>
      <c r="C22" s="19" t="s">
        <v>1479</v>
      </c>
      <c r="D22" s="68">
        <v>3000671</v>
      </c>
      <c r="E22" s="19" t="s">
        <v>1466</v>
      </c>
      <c r="F22" s="69">
        <v>107</v>
      </c>
      <c r="G22" s="19" t="s">
        <v>1307</v>
      </c>
      <c r="H22" s="20">
        <v>5.5349559999999984</v>
      </c>
      <c r="I22" s="21">
        <v>6.050211</v>
      </c>
      <c r="J22" s="21">
        <f t="shared" si="1"/>
        <v>3.0419138633210672</v>
      </c>
      <c r="K22" s="21">
        <v>1.8428149533210672</v>
      </c>
      <c r="L22" s="21">
        <v>0.59904985999999982</v>
      </c>
      <c r="M22" s="21">
        <v>0.60004905000000008</v>
      </c>
      <c r="N22" s="22">
        <f t="shared" si="2"/>
        <v>0.30458689016318063</v>
      </c>
      <c r="O22" s="22">
        <f t="shared" si="3"/>
        <v>0.40359994276580885</v>
      </c>
      <c r="P22" s="23">
        <f t="shared" si="4"/>
        <v>0.5027781449805746</v>
      </c>
      <c r="Q22" s="70">
        <v>6570</v>
      </c>
      <c r="R22" s="21">
        <v>4502</v>
      </c>
      <c r="S22" s="23">
        <f t="shared" si="5"/>
        <v>0.68523592085235918</v>
      </c>
    </row>
    <row r="23" spans="1:19" ht="38.25" x14ac:dyDescent="0.25">
      <c r="A23" s="17"/>
      <c r="B23" s="19">
        <v>5005090</v>
      </c>
      <c r="C23" s="19" t="s">
        <v>1480</v>
      </c>
      <c r="D23" s="68">
        <v>3000671</v>
      </c>
      <c r="E23" s="19" t="s">
        <v>1466</v>
      </c>
      <c r="F23" s="69">
        <v>107</v>
      </c>
      <c r="G23" s="19" t="s">
        <v>1307</v>
      </c>
      <c r="H23" s="20">
        <v>8.3853999999999989</v>
      </c>
      <c r="I23" s="21">
        <v>9.4831959999999995</v>
      </c>
      <c r="J23" s="21">
        <f t="shared" si="1"/>
        <v>4.3209091150093544</v>
      </c>
      <c r="K23" s="21">
        <v>2.8089990050093547</v>
      </c>
      <c r="L23" s="21">
        <v>1.02267653</v>
      </c>
      <c r="M23" s="21">
        <v>0.48923358</v>
      </c>
      <c r="N23" s="22">
        <f t="shared" si="2"/>
        <v>0.29620805106309678</v>
      </c>
      <c r="O23" s="22">
        <f t="shared" si="3"/>
        <v>0.40404896566614829</v>
      </c>
      <c r="P23" s="23">
        <f t="shared" si="4"/>
        <v>0.45563849096964298</v>
      </c>
      <c r="Q23" s="70">
        <v>305</v>
      </c>
      <c r="R23" s="21">
        <v>309</v>
      </c>
      <c r="S23" s="23">
        <f t="shared" si="5"/>
        <v>1.0131147540983607</v>
      </c>
    </row>
    <row r="24" spans="1:19" ht="51" x14ac:dyDescent="0.25">
      <c r="A24" s="17"/>
      <c r="B24" s="19">
        <v>5005160</v>
      </c>
      <c r="C24" s="19" t="s">
        <v>1481</v>
      </c>
      <c r="D24" s="68">
        <v>3000534</v>
      </c>
      <c r="E24" s="19" t="s">
        <v>1463</v>
      </c>
      <c r="F24" s="69">
        <v>86</v>
      </c>
      <c r="G24" s="19" t="s">
        <v>501</v>
      </c>
      <c r="H24" s="20">
        <v>0.38330000000000003</v>
      </c>
      <c r="I24" s="21">
        <v>0.38487700000000002</v>
      </c>
      <c r="J24" s="21">
        <f t="shared" si="1"/>
        <v>3.9434279239864554E-2</v>
      </c>
      <c r="K24" s="21">
        <v>2.5134279239864554E-2</v>
      </c>
      <c r="L24" s="21">
        <v>7.7000000000000002E-3</v>
      </c>
      <c r="M24" s="21">
        <v>6.6E-3</v>
      </c>
      <c r="N24" s="22">
        <f t="shared" si="2"/>
        <v>6.530470576278799E-2</v>
      </c>
      <c r="O24" s="22">
        <f t="shared" si="3"/>
        <v>8.5311097415186027E-2</v>
      </c>
      <c r="P24" s="23">
        <f t="shared" si="4"/>
        <v>0.10245943311724148</v>
      </c>
      <c r="Q24" s="70">
        <v>40</v>
      </c>
      <c r="R24" s="21">
        <v>0</v>
      </c>
      <c r="S24" s="23">
        <f t="shared" si="5"/>
        <v>0</v>
      </c>
    </row>
    <row r="25" spans="1:19" ht="15.75" thickBot="1" x14ac:dyDescent="0.3">
      <c r="A25" s="41" t="s">
        <v>294</v>
      </c>
      <c r="B25" s="43"/>
      <c r="C25" s="43"/>
      <c r="D25" s="65"/>
      <c r="E25" s="43"/>
      <c r="F25" s="66"/>
      <c r="G25" s="43"/>
      <c r="H25" s="44">
        <f>H6-H7</f>
        <v>3.9597650000000044</v>
      </c>
      <c r="I25" s="44">
        <f t="shared" ref="I25:M25" si="6">I6-I7</f>
        <v>9.2333040000000253</v>
      </c>
      <c r="J25" s="44">
        <f t="shared" si="6"/>
        <v>2.1540276198252464</v>
      </c>
      <c r="K25" s="44">
        <f t="shared" si="6"/>
        <v>1.3948068098252406</v>
      </c>
      <c r="L25" s="44">
        <f t="shared" si="6"/>
        <v>0.30643209999999987</v>
      </c>
      <c r="M25" s="44">
        <f t="shared" si="6"/>
        <v>0.45278871000000054</v>
      </c>
      <c r="N25" s="46">
        <f t="shared" si="2"/>
        <v>0.15106258927738508</v>
      </c>
      <c r="O25" s="46">
        <f t="shared" si="3"/>
        <v>0.18425028676898711</v>
      </c>
      <c r="P25" s="47">
        <f t="shared" si="4"/>
        <v>0.23328893100727921</v>
      </c>
      <c r="Q25" s="67"/>
      <c r="R25" s="45"/>
      <c r="S25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workbookViewId="0">
      <selection activeCell="A15" sqref="A15:L15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94</v>
      </c>
      <c r="B1" s="50" t="s">
        <v>58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1484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24.960894999999997</v>
      </c>
      <c r="E6" s="14">
        <v>26.101882999999994</v>
      </c>
      <c r="F6" s="14">
        <v>9.9837119587285006</v>
      </c>
      <c r="G6" s="14">
        <v>6.4267177587285005</v>
      </c>
      <c r="H6" s="14">
        <v>1.4565596499999998</v>
      </c>
      <c r="I6" s="14">
        <v>2.1004345500000001</v>
      </c>
      <c r="J6" s="15">
        <v>0.2462166334409093</v>
      </c>
      <c r="K6" s="15">
        <v>0.30201949065239864</v>
      </c>
      <c r="L6" s="16">
        <v>0.38249010459239674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21.257244</v>
      </c>
      <c r="E7" s="38">
        <f ca="1">SUM(E8:OFFSET(E6,MATCH("GOBIERNOS REGIONALES",$A$8:$A$50,0),0))</f>
        <v>21.534583999999999</v>
      </c>
      <c r="F7" s="38">
        <f ca="1">SUM(F8:OFFSET(F6,MATCH("GOBIERNOS REGIONALES",$A$8:$A$50,0),0))</f>
        <v>7.9666231662794678</v>
      </c>
      <c r="G7" s="38">
        <f ca="1">SUM(G8:OFFSET(G6,MATCH("GOBIERNOS REGIONALES",$A$8:$A$50,0),0))</f>
        <v>5.2846059062794666</v>
      </c>
      <c r="H7" s="38">
        <f ca="1">SUM(H8:OFFSET(H6,MATCH("GOBIERNOS REGIONALES",$A$8:$A$50,0),0))</f>
        <v>1.1864849299999998</v>
      </c>
      <c r="I7" s="38">
        <f ca="1">SUM(I8:OFFSET(I6,MATCH("GOBIERNOS REGIONALES",$A$8:$A$50,0),0))</f>
        <v>1.4955323300000003</v>
      </c>
      <c r="J7" s="39">
        <f ca="1">IFERROR(G7/E7,0)</f>
        <v>0.24540088196175355</v>
      </c>
      <c r="K7" s="39">
        <f ca="1">IFERROR(SUM(G7,H7)/E7,0)</f>
        <v>0.30049760126684905</v>
      </c>
      <c r="L7" s="40">
        <f ca="1">IFERROR(SUM(G7,H7,I7)/E7,0)</f>
        <v>0.369945533486018</v>
      </c>
      <c r="M7" s="4"/>
    </row>
    <row r="8" spans="1:13" x14ac:dyDescent="0.25">
      <c r="A8" s="17"/>
      <c r="B8" s="18">
        <v>38</v>
      </c>
      <c r="C8" s="19" t="s">
        <v>126</v>
      </c>
      <c r="D8" s="20">
        <v>3.4427980000000007</v>
      </c>
      <c r="E8" s="21">
        <v>3.5021209999999994</v>
      </c>
      <c r="F8" s="21">
        <f t="shared" ref="F8:F16" si="0">SUM(G8,H8,I8)</f>
        <v>1.2022939063541667</v>
      </c>
      <c r="G8" s="21">
        <v>0.86019945635416661</v>
      </c>
      <c r="H8" s="21">
        <v>0.16922941999999999</v>
      </c>
      <c r="I8" s="21">
        <v>0.17286503</v>
      </c>
      <c r="J8" s="22">
        <f t="shared" ref="J8:J16" si="1">IFERROR(G8/E8,0)</f>
        <v>0.24562242605385901</v>
      </c>
      <c r="K8" s="22">
        <f t="shared" ref="K8:K16" si="2">IFERROR(SUM(G8,H8)/E8,0)</f>
        <v>0.293944405791281</v>
      </c>
      <c r="L8" s="23">
        <f t="shared" ref="L8:L16" si="3">IFERROR(SUM(G8,H8,I8)/E8,0)</f>
        <v>0.34330450214431962</v>
      </c>
      <c r="M8" s="4"/>
    </row>
    <row r="9" spans="1:13" ht="25.5" x14ac:dyDescent="0.25">
      <c r="A9" s="17"/>
      <c r="B9" s="18">
        <v>59</v>
      </c>
      <c r="C9" s="19" t="s">
        <v>135</v>
      </c>
      <c r="D9" s="20">
        <v>9.1181490000000007</v>
      </c>
      <c r="E9" s="21">
        <v>9.2876159999999999</v>
      </c>
      <c r="F9" s="21">
        <f t="shared" si="0"/>
        <v>4.0397269152899513</v>
      </c>
      <c r="G9" s="21">
        <v>2.5894176752899511</v>
      </c>
      <c r="H9" s="21">
        <v>0.60504505999999991</v>
      </c>
      <c r="I9" s="21">
        <v>0.84526418000000014</v>
      </c>
      <c r="J9" s="22">
        <f t="shared" si="1"/>
        <v>0.27880326612232365</v>
      </c>
      <c r="K9" s="22">
        <f t="shared" si="2"/>
        <v>0.34394862312244084</v>
      </c>
      <c r="L9" s="23">
        <f t="shared" si="3"/>
        <v>0.43495843446692362</v>
      </c>
      <c r="M9" s="4"/>
    </row>
    <row r="10" spans="1:13" x14ac:dyDescent="0.25">
      <c r="A10" s="17"/>
      <c r="B10" s="18">
        <v>240</v>
      </c>
      <c r="C10" s="19" t="s">
        <v>157</v>
      </c>
      <c r="D10" s="20">
        <v>7.479296999999999</v>
      </c>
      <c r="E10" s="21">
        <v>7.4809469999999996</v>
      </c>
      <c r="F10" s="21">
        <f t="shared" si="0"/>
        <v>2.2473348673325506</v>
      </c>
      <c r="G10" s="21">
        <v>1.4729500173325505</v>
      </c>
      <c r="H10" s="21">
        <v>0.34008124000000001</v>
      </c>
      <c r="I10" s="21">
        <v>0.43430361000000017</v>
      </c>
      <c r="J10" s="22">
        <f t="shared" si="1"/>
        <v>0.19689352395258924</v>
      </c>
      <c r="K10" s="22">
        <f t="shared" si="2"/>
        <v>0.24235317498340123</v>
      </c>
      <c r="L10" s="23">
        <f t="shared" si="3"/>
        <v>0.30040780496540753</v>
      </c>
      <c r="M10" s="4"/>
    </row>
    <row r="11" spans="1:13" ht="25.5" x14ac:dyDescent="0.25">
      <c r="A11" s="17"/>
      <c r="B11" s="18">
        <v>243</v>
      </c>
      <c r="C11" s="19" t="s">
        <v>159</v>
      </c>
      <c r="D11" s="20">
        <v>1.2170000000000001</v>
      </c>
      <c r="E11" s="21">
        <v>1.2639</v>
      </c>
      <c r="F11" s="21">
        <f t="shared" si="0"/>
        <v>0.47726747730279834</v>
      </c>
      <c r="G11" s="21">
        <v>0.36203875730279833</v>
      </c>
      <c r="H11" s="21">
        <v>7.2129209999999999E-2</v>
      </c>
      <c r="I11" s="21">
        <v>4.3099509999999994E-2</v>
      </c>
      <c r="J11" s="22">
        <f t="shared" si="1"/>
        <v>0.28644572933206608</v>
      </c>
      <c r="K11" s="22">
        <f t="shared" si="2"/>
        <v>0.34351449268359707</v>
      </c>
      <c r="L11" s="23">
        <f t="shared" si="3"/>
        <v>0.37761490410855159</v>
      </c>
      <c r="M11" s="4"/>
    </row>
    <row r="12" spans="1:13" x14ac:dyDescent="0.25">
      <c r="A12" s="34" t="s">
        <v>206</v>
      </c>
      <c r="B12" s="57"/>
      <c r="C12" s="36"/>
      <c r="D12" s="37">
        <f ca="1">SUM(D13:OFFSET(D11,(MATCH("GOBIERNOS LOCALES",$A$8:$A$50,0)-MATCH("GOBIERNOS REGIONALES",$A$8:$A$50,0)),0))</f>
        <v>3.7036509999999989</v>
      </c>
      <c r="E12" s="38">
        <f ca="1">SUM(E13:OFFSET(E11,(MATCH("GOBIERNOS LOCALES",$A$8:$A$50,0)-MATCH("GOBIERNOS REGIONALES",$A$8:$A$50,0)),0))</f>
        <v>4.5672989999999993</v>
      </c>
      <c r="F12" s="38">
        <f ca="1">SUM(F13:OFFSET(F11,(MATCH("GOBIERNOS LOCALES",$A$8:$A$50,0)-MATCH("GOBIERNOS REGIONALES",$A$8:$A$50,0)),0))</f>
        <v>2.0170887924490342</v>
      </c>
      <c r="G12" s="38">
        <f ca="1">SUM(G13:OFFSET(G11,(MATCH("GOBIERNOS LOCALES",$A$8:$A$50,0)-MATCH("GOBIERNOS REGIONALES",$A$8:$A$50,0)),0))</f>
        <v>1.1421118524490339</v>
      </c>
      <c r="H12" s="38">
        <f ca="1">SUM(H13:OFFSET(H11,(MATCH("GOBIERNOS LOCALES",$A$8:$A$50,0)-MATCH("GOBIERNOS REGIONALES",$A$8:$A$50,0)),0))</f>
        <v>0.27007471999999999</v>
      </c>
      <c r="I12" s="38">
        <f ca="1">SUM(I13:OFFSET(I11,(MATCH("GOBIERNOS LOCALES",$A$8:$A$50,0)-MATCH("GOBIERNOS REGIONALES",$A$8:$A$50,0)),0))</f>
        <v>0.60490222000000005</v>
      </c>
      <c r="J12" s="39">
        <f t="shared" ca="1" si="1"/>
        <v>0.25006286044531661</v>
      </c>
      <c r="K12" s="39">
        <f t="shared" ca="1" si="2"/>
        <v>0.30919512220440004</v>
      </c>
      <c r="L12" s="40">
        <f t="shared" ca="1" si="3"/>
        <v>0.44163712348349299</v>
      </c>
      <c r="M12" s="4"/>
    </row>
    <row r="13" spans="1:13" x14ac:dyDescent="0.25">
      <c r="A13" s="17"/>
      <c r="B13" s="18">
        <v>452</v>
      </c>
      <c r="C13" s="19" t="s">
        <v>219</v>
      </c>
      <c r="D13" s="20">
        <v>0.20759100000000003</v>
      </c>
      <c r="E13" s="21">
        <v>0.24469800000000003</v>
      </c>
      <c r="F13" s="21">
        <f t="shared" si="0"/>
        <v>7.9042720435500147E-2</v>
      </c>
      <c r="G13" s="21">
        <v>5.2203720435500145E-2</v>
      </c>
      <c r="H13" s="21">
        <v>1.26725E-2</v>
      </c>
      <c r="I13" s="21">
        <v>1.41665E-2</v>
      </c>
      <c r="J13" s="22">
        <f t="shared" si="1"/>
        <v>0.21333938338482594</v>
      </c>
      <c r="K13" s="22">
        <f t="shared" si="2"/>
        <v>0.26512771022035381</v>
      </c>
      <c r="L13" s="23">
        <f t="shared" si="3"/>
        <v>0.32302152218448921</v>
      </c>
      <c r="M13" s="4"/>
    </row>
    <row r="14" spans="1:13" x14ac:dyDescent="0.25">
      <c r="A14" s="17"/>
      <c r="B14" s="18">
        <v>457</v>
      </c>
      <c r="C14" s="19" t="s">
        <v>224</v>
      </c>
      <c r="D14" s="20">
        <v>2.1960599999999992</v>
      </c>
      <c r="E14" s="21">
        <v>2.6926009999999994</v>
      </c>
      <c r="F14" s="21">
        <f t="shared" si="0"/>
        <v>1.1997685073408539</v>
      </c>
      <c r="G14" s="21">
        <v>0.75794203734085386</v>
      </c>
      <c r="H14" s="21">
        <v>0.19633645</v>
      </c>
      <c r="I14" s="21">
        <v>0.24549002</v>
      </c>
      <c r="J14" s="22">
        <f t="shared" si="1"/>
        <v>0.2814906617582234</v>
      </c>
      <c r="K14" s="22">
        <f t="shared" si="2"/>
        <v>0.35440768511222198</v>
      </c>
      <c r="L14" s="23">
        <f t="shared" si="3"/>
        <v>0.4455797599944642</v>
      </c>
      <c r="M14" s="4"/>
    </row>
    <row r="15" spans="1:13" ht="15.75" thickBot="1" x14ac:dyDescent="0.3">
      <c r="A15" s="24"/>
      <c r="B15" s="25">
        <v>460</v>
      </c>
      <c r="C15" s="26" t="s">
        <v>227</v>
      </c>
      <c r="D15" s="27">
        <v>1.3</v>
      </c>
      <c r="E15" s="28">
        <v>1.63</v>
      </c>
      <c r="F15" s="28">
        <f t="shared" si="0"/>
        <v>0.73827756467267991</v>
      </c>
      <c r="G15" s="28">
        <v>0.3319660946726799</v>
      </c>
      <c r="H15" s="28">
        <v>6.1065770000000005E-2</v>
      </c>
      <c r="I15" s="28">
        <v>0.34524569999999999</v>
      </c>
      <c r="J15" s="29">
        <f t="shared" si="1"/>
        <v>0.20366018078078524</v>
      </c>
      <c r="K15" s="29">
        <f t="shared" si="2"/>
        <v>0.24112384335747236</v>
      </c>
      <c r="L15" s="30">
        <f t="shared" si="3"/>
        <v>0.4529310212715828</v>
      </c>
      <c r="M15" s="4"/>
    </row>
    <row r="16" spans="1:13" x14ac:dyDescent="0.25">
      <c r="A16" t="s">
        <v>233</v>
      </c>
      <c r="D16" s="5"/>
      <c r="E16" s="5"/>
      <c r="F16" s="5">
        <f t="shared" si="0"/>
        <v>0</v>
      </c>
      <c r="G16" s="5"/>
      <c r="H16" s="5"/>
      <c r="I16" s="5"/>
      <c r="J16" s="4">
        <f t="shared" si="1"/>
        <v>0</v>
      </c>
      <c r="K16" s="4">
        <f t="shared" si="2"/>
        <v>0</v>
      </c>
      <c r="L16" s="4">
        <f t="shared" si="3"/>
        <v>0</v>
      </c>
      <c r="M16" s="4"/>
    </row>
    <row r="17" spans="4:13" x14ac:dyDescent="0.25">
      <c r="D17" s="5"/>
      <c r="E17" s="5"/>
      <c r="F17" s="5"/>
      <c r="G17" s="5"/>
      <c r="H17" s="5"/>
      <c r="I17" s="5"/>
      <c r="J17" s="4"/>
      <c r="K17" s="4"/>
      <c r="L17" s="4"/>
      <c r="M17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13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94</v>
      </c>
      <c r="B1" s="51" t="s">
        <v>58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1485</v>
      </c>
      <c r="N2" s="72" t="s">
        <v>1503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24.960894999999997</v>
      </c>
      <c r="E6" s="14">
        <f ca="1">SUM(E7:OFFSET(E7,50,0))</f>
        <v>26.101882999999994</v>
      </c>
      <c r="F6" s="14">
        <f ca="1">SUM(F7:OFFSET(F7,50,0))</f>
        <v>9.9837119587285006</v>
      </c>
      <c r="G6" s="14">
        <f ca="1">SUM(G7:OFFSET(G7,50,0))</f>
        <v>6.4267177587285005</v>
      </c>
      <c r="H6" s="14">
        <f ca="1">SUM(H7:OFFSET(H7,50,0))</f>
        <v>1.4565596499999998</v>
      </c>
      <c r="I6" s="14">
        <f ca="1">SUM(I7:OFFSET(I7,50,0))</f>
        <v>2.1004345500000001</v>
      </c>
      <c r="J6" s="15">
        <f ca="1">IFERROR(G6/E6,0)</f>
        <v>0.2462166334409093</v>
      </c>
      <c r="K6" s="15">
        <f ca="1">IFERROR(SUM(G6,H6)/E6,0)</f>
        <v>0.30201949065239864</v>
      </c>
      <c r="L6" s="16">
        <f ca="1">IFERROR(SUM(G6,H6,I6)/E6,0)</f>
        <v>0.38249010459239674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3.1759999999999997E-2</v>
      </c>
      <c r="E7" s="21">
        <v>3.1759999999999997E-2</v>
      </c>
      <c r="F7" s="21">
        <f t="shared" ref="F7:F27" si="0">SUM(G7,H7,I7)</f>
        <v>0</v>
      </c>
      <c r="G7" s="21">
        <v>0</v>
      </c>
      <c r="H7" s="21">
        <v>0</v>
      </c>
      <c r="I7" s="21">
        <v>0</v>
      </c>
      <c r="J7" s="22">
        <f t="shared" ref="J7:J27" si="1">IFERROR(G7/E7,0)</f>
        <v>0</v>
      </c>
      <c r="K7" s="22">
        <f t="shared" ref="K7:K27" si="2">IFERROR(SUM(G7,H7)/E7,0)</f>
        <v>0</v>
      </c>
      <c r="L7" s="23">
        <f t="shared" ref="L7:L27" si="3">IFERROR(SUM(G7,H7,I7)/E7,0)</f>
        <v>0</v>
      </c>
      <c r="M7" s="4"/>
      <c r="N7" t="s">
        <v>271</v>
      </c>
      <c r="O7" s="5">
        <v>0.34888765214972695</v>
      </c>
      <c r="P7" s="71">
        <v>0.66371352613804924</v>
      </c>
    </row>
    <row r="8" spans="1:16" x14ac:dyDescent="0.25">
      <c r="A8" s="17"/>
      <c r="B8" s="55">
        <v>2</v>
      </c>
      <c r="C8" s="19" t="s">
        <v>251</v>
      </c>
      <c r="D8" s="20">
        <v>0.96708000000000005</v>
      </c>
      <c r="E8" s="21">
        <v>0.94758000000000009</v>
      </c>
      <c r="F8" s="21">
        <f t="shared" si="0"/>
        <v>0.40360039923109303</v>
      </c>
      <c r="G8" s="21">
        <v>0.26932668923109304</v>
      </c>
      <c r="H8" s="21">
        <v>5.5391839999999998E-2</v>
      </c>
      <c r="I8" s="21">
        <v>7.8881870000000007E-2</v>
      </c>
      <c r="J8" s="22">
        <f t="shared" si="1"/>
        <v>0.28422580598059582</v>
      </c>
      <c r="K8" s="22">
        <f t="shared" si="2"/>
        <v>0.34268191522730851</v>
      </c>
      <c r="L8" s="23">
        <f t="shared" si="3"/>
        <v>0.42592751982006055</v>
      </c>
      <c r="M8" s="4"/>
      <c r="N8" t="s">
        <v>255</v>
      </c>
      <c r="O8" s="5">
        <v>7.816799988443926E-2</v>
      </c>
      <c r="P8" s="71">
        <v>0.59565648010698213</v>
      </c>
    </row>
    <row r="9" spans="1:16" x14ac:dyDescent="0.25">
      <c r="A9" s="17"/>
      <c r="B9" s="55">
        <v>3</v>
      </c>
      <c r="C9" s="19" t="s">
        <v>252</v>
      </c>
      <c r="D9" s="20">
        <v>0.16090000000000002</v>
      </c>
      <c r="E9" s="21">
        <v>0.27494999999999997</v>
      </c>
      <c r="F9" s="21">
        <f t="shared" si="0"/>
        <v>0.1063496564620031</v>
      </c>
      <c r="G9" s="21">
        <v>9.7841756462003104E-2</v>
      </c>
      <c r="H9" s="21">
        <v>4.1039500000000003E-3</v>
      </c>
      <c r="I9" s="21">
        <v>4.4039500000000002E-3</v>
      </c>
      <c r="J9" s="22">
        <f t="shared" si="1"/>
        <v>0.35585290584471035</v>
      </c>
      <c r="K9" s="22">
        <f t="shared" si="2"/>
        <v>0.37077907423896383</v>
      </c>
      <c r="L9" s="23">
        <f t="shared" si="3"/>
        <v>0.38679635010730357</v>
      </c>
      <c r="M9" s="4"/>
      <c r="N9" t="s">
        <v>272</v>
      </c>
      <c r="O9" s="5">
        <v>1.0798806479751666</v>
      </c>
      <c r="P9" s="71">
        <v>0.48307189305716158</v>
      </c>
    </row>
    <row r="10" spans="1:16" x14ac:dyDescent="0.25">
      <c r="A10" s="17"/>
      <c r="B10" s="55">
        <v>4</v>
      </c>
      <c r="C10" s="19" t="s">
        <v>253</v>
      </c>
      <c r="D10" s="20">
        <v>3.3714000000000001E-2</v>
      </c>
      <c r="E10" s="21">
        <v>3.3714000000000001E-2</v>
      </c>
      <c r="F10" s="21">
        <f t="shared" si="0"/>
        <v>1.5860000028702199E-2</v>
      </c>
      <c r="G10" s="21">
        <v>1.6000000287021976E-3</v>
      </c>
      <c r="H10" s="21">
        <v>0</v>
      </c>
      <c r="I10" s="21">
        <v>1.426E-2</v>
      </c>
      <c r="J10" s="22">
        <f t="shared" si="1"/>
        <v>4.7458030156676677E-2</v>
      </c>
      <c r="K10" s="22">
        <f t="shared" si="2"/>
        <v>4.7458030156676677E-2</v>
      </c>
      <c r="L10" s="23">
        <f t="shared" si="3"/>
        <v>0.47042771634045794</v>
      </c>
      <c r="M10" s="4"/>
      <c r="N10" t="s">
        <v>253</v>
      </c>
      <c r="O10" s="5">
        <v>1.5860000028702199E-2</v>
      </c>
      <c r="P10" s="71">
        <v>0.47042771634045794</v>
      </c>
    </row>
    <row r="11" spans="1:16" x14ac:dyDescent="0.25">
      <c r="A11" s="17"/>
      <c r="B11" s="55">
        <v>5</v>
      </c>
      <c r="C11" s="19" t="s">
        <v>254</v>
      </c>
      <c r="D11" s="20">
        <v>1.4053670000000003</v>
      </c>
      <c r="E11" s="21">
        <v>1.5784399999999998</v>
      </c>
      <c r="F11" s="21">
        <f t="shared" si="0"/>
        <v>0.6722859356711135</v>
      </c>
      <c r="G11" s="21">
        <v>0.44186322567111347</v>
      </c>
      <c r="H11" s="21">
        <v>6.1008520000000017E-2</v>
      </c>
      <c r="I11" s="21">
        <v>0.16941419000000002</v>
      </c>
      <c r="J11" s="22">
        <f t="shared" si="1"/>
        <v>0.27993666257261191</v>
      </c>
      <c r="K11" s="22">
        <f t="shared" si="2"/>
        <v>0.31858781180856638</v>
      </c>
      <c r="L11" s="23">
        <f t="shared" si="3"/>
        <v>0.42591795422766376</v>
      </c>
      <c r="M11" s="4"/>
      <c r="N11" t="s">
        <v>269</v>
      </c>
      <c r="O11" s="5">
        <v>1.3066756468723382</v>
      </c>
      <c r="P11" s="71">
        <v>0.44565637976222522</v>
      </c>
    </row>
    <row r="12" spans="1:16" x14ac:dyDescent="0.25">
      <c r="A12" s="17"/>
      <c r="B12" s="55">
        <v>6</v>
      </c>
      <c r="C12" s="19" t="s">
        <v>255</v>
      </c>
      <c r="D12" s="20">
        <v>0.13117999999999999</v>
      </c>
      <c r="E12" s="21">
        <v>0.13122999999999999</v>
      </c>
      <c r="F12" s="21">
        <f t="shared" si="0"/>
        <v>7.816799988443926E-2</v>
      </c>
      <c r="G12" s="21">
        <v>4.197509988443926E-2</v>
      </c>
      <c r="H12" s="21">
        <v>3.288895E-2</v>
      </c>
      <c r="I12" s="21">
        <v>3.3039499999999999E-3</v>
      </c>
      <c r="J12" s="22">
        <f t="shared" si="1"/>
        <v>0.31985902525671922</v>
      </c>
      <c r="K12" s="22">
        <f t="shared" si="2"/>
        <v>0.57047969126296783</v>
      </c>
      <c r="L12" s="23">
        <f t="shared" si="3"/>
        <v>0.59565648010698213</v>
      </c>
      <c r="M12" s="4"/>
      <c r="N12" t="s">
        <v>251</v>
      </c>
      <c r="O12" s="5">
        <v>0.40360039923109303</v>
      </c>
      <c r="P12" s="71">
        <v>0.42592751982006055</v>
      </c>
    </row>
    <row r="13" spans="1:16" x14ac:dyDescent="0.25">
      <c r="A13" s="17"/>
      <c r="B13" s="55">
        <v>7</v>
      </c>
      <c r="C13" s="19" t="s">
        <v>256</v>
      </c>
      <c r="D13" s="20">
        <v>8.6962969999999977</v>
      </c>
      <c r="E13" s="21">
        <v>8.744847</v>
      </c>
      <c r="F13" s="21">
        <f t="shared" si="0"/>
        <v>2.7246023446353487</v>
      </c>
      <c r="G13" s="21">
        <v>1.8349887746353488</v>
      </c>
      <c r="H13" s="21">
        <v>0.41221045000000001</v>
      </c>
      <c r="I13" s="21">
        <v>0.47740312000000018</v>
      </c>
      <c r="J13" s="22">
        <f t="shared" si="1"/>
        <v>0.20983657857425622</v>
      </c>
      <c r="K13" s="22">
        <f t="shared" si="2"/>
        <v>0.25697410425080608</v>
      </c>
      <c r="L13" s="23">
        <f t="shared" si="3"/>
        <v>0.31156661112942841</v>
      </c>
      <c r="M13" s="4"/>
      <c r="N13" t="s">
        <v>254</v>
      </c>
      <c r="O13" s="5">
        <v>0.6722859356711135</v>
      </c>
      <c r="P13" s="71">
        <v>0.42591795422766376</v>
      </c>
    </row>
    <row r="14" spans="1:16" x14ac:dyDescent="0.25">
      <c r="A14" s="17"/>
      <c r="B14" s="55">
        <v>8</v>
      </c>
      <c r="C14" s="19" t="s">
        <v>257</v>
      </c>
      <c r="D14" s="20">
        <v>0.83309700000000009</v>
      </c>
      <c r="E14" s="21">
        <v>0.569129</v>
      </c>
      <c r="F14" s="21">
        <f t="shared" si="0"/>
        <v>0.18840041698648757</v>
      </c>
      <c r="G14" s="21">
        <v>0.12538118698648759</v>
      </c>
      <c r="H14" s="21">
        <v>3.0098779999999999E-2</v>
      </c>
      <c r="I14" s="21">
        <v>3.2920449999999997E-2</v>
      </c>
      <c r="J14" s="22">
        <f t="shared" si="1"/>
        <v>0.22030363412598478</v>
      </c>
      <c r="K14" s="22">
        <f t="shared" si="2"/>
        <v>0.27318932436492882</v>
      </c>
      <c r="L14" s="23">
        <f t="shared" si="3"/>
        <v>0.33103288882922427</v>
      </c>
      <c r="M14" s="4"/>
      <c r="N14" t="s">
        <v>261</v>
      </c>
      <c r="O14" s="5">
        <v>0.25678289475213045</v>
      </c>
      <c r="P14" s="71">
        <v>0.41397966842683764</v>
      </c>
    </row>
    <row r="15" spans="1:16" x14ac:dyDescent="0.25">
      <c r="A15" s="17"/>
      <c r="B15" s="55">
        <v>9</v>
      </c>
      <c r="C15" s="19" t="s">
        <v>258</v>
      </c>
      <c r="D15" s="20">
        <v>0.39454499999999998</v>
      </c>
      <c r="E15" s="21">
        <v>0.27106999999999998</v>
      </c>
      <c r="F15" s="21">
        <f t="shared" si="0"/>
        <v>7.5687400010981218E-2</v>
      </c>
      <c r="G15" s="21">
        <v>5.8803500010981224E-2</v>
      </c>
      <c r="H15" s="21">
        <v>4.1779E-3</v>
      </c>
      <c r="I15" s="21">
        <v>1.2706E-2</v>
      </c>
      <c r="J15" s="22">
        <f t="shared" si="1"/>
        <v>0.21693105106054239</v>
      </c>
      <c r="K15" s="22">
        <f t="shared" si="2"/>
        <v>0.23234367510599191</v>
      </c>
      <c r="L15" s="23">
        <f t="shared" si="3"/>
        <v>0.27921717641561672</v>
      </c>
      <c r="M15" s="4"/>
      <c r="N15" t="s">
        <v>265</v>
      </c>
      <c r="O15" s="5">
        <v>0.37897405288729341</v>
      </c>
      <c r="P15" s="71">
        <v>0.40349268966763707</v>
      </c>
    </row>
    <row r="16" spans="1:16" x14ac:dyDescent="0.25">
      <c r="A16" s="17"/>
      <c r="B16" s="55">
        <v>12</v>
      </c>
      <c r="C16" s="19" t="s">
        <v>261</v>
      </c>
      <c r="D16" s="20">
        <v>0.60912200000000005</v>
      </c>
      <c r="E16" s="21">
        <v>0.62027900000000002</v>
      </c>
      <c r="F16" s="21">
        <f t="shared" si="0"/>
        <v>0.25678289475213045</v>
      </c>
      <c r="G16" s="21">
        <v>0.15518049475213047</v>
      </c>
      <c r="H16" s="21">
        <v>5.1138099999999999E-2</v>
      </c>
      <c r="I16" s="21">
        <v>5.0464300000000004E-2</v>
      </c>
      <c r="J16" s="22">
        <f t="shared" si="1"/>
        <v>0.2501785402248512</v>
      </c>
      <c r="K16" s="22">
        <f t="shared" si="2"/>
        <v>0.33262224700841148</v>
      </c>
      <c r="L16" s="23">
        <f t="shared" si="3"/>
        <v>0.41397966842683764</v>
      </c>
      <c r="M16" s="4"/>
      <c r="N16" t="s">
        <v>266</v>
      </c>
      <c r="O16" s="5">
        <v>0.20971409398617352</v>
      </c>
      <c r="P16" s="71">
        <v>0.40021697284198599</v>
      </c>
    </row>
    <row r="17" spans="1:16" x14ac:dyDescent="0.25">
      <c r="A17" s="17"/>
      <c r="B17" s="55">
        <v>13</v>
      </c>
      <c r="C17" s="19" t="s">
        <v>262</v>
      </c>
      <c r="D17" s="20">
        <v>8.2920000000000008E-2</v>
      </c>
      <c r="E17" s="21">
        <v>8.2920000000000008E-2</v>
      </c>
      <c r="F17" s="21">
        <f t="shared" si="0"/>
        <v>1.8629999831318855E-3</v>
      </c>
      <c r="G17" s="21">
        <v>1.8629999831318855E-3</v>
      </c>
      <c r="H17" s="21">
        <v>0</v>
      </c>
      <c r="I17" s="21">
        <v>0</v>
      </c>
      <c r="J17" s="22">
        <f t="shared" si="1"/>
        <v>2.2467438291508508E-2</v>
      </c>
      <c r="K17" s="22">
        <f t="shared" si="2"/>
        <v>2.2467438291508508E-2</v>
      </c>
      <c r="L17" s="23">
        <f t="shared" si="3"/>
        <v>2.2467438291508508E-2</v>
      </c>
      <c r="M17" s="4"/>
      <c r="N17" t="s">
        <v>252</v>
      </c>
      <c r="O17" s="5">
        <v>0.1063496564620031</v>
      </c>
      <c r="P17" s="71">
        <v>0.38679635010730357</v>
      </c>
    </row>
    <row r="18" spans="1:16" x14ac:dyDescent="0.25">
      <c r="A18" s="17"/>
      <c r="B18" s="55">
        <v>14</v>
      </c>
      <c r="C18" s="19" t="s">
        <v>263</v>
      </c>
      <c r="D18" s="20">
        <v>0.20759100000000003</v>
      </c>
      <c r="E18" s="21">
        <v>0.24469800000000003</v>
      </c>
      <c r="F18" s="21">
        <f t="shared" si="0"/>
        <v>7.9042720435500147E-2</v>
      </c>
      <c r="G18" s="21">
        <v>5.2203720435500145E-2</v>
      </c>
      <c r="H18" s="21">
        <v>1.26725E-2</v>
      </c>
      <c r="I18" s="21">
        <v>1.41665E-2</v>
      </c>
      <c r="J18" s="22">
        <f t="shared" si="1"/>
        <v>0.21333938338482594</v>
      </c>
      <c r="K18" s="22">
        <f t="shared" si="2"/>
        <v>0.26512771022035381</v>
      </c>
      <c r="L18" s="23">
        <f t="shared" si="3"/>
        <v>0.32302152218448921</v>
      </c>
      <c r="M18" s="4"/>
      <c r="N18" t="s">
        <v>270</v>
      </c>
      <c r="O18" s="5">
        <v>0.25296675100500754</v>
      </c>
      <c r="P18" s="71">
        <v>0.38113129665706569</v>
      </c>
    </row>
    <row r="19" spans="1:16" x14ac:dyDescent="0.25">
      <c r="A19" s="17"/>
      <c r="B19" s="55">
        <v>15</v>
      </c>
      <c r="C19" s="19" t="s">
        <v>264</v>
      </c>
      <c r="D19" s="20">
        <v>4.4649389999999993</v>
      </c>
      <c r="E19" s="21">
        <v>4.4925049999999995</v>
      </c>
      <c r="F19" s="21">
        <f t="shared" si="0"/>
        <v>1.7110055167517841</v>
      </c>
      <c r="G19" s="21">
        <v>1.2286225167517841</v>
      </c>
      <c r="H19" s="21">
        <v>0.23717357</v>
      </c>
      <c r="I19" s="21">
        <v>0.24520943000000001</v>
      </c>
      <c r="J19" s="22">
        <f t="shared" si="1"/>
        <v>0.27348272661951056</v>
      </c>
      <c r="K19" s="22">
        <f t="shared" si="2"/>
        <v>0.32627589435109905</v>
      </c>
      <c r="L19" s="23">
        <f t="shared" si="3"/>
        <v>0.38085778797169606</v>
      </c>
      <c r="M19" s="4"/>
      <c r="N19" t="s">
        <v>264</v>
      </c>
      <c r="O19" s="5">
        <v>1.7110055167517841</v>
      </c>
      <c r="P19" s="71">
        <v>0.38085778797169606</v>
      </c>
    </row>
    <row r="20" spans="1:16" x14ac:dyDescent="0.25">
      <c r="A20" s="17"/>
      <c r="B20" s="55">
        <v>16</v>
      </c>
      <c r="C20" s="19" t="s">
        <v>265</v>
      </c>
      <c r="D20" s="20">
        <v>0.89760999999999991</v>
      </c>
      <c r="E20" s="21">
        <v>0.9392339999999999</v>
      </c>
      <c r="F20" s="21">
        <f t="shared" si="0"/>
        <v>0.37897405288729341</v>
      </c>
      <c r="G20" s="21">
        <v>0.19999047288729344</v>
      </c>
      <c r="H20" s="21">
        <v>8.0017359999999996E-2</v>
      </c>
      <c r="I20" s="21">
        <v>9.8966219999999994E-2</v>
      </c>
      <c r="J20" s="22">
        <f t="shared" si="1"/>
        <v>0.21292933697810498</v>
      </c>
      <c r="K20" s="22">
        <f t="shared" si="2"/>
        <v>0.29812361231311202</v>
      </c>
      <c r="L20" s="23">
        <f t="shared" si="3"/>
        <v>0.40349268966763707</v>
      </c>
      <c r="M20" s="4"/>
      <c r="N20" t="s">
        <v>274</v>
      </c>
      <c r="O20" s="5">
        <v>1.4997120000000001E-2</v>
      </c>
      <c r="P20" s="71">
        <v>0.36453864851725815</v>
      </c>
    </row>
    <row r="21" spans="1:16" x14ac:dyDescent="0.25">
      <c r="A21" s="17"/>
      <c r="B21" s="55">
        <v>17</v>
      </c>
      <c r="C21" s="19" t="s">
        <v>266</v>
      </c>
      <c r="D21" s="20">
        <v>0.4540010000000001</v>
      </c>
      <c r="E21" s="21">
        <v>0.52400100000000005</v>
      </c>
      <c r="F21" s="21">
        <f t="shared" si="0"/>
        <v>0.20971409398617352</v>
      </c>
      <c r="G21" s="21">
        <v>0.14032272398617351</v>
      </c>
      <c r="H21" s="21">
        <v>2.1836850000000001E-2</v>
      </c>
      <c r="I21" s="21">
        <v>4.7554520000000003E-2</v>
      </c>
      <c r="J21" s="22">
        <f t="shared" si="1"/>
        <v>0.26779094693745525</v>
      </c>
      <c r="K21" s="22">
        <f t="shared" si="2"/>
        <v>0.30946424527085536</v>
      </c>
      <c r="L21" s="23">
        <f t="shared" si="3"/>
        <v>0.40021697284198599</v>
      </c>
      <c r="M21" s="4"/>
      <c r="N21" t="s">
        <v>268</v>
      </c>
      <c r="O21" s="5">
        <v>7.7967709020078782E-2</v>
      </c>
      <c r="P21" s="71">
        <v>0.35842278775377551</v>
      </c>
    </row>
    <row r="22" spans="1:16" x14ac:dyDescent="0.25">
      <c r="A22" s="17"/>
      <c r="B22" s="55">
        <v>19</v>
      </c>
      <c r="C22" s="19" t="s">
        <v>268</v>
      </c>
      <c r="D22" s="20">
        <v>0.21752999999999997</v>
      </c>
      <c r="E22" s="21">
        <v>0.21752999999999997</v>
      </c>
      <c r="F22" s="21">
        <f t="shared" si="0"/>
        <v>7.7967709020078782E-2</v>
      </c>
      <c r="G22" s="21">
        <v>5.0125099020078778E-2</v>
      </c>
      <c r="H22" s="21">
        <v>9.4000000000000008E-4</v>
      </c>
      <c r="I22" s="21">
        <v>2.690261E-2</v>
      </c>
      <c r="J22" s="22">
        <f t="shared" si="1"/>
        <v>0.23042844214627309</v>
      </c>
      <c r="K22" s="22">
        <f t="shared" si="2"/>
        <v>0.23474968519320916</v>
      </c>
      <c r="L22" s="23">
        <f t="shared" si="3"/>
        <v>0.35842278775377551</v>
      </c>
      <c r="M22" s="4"/>
      <c r="N22" t="s">
        <v>257</v>
      </c>
      <c r="O22" s="5">
        <v>0.18840041698648757</v>
      </c>
      <c r="P22" s="71">
        <v>0.33103288882922427</v>
      </c>
    </row>
    <row r="23" spans="1:16" x14ac:dyDescent="0.25">
      <c r="A23" s="17"/>
      <c r="B23" s="55">
        <v>20</v>
      </c>
      <c r="C23" s="19" t="s">
        <v>269</v>
      </c>
      <c r="D23" s="20">
        <v>2.3114709999999992</v>
      </c>
      <c r="E23" s="21">
        <v>2.9320249999999994</v>
      </c>
      <c r="F23" s="21">
        <f t="shared" si="0"/>
        <v>1.3066756468723382</v>
      </c>
      <c r="G23" s="21">
        <v>0.83838408687233823</v>
      </c>
      <c r="H23" s="21">
        <v>0.20918407999999997</v>
      </c>
      <c r="I23" s="21">
        <v>0.25910748</v>
      </c>
      <c r="J23" s="22">
        <f t="shared" si="1"/>
        <v>0.28594029275751004</v>
      </c>
      <c r="K23" s="22">
        <f t="shared" si="2"/>
        <v>0.35728486860526032</v>
      </c>
      <c r="L23" s="23">
        <f t="shared" si="3"/>
        <v>0.44565637976222522</v>
      </c>
      <c r="M23" s="4"/>
      <c r="N23" t="s">
        <v>263</v>
      </c>
      <c r="O23" s="5">
        <v>7.9042720435500147E-2</v>
      </c>
      <c r="P23" s="71">
        <v>0.32302152218448921</v>
      </c>
    </row>
    <row r="24" spans="1:16" x14ac:dyDescent="0.25">
      <c r="A24" s="17"/>
      <c r="B24" s="55">
        <v>21</v>
      </c>
      <c r="C24" s="19" t="s">
        <v>270</v>
      </c>
      <c r="D24" s="20">
        <v>0.66367599999999993</v>
      </c>
      <c r="E24" s="21">
        <v>0.66372599999999993</v>
      </c>
      <c r="F24" s="21">
        <f t="shared" si="0"/>
        <v>0.25296675100500754</v>
      </c>
      <c r="G24" s="21">
        <v>0.14839338100500754</v>
      </c>
      <c r="H24" s="21">
        <v>3.7759230000000005E-2</v>
      </c>
      <c r="I24" s="21">
        <v>6.6814139999999994E-2</v>
      </c>
      <c r="J24" s="22">
        <f t="shared" si="1"/>
        <v>0.22357626641868414</v>
      </c>
      <c r="K24" s="22">
        <f t="shared" si="2"/>
        <v>0.28046605226404808</v>
      </c>
      <c r="L24" s="23">
        <f t="shared" si="3"/>
        <v>0.38113129665706569</v>
      </c>
      <c r="M24" s="4"/>
      <c r="N24" t="s">
        <v>256</v>
      </c>
      <c r="O24" s="5">
        <v>2.7246023446353487</v>
      </c>
      <c r="P24" s="71">
        <v>0.31156661112942841</v>
      </c>
    </row>
    <row r="25" spans="1:16" x14ac:dyDescent="0.25">
      <c r="A25" s="17"/>
      <c r="B25" s="55">
        <v>22</v>
      </c>
      <c r="C25" s="19" t="s">
        <v>271</v>
      </c>
      <c r="D25" s="20">
        <v>0.45161000000000007</v>
      </c>
      <c r="E25" s="21">
        <v>0.52566000000000002</v>
      </c>
      <c r="F25" s="21">
        <f t="shared" si="0"/>
        <v>0.34888765214972695</v>
      </c>
      <c r="G25" s="21">
        <v>0.18553594214972691</v>
      </c>
      <c r="H25" s="21">
        <v>8.134087000000001E-2</v>
      </c>
      <c r="I25" s="21">
        <v>8.2010840000000015E-2</v>
      </c>
      <c r="J25" s="22">
        <f t="shared" si="1"/>
        <v>0.35295807584698646</v>
      </c>
      <c r="K25" s="22">
        <f t="shared" si="2"/>
        <v>0.50769853545966381</v>
      </c>
      <c r="L25" s="23">
        <f t="shared" si="3"/>
        <v>0.66371352613804924</v>
      </c>
      <c r="M25" s="4"/>
      <c r="N25" t="s">
        <v>258</v>
      </c>
      <c r="O25" s="5">
        <v>7.5687400010981218E-2</v>
      </c>
      <c r="P25" s="71">
        <v>0.27921717641561672</v>
      </c>
    </row>
    <row r="26" spans="1:16" x14ac:dyDescent="0.25">
      <c r="A26" s="17"/>
      <c r="B26" s="55">
        <v>23</v>
      </c>
      <c r="C26" s="19" t="s">
        <v>272</v>
      </c>
      <c r="D26" s="20">
        <v>1.9053450000000003</v>
      </c>
      <c r="E26" s="21">
        <v>2.2354449999999999</v>
      </c>
      <c r="F26" s="21">
        <f t="shared" si="0"/>
        <v>1.0798806479751666</v>
      </c>
      <c r="G26" s="21">
        <v>0.55431608797516674</v>
      </c>
      <c r="H26" s="21">
        <v>0.10961957999999999</v>
      </c>
      <c r="I26" s="21">
        <v>0.41594497999999996</v>
      </c>
      <c r="J26" s="22">
        <f t="shared" si="1"/>
        <v>0.24796677528419028</v>
      </c>
      <c r="K26" s="22">
        <f t="shared" si="2"/>
        <v>0.29700380370582441</v>
      </c>
      <c r="L26" s="23">
        <f t="shared" si="3"/>
        <v>0.48307189305716158</v>
      </c>
      <c r="M26" s="4"/>
      <c r="N26" t="s">
        <v>262</v>
      </c>
      <c r="O26" s="5">
        <v>1.8629999831318855E-3</v>
      </c>
      <c r="P26" s="71">
        <v>2.2467438291508508E-2</v>
      </c>
    </row>
    <row r="27" spans="1:16" ht="15.75" thickBot="1" x14ac:dyDescent="0.3">
      <c r="A27" s="24"/>
      <c r="B27" s="56">
        <v>25</v>
      </c>
      <c r="C27" s="26" t="s">
        <v>274</v>
      </c>
      <c r="D27" s="27">
        <v>4.1140000000000003E-2</v>
      </c>
      <c r="E27" s="28">
        <v>4.1140000000000003E-2</v>
      </c>
      <c r="F27" s="28">
        <f t="shared" si="0"/>
        <v>1.4997120000000001E-2</v>
      </c>
      <c r="G27" s="28">
        <v>0</v>
      </c>
      <c r="H27" s="28">
        <v>1.4997120000000001E-2</v>
      </c>
      <c r="I27" s="28">
        <v>0</v>
      </c>
      <c r="J27" s="29">
        <f t="shared" si="1"/>
        <v>0</v>
      </c>
      <c r="K27" s="29">
        <f t="shared" si="2"/>
        <v>0.36453864851725815</v>
      </c>
      <c r="L27" s="30">
        <f t="shared" si="3"/>
        <v>0.36453864851725815</v>
      </c>
      <c r="M27" s="4"/>
      <c r="N27" t="s">
        <v>250</v>
      </c>
      <c r="O27" s="5">
        <v>0</v>
      </c>
      <c r="P27" s="71">
        <v>0</v>
      </c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topLeftCell="A14" workbookViewId="0">
      <selection activeCell="A20" sqref="A20:D2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3.42578125" customWidth="1"/>
    <col min="6" max="6" width="13.5703125" customWidth="1"/>
    <col min="7" max="9" width="0" hidden="1" customWidth="1"/>
  </cols>
  <sheetData>
    <row r="1" spans="1:13" ht="15.75" x14ac:dyDescent="0.25">
      <c r="A1" s="50">
        <v>94</v>
      </c>
      <c r="B1" s="49" t="s">
        <v>58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1486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24.960894999999997</v>
      </c>
      <c r="E6" s="14">
        <v>26.101882999999994</v>
      </c>
      <c r="F6" s="14">
        <v>9.9837119587285006</v>
      </c>
      <c r="G6" s="14">
        <v>6.4267177587285005</v>
      </c>
      <c r="H6" s="14">
        <v>1.4565596499999998</v>
      </c>
      <c r="I6" s="14">
        <v>2.1004345500000001</v>
      </c>
      <c r="J6" s="15">
        <v>0.2462166334409093</v>
      </c>
      <c r="K6" s="15">
        <v>0.30201949065239864</v>
      </c>
      <c r="L6" s="16">
        <v>0.38249010459239674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23.632863999999998</v>
      </c>
      <c r="E7" s="38">
        <f ca="1">SUM(E8:OFFSET(E6,MATCH("PROYECTOS",$A$8:$A$50,0),0))</f>
        <v>24.282731999999999</v>
      </c>
      <c r="F7" s="38">
        <f ca="1">SUM(F8:OFFSET(F6,MATCH("PROYECTOS",$A$8:$A$50,0),0))</f>
        <v>9.1965954139090975</v>
      </c>
      <c r="G7" s="38">
        <f ca="1">SUM(G8:OFFSET(G6,MATCH("PROYECTOS",$A$8:$A$50,0),0))</f>
        <v>6.0629855139090978</v>
      </c>
      <c r="H7" s="38">
        <f ca="1">SUM(H8:OFFSET(H6,MATCH("PROYECTOS",$A$8:$A$50,0),0))</f>
        <v>1.38812468</v>
      </c>
      <c r="I7" s="38">
        <f ca="1">SUM(I8:OFFSET(I6,MATCH("PROYECTOS",$A$8:$A$50,0),0))</f>
        <v>1.7454852199999997</v>
      </c>
      <c r="J7" s="39">
        <f ca="1">IFERROR(G7/E7,0)</f>
        <v>0.24968300576348237</v>
      </c>
      <c r="K7" s="39">
        <f ca="1">IFERROR(SUM(G7,H7)/E7,0)</f>
        <v>0.30684810069596363</v>
      </c>
      <c r="L7" s="40">
        <f ca="1">IFERROR(SUM(G7,H7,I7)/E7,0)</f>
        <v>0.37872984859813541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3.8919179999999991</v>
      </c>
      <c r="E8" s="21">
        <v>4.1079449999999991</v>
      </c>
      <c r="F8" s="21">
        <f t="shared" ref="F8:F11" si="0">SUM(G8,H8,I8)</f>
        <v>2.0308317058982901</v>
      </c>
      <c r="G8" s="21">
        <v>1.3983069358982902</v>
      </c>
      <c r="H8" s="21">
        <v>0.28364790999999995</v>
      </c>
      <c r="I8" s="21">
        <v>0.34887685999999996</v>
      </c>
      <c r="J8" s="22">
        <f t="shared" ref="J8:J12" si="1">IFERROR(G8/E8,0)</f>
        <v>0.34039086109923344</v>
      </c>
      <c r="K8" s="22">
        <f t="shared" ref="K8:K12" si="2">IFERROR(SUM(G8,H8)/E8,0)</f>
        <v>0.40943947543073012</v>
      </c>
      <c r="L8" s="23">
        <f t="shared" ref="L8:L12" si="3">IFERROR(SUM(G8,H8,I8)/E8,0)</f>
        <v>0.49436681988154429</v>
      </c>
      <c r="M8" s="4"/>
    </row>
    <row r="9" spans="1:13" ht="38.25" x14ac:dyDescent="0.25">
      <c r="A9" s="17"/>
      <c r="B9" s="19">
        <v>3000538</v>
      </c>
      <c r="C9" s="19" t="s">
        <v>1488</v>
      </c>
      <c r="D9" s="20">
        <v>5.3841749999999999</v>
      </c>
      <c r="E9" s="21">
        <v>8.9570289999999986</v>
      </c>
      <c r="F9" s="21">
        <f t="shared" si="0"/>
        <v>3.1120607194824554</v>
      </c>
      <c r="G9" s="21">
        <v>1.9032335194824554</v>
      </c>
      <c r="H9" s="21">
        <v>0.51005343000000003</v>
      </c>
      <c r="I9" s="21">
        <v>0.69877376999999985</v>
      </c>
      <c r="J9" s="22">
        <f t="shared" si="1"/>
        <v>0.21248491207100656</v>
      </c>
      <c r="K9" s="22">
        <f t="shared" si="2"/>
        <v>0.26942940002566207</v>
      </c>
      <c r="L9" s="23">
        <f t="shared" si="3"/>
        <v>0.34744341226119241</v>
      </c>
      <c r="M9" s="4"/>
    </row>
    <row r="10" spans="1:13" ht="51" x14ac:dyDescent="0.25">
      <c r="A10" s="17"/>
      <c r="B10" s="19">
        <v>3000539</v>
      </c>
      <c r="C10" s="19" t="s">
        <v>1489</v>
      </c>
      <c r="D10" s="20">
        <v>13.139771000000001</v>
      </c>
      <c r="E10" s="21">
        <v>9.5276510000000005</v>
      </c>
      <c r="F10" s="21">
        <f t="shared" si="0"/>
        <v>3.4628638924031256</v>
      </c>
      <c r="G10" s="21">
        <v>2.3220639324031254</v>
      </c>
      <c r="H10" s="21">
        <v>0.50352881000000016</v>
      </c>
      <c r="I10" s="21">
        <v>0.63727115000000012</v>
      </c>
      <c r="J10" s="22">
        <f t="shared" si="1"/>
        <v>0.24371840786392421</v>
      </c>
      <c r="K10" s="22">
        <f t="shared" si="2"/>
        <v>0.29656761592160813</v>
      </c>
      <c r="L10" s="23">
        <f t="shared" si="3"/>
        <v>0.36345410767072867</v>
      </c>
      <c r="M10" s="4"/>
    </row>
    <row r="11" spans="1:13" ht="38.25" x14ac:dyDescent="0.25">
      <c r="A11" s="17"/>
      <c r="B11" s="19">
        <v>3000540</v>
      </c>
      <c r="C11" s="19" t="s">
        <v>1490</v>
      </c>
      <c r="D11" s="20">
        <v>1.2170000000000001</v>
      </c>
      <c r="E11" s="21">
        <v>1.690107</v>
      </c>
      <c r="F11" s="21">
        <f t="shared" si="0"/>
        <v>0.59083909612522678</v>
      </c>
      <c r="G11" s="21">
        <v>0.43938112612522673</v>
      </c>
      <c r="H11" s="21">
        <v>9.0894530000000001E-2</v>
      </c>
      <c r="I11" s="21">
        <v>6.0563439999999996E-2</v>
      </c>
      <c r="J11" s="22">
        <f t="shared" si="1"/>
        <v>0.25997237223751318</v>
      </c>
      <c r="K11" s="22">
        <f t="shared" si="2"/>
        <v>0.31375271277216576</v>
      </c>
      <c r="L11" s="23">
        <f t="shared" si="3"/>
        <v>0.34958679901640949</v>
      </c>
      <c r="M11" s="4"/>
    </row>
    <row r="12" spans="1:13" ht="15.75" thickBot="1" x14ac:dyDescent="0.3">
      <c r="A12" s="41" t="s">
        <v>294</v>
      </c>
      <c r="B12" s="43"/>
      <c r="C12" s="43"/>
      <c r="D12" s="44">
        <f ca="1">OFFSET(D12,-MATCH("PROYECTOS",$A$8:$A$50,0)-1,0)-(OFFSET(D12,-MATCH("PROYECTOS",$A$8:$A$50,0),0))</f>
        <v>1.3280309999999993</v>
      </c>
      <c r="E12" s="45">
        <f t="shared" ref="E12:I12" ca="1" si="4">OFFSET(E12,-MATCH("PROYECTOS",$A$8:$A$50,0)-1,0)-(OFFSET(E12,-MATCH("PROYECTOS",$A$8:$A$50,0),0))</f>
        <v>1.8191509999999944</v>
      </c>
      <c r="F12" s="45">
        <f t="shared" ca="1" si="4"/>
        <v>0.78711654481940307</v>
      </c>
      <c r="G12" s="45">
        <f t="shared" ca="1" si="4"/>
        <v>0.36373224481940269</v>
      </c>
      <c r="H12" s="45">
        <f t="shared" ca="1" si="4"/>
        <v>6.8434969999999762E-2</v>
      </c>
      <c r="I12" s="45">
        <f t="shared" ca="1" si="4"/>
        <v>0.3549493300000004</v>
      </c>
      <c r="J12" s="46">
        <f t="shared" ca="1" si="1"/>
        <v>0.19994615335362695</v>
      </c>
      <c r="K12" s="46">
        <f t="shared" ca="1" si="2"/>
        <v>0.23756533394941035</v>
      </c>
      <c r="L12" s="47">
        <f t="shared" ca="1" si="3"/>
        <v>0.43268345773352807</v>
      </c>
      <c r="M12" s="4"/>
    </row>
    <row r="13" spans="1:13" ht="15.75" thickBot="1" x14ac:dyDescent="0.3"/>
    <row r="14" spans="1:13" ht="15.75" thickBot="1" x14ac:dyDescent="0.3">
      <c r="A14" s="89" t="s">
        <v>316</v>
      </c>
      <c r="B14" s="90"/>
      <c r="C14" s="90"/>
      <c r="D14" s="91"/>
    </row>
    <row r="15" spans="1:13" ht="15.75" thickBot="1" x14ac:dyDescent="0.3">
      <c r="A15" s="1" t="s">
        <v>1504</v>
      </c>
    </row>
    <row r="16" spans="1:13" ht="45" customHeight="1" x14ac:dyDescent="0.25">
      <c r="A16" s="82" t="s">
        <v>318</v>
      </c>
      <c r="B16" s="83"/>
      <c r="C16" s="83"/>
      <c r="D16" s="94" t="s">
        <v>319</v>
      </c>
    </row>
    <row r="17" spans="1:4" ht="15.75" thickBot="1" x14ac:dyDescent="0.3">
      <c r="A17" s="92"/>
      <c r="B17" s="93"/>
      <c r="C17" s="93"/>
      <c r="D17" s="95"/>
    </row>
    <row r="18" spans="1:4" ht="38.25" x14ac:dyDescent="0.25">
      <c r="A18" s="17"/>
      <c r="B18" s="19">
        <v>3000538</v>
      </c>
      <c r="C18" s="19" t="s">
        <v>1488</v>
      </c>
      <c r="D18" s="23">
        <v>0.34744341226119241</v>
      </c>
    </row>
    <row r="19" spans="1:4" ht="51" x14ac:dyDescent="0.25">
      <c r="A19" s="17"/>
      <c r="B19" s="19">
        <v>3000539</v>
      </c>
      <c r="C19" s="19" t="s">
        <v>1489</v>
      </c>
      <c r="D19" s="23">
        <v>0.36345410767072867</v>
      </c>
    </row>
    <row r="20" spans="1:4" ht="39" thickBot="1" x14ac:dyDescent="0.3">
      <c r="A20" s="24"/>
      <c r="B20" s="26">
        <v>3000540</v>
      </c>
      <c r="C20" s="26" t="s">
        <v>1490</v>
      </c>
      <c r="D20" s="30">
        <v>0.34958679901640949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workbookViewId="0">
      <selection activeCell="A18" sqref="A18:XFD5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94</v>
      </c>
      <c r="B1" s="49" t="s">
        <v>58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1487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24.960894999999997</v>
      </c>
      <c r="I6" s="14">
        <v>26.101882999999994</v>
      </c>
      <c r="J6" s="14">
        <v>9.9837119587285006</v>
      </c>
      <c r="K6" s="14">
        <v>6.4267177587285005</v>
      </c>
      <c r="L6" s="14">
        <v>1.4565596499999998</v>
      </c>
      <c r="M6" s="14">
        <v>2.1004345500000001</v>
      </c>
      <c r="N6" s="15">
        <v>0.2462166334409093</v>
      </c>
      <c r="O6" s="15">
        <v>0.30201949065239864</v>
      </c>
      <c r="P6" s="16">
        <v>0.38249010459239674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t="shared" ref="H7:M7" si="0">SUM(H8:H17)</f>
        <v>23.632863999999998</v>
      </c>
      <c r="I7" s="37">
        <f t="shared" si="0"/>
        <v>24.282732000000003</v>
      </c>
      <c r="J7" s="37">
        <f t="shared" si="0"/>
        <v>9.1965954139090975</v>
      </c>
      <c r="K7" s="37">
        <f t="shared" si="0"/>
        <v>6.0629855139090978</v>
      </c>
      <c r="L7" s="37">
        <f t="shared" si="0"/>
        <v>1.3881246800000002</v>
      </c>
      <c r="M7" s="37">
        <f t="shared" si="0"/>
        <v>1.7454852200000002</v>
      </c>
      <c r="N7" s="39">
        <f>IFERROR(K7/I7,0)</f>
        <v>0.24968300576348235</v>
      </c>
      <c r="O7" s="39">
        <f>IFERROR(SUM(K7,L7)/I7,0)</f>
        <v>0.30684810069596358</v>
      </c>
      <c r="P7" s="40">
        <f>IFERROR(SUM(K7,L7,M7)/I7,0)</f>
        <v>0.37872984859813541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513</v>
      </c>
      <c r="D8" s="68">
        <v>3000001</v>
      </c>
      <c r="E8" s="19" t="s">
        <v>276</v>
      </c>
      <c r="F8" s="69">
        <v>60</v>
      </c>
      <c r="G8" s="19" t="s">
        <v>310</v>
      </c>
      <c r="H8" s="20">
        <v>3.7710179999999993</v>
      </c>
      <c r="I8" s="21">
        <v>3.9870449999999993</v>
      </c>
      <c r="J8" s="21">
        <f t="shared" ref="J8:J17" si="1">SUM(K8,L8,M8)</f>
        <v>2.0038817060443215</v>
      </c>
      <c r="K8" s="21">
        <v>1.3713569360443216</v>
      </c>
      <c r="L8" s="21">
        <v>0.28364791</v>
      </c>
      <c r="M8" s="21">
        <v>0.34887685999999996</v>
      </c>
      <c r="N8" s="22">
        <f t="shared" ref="N8:N18" si="2">IFERROR(K8/I8,0)</f>
        <v>0.3439532124779936</v>
      </c>
      <c r="O8" s="22">
        <f t="shared" ref="O8:O18" si="3">IFERROR(SUM(K8,L8)/I8,0)</f>
        <v>0.41509560239333188</v>
      </c>
      <c r="P8" s="23">
        <f t="shared" ref="P8:P18" si="4">IFERROR(SUM(K8,L8,M8)/I8,0)</f>
        <v>0.50259821648472036</v>
      </c>
      <c r="Q8" s="70">
        <v>29</v>
      </c>
      <c r="R8" s="21">
        <v>27</v>
      </c>
      <c r="S8" s="23">
        <f>IFERROR(R8/Q8,0)</f>
        <v>0.93103448275862066</v>
      </c>
    </row>
    <row r="9" spans="1:19" ht="38.25" x14ac:dyDescent="0.25">
      <c r="A9" s="17"/>
      <c r="B9" s="19">
        <v>5002853</v>
      </c>
      <c r="C9" s="19" t="s">
        <v>1491</v>
      </c>
      <c r="D9" s="68">
        <v>3000538</v>
      </c>
      <c r="E9" s="19" t="s">
        <v>1488</v>
      </c>
      <c r="F9" s="69">
        <v>36</v>
      </c>
      <c r="G9" s="19" t="s">
        <v>534</v>
      </c>
      <c r="H9" s="20">
        <v>0.32706000000000002</v>
      </c>
      <c r="I9" s="21">
        <v>0.3367</v>
      </c>
      <c r="J9" s="21">
        <f t="shared" si="1"/>
        <v>0.13805208786734582</v>
      </c>
      <c r="K9" s="21">
        <v>0.13107999786734581</v>
      </c>
      <c r="L9" s="21">
        <v>4.4935000000000001E-3</v>
      </c>
      <c r="M9" s="21">
        <v>2.4785900000000001E-3</v>
      </c>
      <c r="N9" s="22">
        <f t="shared" si="2"/>
        <v>0.38930798297400004</v>
      </c>
      <c r="O9" s="22">
        <f t="shared" si="3"/>
        <v>0.40265369131970841</v>
      </c>
      <c r="P9" s="23">
        <f t="shared" si="4"/>
        <v>0.41001511098112808</v>
      </c>
      <c r="Q9" s="70">
        <v>7</v>
      </c>
      <c r="R9" s="21">
        <v>7</v>
      </c>
      <c r="S9" s="23">
        <f t="shared" ref="S9:S17" si="5">IFERROR(R9/Q9,0)</f>
        <v>1</v>
      </c>
    </row>
    <row r="10" spans="1:19" ht="38.25" x14ac:dyDescent="0.25">
      <c r="A10" s="17"/>
      <c r="B10" s="19">
        <v>5002857</v>
      </c>
      <c r="C10" s="19" t="s">
        <v>1492</v>
      </c>
      <c r="D10" s="68">
        <v>3000538</v>
      </c>
      <c r="E10" s="19" t="s">
        <v>1488</v>
      </c>
      <c r="F10" s="69">
        <v>24</v>
      </c>
      <c r="G10" s="19" t="s">
        <v>1500</v>
      </c>
      <c r="H10" s="20">
        <v>4.4028770000000002</v>
      </c>
      <c r="I10" s="21">
        <v>4.4471879999999997</v>
      </c>
      <c r="J10" s="21">
        <f t="shared" si="1"/>
        <v>1.9214386539429764</v>
      </c>
      <c r="K10" s="21">
        <v>1.1502099539429764</v>
      </c>
      <c r="L10" s="21">
        <v>0.32200088000000004</v>
      </c>
      <c r="M10" s="21">
        <v>0.44922782000000006</v>
      </c>
      <c r="N10" s="22">
        <f t="shared" si="2"/>
        <v>0.25863758265739528</v>
      </c>
      <c r="O10" s="22">
        <f t="shared" si="3"/>
        <v>0.33104308474095911</v>
      </c>
      <c r="P10" s="23">
        <f t="shared" si="4"/>
        <v>0.43205698835825618</v>
      </c>
      <c r="Q10" s="70">
        <v>89</v>
      </c>
      <c r="R10" s="21">
        <v>65</v>
      </c>
      <c r="S10" s="23">
        <f t="shared" si="5"/>
        <v>0.7303370786516854</v>
      </c>
    </row>
    <row r="11" spans="1:19" ht="51" x14ac:dyDescent="0.25">
      <c r="A11" s="17"/>
      <c r="B11" s="19">
        <v>5002859</v>
      </c>
      <c r="C11" s="19" t="s">
        <v>1493</v>
      </c>
      <c r="D11" s="68">
        <v>3000539</v>
      </c>
      <c r="E11" s="19" t="s">
        <v>1489</v>
      </c>
      <c r="F11" s="69">
        <v>71</v>
      </c>
      <c r="G11" s="19" t="s">
        <v>1501</v>
      </c>
      <c r="H11" s="20">
        <v>7.6252610000000001</v>
      </c>
      <c r="I11" s="21">
        <v>6.185283000000001</v>
      </c>
      <c r="J11" s="21">
        <f t="shared" si="1"/>
        <v>2.4104756990519616</v>
      </c>
      <c r="K11" s="21">
        <v>1.5734530290519615</v>
      </c>
      <c r="L11" s="21">
        <v>0.36682023000000002</v>
      </c>
      <c r="M11" s="21">
        <v>0.47020244000000005</v>
      </c>
      <c r="N11" s="22">
        <f t="shared" si="2"/>
        <v>0.25438658652352064</v>
      </c>
      <c r="O11" s="22">
        <f t="shared" si="3"/>
        <v>0.31369191337760316</v>
      </c>
      <c r="P11" s="23">
        <f t="shared" si="4"/>
        <v>0.38971146494864684</v>
      </c>
      <c r="Q11" s="70">
        <v>4.2399999999999993</v>
      </c>
      <c r="R11" s="21">
        <v>4.7399999999999993</v>
      </c>
      <c r="S11" s="23">
        <f t="shared" si="5"/>
        <v>1.1179245283018868</v>
      </c>
    </row>
    <row r="12" spans="1:19" ht="25.5" x14ac:dyDescent="0.25">
      <c r="A12" s="17"/>
      <c r="B12" s="19">
        <v>5004195</v>
      </c>
      <c r="C12" s="19" t="s">
        <v>1494</v>
      </c>
      <c r="D12" s="68">
        <v>3000001</v>
      </c>
      <c r="E12" s="19" t="s">
        <v>276</v>
      </c>
      <c r="F12" s="69">
        <v>60</v>
      </c>
      <c r="G12" s="19" t="s">
        <v>310</v>
      </c>
      <c r="H12" s="20">
        <v>0.12090000000000001</v>
      </c>
      <c r="I12" s="21">
        <v>0.12090000000000001</v>
      </c>
      <c r="J12" s="21">
        <f t="shared" si="1"/>
        <v>2.694999985396862E-2</v>
      </c>
      <c r="K12" s="21">
        <v>2.694999985396862E-2</v>
      </c>
      <c r="L12" s="21">
        <v>0</v>
      </c>
      <c r="M12" s="21">
        <v>0</v>
      </c>
      <c r="N12" s="22">
        <f t="shared" si="2"/>
        <v>0.22291149589717632</v>
      </c>
      <c r="O12" s="22">
        <f t="shared" si="3"/>
        <v>0.22291149589717632</v>
      </c>
      <c r="P12" s="23">
        <f t="shared" si="4"/>
        <v>0.22291149589717632</v>
      </c>
      <c r="Q12" s="70">
        <v>0</v>
      </c>
      <c r="R12" s="21">
        <v>0</v>
      </c>
      <c r="S12" s="23">
        <f t="shared" si="5"/>
        <v>0</v>
      </c>
    </row>
    <row r="13" spans="1:19" ht="38.25" x14ac:dyDescent="0.25">
      <c r="A13" s="17"/>
      <c r="B13" s="19">
        <v>5005072</v>
      </c>
      <c r="C13" s="19" t="s">
        <v>1495</v>
      </c>
      <c r="D13" s="68">
        <v>3000538</v>
      </c>
      <c r="E13" s="19" t="s">
        <v>1488</v>
      </c>
      <c r="F13" s="69">
        <v>201</v>
      </c>
      <c r="G13" s="19" t="s">
        <v>626</v>
      </c>
      <c r="H13" s="20">
        <v>0.14800000000000002</v>
      </c>
      <c r="I13" s="21">
        <v>3.2919029999999996</v>
      </c>
      <c r="J13" s="21">
        <f t="shared" si="1"/>
        <v>0.75942056694642868</v>
      </c>
      <c r="K13" s="21">
        <v>0.44783313694642857</v>
      </c>
      <c r="L13" s="21">
        <v>0.12336188000000001</v>
      </c>
      <c r="M13" s="21">
        <v>0.18822555000000007</v>
      </c>
      <c r="N13" s="22">
        <f t="shared" si="2"/>
        <v>0.13604080586409401</v>
      </c>
      <c r="O13" s="22">
        <f t="shared" si="3"/>
        <v>0.1735151421370644</v>
      </c>
      <c r="P13" s="23">
        <f t="shared" si="4"/>
        <v>0.23069348244660573</v>
      </c>
      <c r="Q13" s="70">
        <v>2</v>
      </c>
      <c r="R13" s="21">
        <v>2</v>
      </c>
      <c r="S13" s="23">
        <f t="shared" si="5"/>
        <v>1</v>
      </c>
    </row>
    <row r="14" spans="1:19" ht="38.25" x14ac:dyDescent="0.25">
      <c r="A14" s="17"/>
      <c r="B14" s="19">
        <v>5005073</v>
      </c>
      <c r="C14" s="19" t="s">
        <v>1496</v>
      </c>
      <c r="D14" s="68">
        <v>3000538</v>
      </c>
      <c r="E14" s="19" t="s">
        <v>1488</v>
      </c>
      <c r="F14" s="69">
        <v>584</v>
      </c>
      <c r="G14" s="19" t="s">
        <v>1502</v>
      </c>
      <c r="H14" s="20">
        <v>0.50623799999999997</v>
      </c>
      <c r="I14" s="21">
        <v>0.88123799999999997</v>
      </c>
      <c r="J14" s="21">
        <f t="shared" si="1"/>
        <v>0.29314941072570466</v>
      </c>
      <c r="K14" s="21">
        <v>0.17411043072570465</v>
      </c>
      <c r="L14" s="21">
        <v>6.0197169999999994E-2</v>
      </c>
      <c r="M14" s="21">
        <v>5.8841810000000001E-2</v>
      </c>
      <c r="N14" s="22">
        <f t="shared" si="2"/>
        <v>0.19757481035282712</v>
      </c>
      <c r="O14" s="22">
        <f t="shared" si="3"/>
        <v>0.26588458591856529</v>
      </c>
      <c r="P14" s="23">
        <f t="shared" si="4"/>
        <v>0.33265634337795769</v>
      </c>
      <c r="Q14" s="70">
        <v>239</v>
      </c>
      <c r="R14" s="21">
        <v>239</v>
      </c>
      <c r="S14" s="23">
        <f t="shared" si="5"/>
        <v>1</v>
      </c>
    </row>
    <row r="15" spans="1:19" ht="51" x14ac:dyDescent="0.25">
      <c r="A15" s="17"/>
      <c r="B15" s="19">
        <v>5005074</v>
      </c>
      <c r="C15" s="19" t="s">
        <v>1497</v>
      </c>
      <c r="D15" s="68">
        <v>3000539</v>
      </c>
      <c r="E15" s="19" t="s">
        <v>1489</v>
      </c>
      <c r="F15" s="69">
        <v>535</v>
      </c>
      <c r="G15" s="19" t="s">
        <v>773</v>
      </c>
      <c r="H15" s="20">
        <v>5.5145100000000005</v>
      </c>
      <c r="I15" s="21">
        <v>3.342368</v>
      </c>
      <c r="J15" s="21">
        <f t="shared" si="1"/>
        <v>1.0523881933511638</v>
      </c>
      <c r="K15" s="21">
        <v>0.74861090335116387</v>
      </c>
      <c r="L15" s="21">
        <v>0.13670858</v>
      </c>
      <c r="M15" s="21">
        <v>0.16706871000000004</v>
      </c>
      <c r="N15" s="22">
        <f t="shared" si="2"/>
        <v>0.22397620589688624</v>
      </c>
      <c r="O15" s="22">
        <f t="shared" si="3"/>
        <v>0.26487791989127585</v>
      </c>
      <c r="P15" s="23">
        <f t="shared" si="4"/>
        <v>0.31486305318599384</v>
      </c>
      <c r="Q15" s="70">
        <v>1690</v>
      </c>
      <c r="R15" s="21">
        <v>1376</v>
      </c>
      <c r="S15" s="23">
        <f t="shared" si="5"/>
        <v>0.81420118343195269</v>
      </c>
    </row>
    <row r="16" spans="1:19" ht="51" x14ac:dyDescent="0.25">
      <c r="A16" s="17"/>
      <c r="B16" s="19">
        <v>5005075</v>
      </c>
      <c r="C16" s="19" t="s">
        <v>1498</v>
      </c>
      <c r="D16" s="68">
        <v>3000540</v>
      </c>
      <c r="E16" s="19" t="s">
        <v>1490</v>
      </c>
      <c r="F16" s="69">
        <v>36</v>
      </c>
      <c r="G16" s="19" t="s">
        <v>534</v>
      </c>
      <c r="H16" s="20">
        <v>0.81</v>
      </c>
      <c r="I16" s="21">
        <v>0.8569</v>
      </c>
      <c r="J16" s="21">
        <f t="shared" si="1"/>
        <v>0.23189179126648768</v>
      </c>
      <c r="K16" s="21">
        <v>0.14102830126648769</v>
      </c>
      <c r="L16" s="21">
        <v>5.3346149999999995E-2</v>
      </c>
      <c r="M16" s="21">
        <v>3.7517339999999996E-2</v>
      </c>
      <c r="N16" s="22">
        <f t="shared" si="2"/>
        <v>0.16457964904479833</v>
      </c>
      <c r="O16" s="22">
        <f t="shared" si="3"/>
        <v>0.22683446290872641</v>
      </c>
      <c r="P16" s="23">
        <f t="shared" si="4"/>
        <v>0.27061709798866573</v>
      </c>
      <c r="Q16" s="70">
        <v>0</v>
      </c>
      <c r="R16" s="21">
        <v>0</v>
      </c>
      <c r="S16" s="23">
        <f t="shared" si="5"/>
        <v>0</v>
      </c>
    </row>
    <row r="17" spans="1:19" ht="51" x14ac:dyDescent="0.25">
      <c r="A17" s="17"/>
      <c r="B17" s="19">
        <v>5005076</v>
      </c>
      <c r="C17" s="19" t="s">
        <v>1499</v>
      </c>
      <c r="D17" s="68">
        <v>3000540</v>
      </c>
      <c r="E17" s="19" t="s">
        <v>1490</v>
      </c>
      <c r="F17" s="69">
        <v>201</v>
      </c>
      <c r="G17" s="19" t="s">
        <v>626</v>
      </c>
      <c r="H17" s="20">
        <v>0.40700000000000003</v>
      </c>
      <c r="I17" s="21">
        <v>0.83320700000000003</v>
      </c>
      <c r="J17" s="21">
        <f t="shared" si="1"/>
        <v>0.35894730485873905</v>
      </c>
      <c r="K17" s="21">
        <v>0.29835282485873904</v>
      </c>
      <c r="L17" s="21">
        <v>3.7548379999999999E-2</v>
      </c>
      <c r="M17" s="21">
        <v>2.3046100000000003E-2</v>
      </c>
      <c r="N17" s="22">
        <f t="shared" si="2"/>
        <v>0.35807767440592675</v>
      </c>
      <c r="O17" s="22">
        <f t="shared" si="3"/>
        <v>0.40314256224292283</v>
      </c>
      <c r="P17" s="23">
        <f t="shared" si="4"/>
        <v>0.43080207542512128</v>
      </c>
      <c r="Q17" s="70">
        <v>1</v>
      </c>
      <c r="R17" s="21">
        <v>1</v>
      </c>
      <c r="S17" s="23">
        <f t="shared" si="5"/>
        <v>1</v>
      </c>
    </row>
    <row r="18" spans="1:19" ht="15.75" thickBot="1" x14ac:dyDescent="0.3">
      <c r="A18" s="41" t="s">
        <v>294</v>
      </c>
      <c r="B18" s="43"/>
      <c r="C18" s="43"/>
      <c r="D18" s="65"/>
      <c r="E18" s="43"/>
      <c r="F18" s="66"/>
      <c r="G18" s="43"/>
      <c r="H18" s="44">
        <f>H6-H7</f>
        <v>1.3280309999999993</v>
      </c>
      <c r="I18" s="44">
        <f t="shared" ref="I18:M18" si="6">I6-I7</f>
        <v>1.8191509999999909</v>
      </c>
      <c r="J18" s="44">
        <f t="shared" si="6"/>
        <v>0.78711654481940307</v>
      </c>
      <c r="K18" s="44">
        <f t="shared" si="6"/>
        <v>0.36373224481940269</v>
      </c>
      <c r="L18" s="44">
        <f t="shared" si="6"/>
        <v>6.843496999999954E-2</v>
      </c>
      <c r="M18" s="44">
        <f t="shared" si="6"/>
        <v>0.35494932999999995</v>
      </c>
      <c r="N18" s="46">
        <f t="shared" si="2"/>
        <v>0.19994615335362734</v>
      </c>
      <c r="O18" s="46">
        <f t="shared" si="3"/>
        <v>0.23756533394941068</v>
      </c>
      <c r="P18" s="47">
        <f t="shared" si="4"/>
        <v>0.43268345773352851</v>
      </c>
      <c r="Q18" s="67"/>
      <c r="R18" s="45"/>
      <c r="S18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workbookViewId="0">
      <selection activeCell="A17" sqref="A17:L1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95</v>
      </c>
      <c r="B1" s="50" t="s">
        <v>59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1505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77.282775000000015</v>
      </c>
      <c r="E6" s="14">
        <v>116.16988000000001</v>
      </c>
      <c r="F6" s="14">
        <v>37.974188921630279</v>
      </c>
      <c r="G6" s="14">
        <v>24.32461271163028</v>
      </c>
      <c r="H6" s="14">
        <v>6.8410368900000007</v>
      </c>
      <c r="I6" s="14">
        <v>6.8085393200000004</v>
      </c>
      <c r="J6" s="15">
        <v>0.20938829162628281</v>
      </c>
      <c r="K6" s="15">
        <v>0.26827650679875265</v>
      </c>
      <c r="L6" s="16">
        <v>0.32688498018273132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77.011027999999982</v>
      </c>
      <c r="E7" s="38">
        <f ca="1">SUM(E8:OFFSET(E6,MATCH("GOBIERNOS REGIONALES",$A$8:$A$50,0),0))</f>
        <v>113.08456299999996</v>
      </c>
      <c r="F7" s="38">
        <f ca="1">SUM(F8:OFFSET(F6,MATCH("GOBIERNOS REGIONALES",$A$8:$A$50,0),0))</f>
        <v>36.570022804408595</v>
      </c>
      <c r="G7" s="38">
        <f ca="1">SUM(G8:OFFSET(G6,MATCH("GOBIERNOS REGIONALES",$A$8:$A$50,0),0))</f>
        <v>23.48042151440859</v>
      </c>
      <c r="H7" s="38">
        <f ca="1">SUM(H8:OFFSET(H6,MATCH("GOBIERNOS REGIONALES",$A$8:$A$50,0),0))</f>
        <v>6.6544680100000022</v>
      </c>
      <c r="I7" s="38">
        <f ca="1">SUM(I8:OFFSET(I6,MATCH("GOBIERNOS REGIONALES",$A$8:$A$50,0),0))</f>
        <v>6.4351332799999987</v>
      </c>
      <c r="J7" s="39">
        <f ca="1">IFERROR(G7/E7,0)</f>
        <v>0.20763595747731367</v>
      </c>
      <c r="K7" s="39">
        <f ca="1">IFERROR(SUM(G7,H7)/E7,0)</f>
        <v>0.26648101849594275</v>
      </c>
      <c r="L7" s="40">
        <f ca="1">IFERROR(SUM(G7,H7,I7)/E7,0)</f>
        <v>0.32338651566800153</v>
      </c>
      <c r="M7" s="4"/>
    </row>
    <row r="8" spans="1:13" x14ac:dyDescent="0.25">
      <c r="A8" s="17"/>
      <c r="B8" s="18">
        <v>38</v>
      </c>
      <c r="C8" s="19" t="s">
        <v>126</v>
      </c>
      <c r="D8" s="20">
        <v>6.2004520000000003</v>
      </c>
      <c r="E8" s="21">
        <v>6.2027459999999985</v>
      </c>
      <c r="F8" s="21">
        <f t="shared" ref="F8:F18" si="0">SUM(G8,H8,I8)</f>
        <v>1.3249948928838347</v>
      </c>
      <c r="G8" s="21">
        <v>0.82152255288383458</v>
      </c>
      <c r="H8" s="21">
        <v>0.16894193000000002</v>
      </c>
      <c r="I8" s="21">
        <v>0.33453041000000006</v>
      </c>
      <c r="J8" s="22">
        <f t="shared" ref="J8:J18" si="1">IFERROR(G8/E8,0)</f>
        <v>0.13244497725424106</v>
      </c>
      <c r="K8" s="22">
        <f t="shared" ref="K8:K18" si="2">IFERROR(SUM(G8,H8)/E8,0)</f>
        <v>0.15968161244775053</v>
      </c>
      <c r="L8" s="23">
        <f t="shared" ref="L8:L18" si="3">IFERROR(SUM(G8,H8,I8)/E8,0)</f>
        <v>0.21361424325352593</v>
      </c>
      <c r="M8" s="4"/>
    </row>
    <row r="9" spans="1:13" ht="25.5" x14ac:dyDescent="0.25">
      <c r="A9" s="17"/>
      <c r="B9" s="18">
        <v>59</v>
      </c>
      <c r="C9" s="19" t="s">
        <v>135</v>
      </c>
      <c r="D9" s="20">
        <v>64.833013999999991</v>
      </c>
      <c r="E9" s="21">
        <v>100.22025499999997</v>
      </c>
      <c r="F9" s="21">
        <f t="shared" si="0"/>
        <v>33.461655974612228</v>
      </c>
      <c r="G9" s="21">
        <v>21.668920424612224</v>
      </c>
      <c r="H9" s="21">
        <v>6.0678891600000027</v>
      </c>
      <c r="I9" s="21">
        <v>5.724846389999998</v>
      </c>
      <c r="J9" s="22">
        <f t="shared" si="1"/>
        <v>0.21621298433746983</v>
      </c>
      <c r="K9" s="22">
        <f t="shared" si="2"/>
        <v>0.27675852136489015</v>
      </c>
      <c r="L9" s="23">
        <f t="shared" si="3"/>
        <v>0.33388116977563309</v>
      </c>
      <c r="M9" s="4"/>
    </row>
    <row r="10" spans="1:13" x14ac:dyDescent="0.25">
      <c r="A10" s="17"/>
      <c r="B10" s="18">
        <v>240</v>
      </c>
      <c r="C10" s="19" t="s">
        <v>157</v>
      </c>
      <c r="D10" s="20">
        <v>4.5563219999999998</v>
      </c>
      <c r="E10" s="21">
        <v>4.5563219999999989</v>
      </c>
      <c r="F10" s="21">
        <f t="shared" si="0"/>
        <v>1.2590677610435059</v>
      </c>
      <c r="G10" s="21">
        <v>0.71802610104350606</v>
      </c>
      <c r="H10" s="21">
        <v>0.30655254999999992</v>
      </c>
      <c r="I10" s="21">
        <v>0.23448910999999997</v>
      </c>
      <c r="J10" s="22">
        <f t="shared" si="1"/>
        <v>0.15758897221124982</v>
      </c>
      <c r="K10" s="22">
        <f t="shared" si="2"/>
        <v>0.22486967581384859</v>
      </c>
      <c r="L10" s="23">
        <f t="shared" si="3"/>
        <v>0.27633423648361688</v>
      </c>
      <c r="M10" s="4"/>
    </row>
    <row r="11" spans="1:13" ht="25.5" x14ac:dyDescent="0.25">
      <c r="A11" s="17"/>
      <c r="B11" s="18">
        <v>241</v>
      </c>
      <c r="C11" s="19" t="s">
        <v>158</v>
      </c>
      <c r="D11" s="20">
        <v>1.08124</v>
      </c>
      <c r="E11" s="21">
        <v>1.08124</v>
      </c>
      <c r="F11" s="21">
        <f t="shared" si="0"/>
        <v>0.37400492561472087</v>
      </c>
      <c r="G11" s="21">
        <v>0.24119114561472088</v>
      </c>
      <c r="H11" s="21">
        <v>5.3350020000000005E-2</v>
      </c>
      <c r="I11" s="21">
        <v>7.9463759999999994E-2</v>
      </c>
      <c r="J11" s="22">
        <f t="shared" si="1"/>
        <v>0.22306901854789027</v>
      </c>
      <c r="K11" s="22">
        <f t="shared" si="2"/>
        <v>0.27241053384514158</v>
      </c>
      <c r="L11" s="23">
        <f t="shared" si="3"/>
        <v>0.3459037083484896</v>
      </c>
      <c r="M11" s="4"/>
    </row>
    <row r="12" spans="1:13" ht="25.5" x14ac:dyDescent="0.25">
      <c r="A12" s="17"/>
      <c r="B12" s="18">
        <v>243</v>
      </c>
      <c r="C12" s="19" t="s">
        <v>159</v>
      </c>
      <c r="D12" s="20">
        <v>0.34</v>
      </c>
      <c r="E12" s="21">
        <v>1.024</v>
      </c>
      <c r="F12" s="21">
        <f t="shared" si="0"/>
        <v>0.15029925025430418</v>
      </c>
      <c r="G12" s="21">
        <v>3.0761290254304186E-2</v>
      </c>
      <c r="H12" s="21">
        <v>5.7734350000000004E-2</v>
      </c>
      <c r="I12" s="21">
        <v>6.1803610000000002E-2</v>
      </c>
      <c r="J12" s="22">
        <f t="shared" si="1"/>
        <v>3.0040322513968931E-2</v>
      </c>
      <c r="K12" s="22">
        <f t="shared" si="2"/>
        <v>8.6421523685843937E-2</v>
      </c>
      <c r="L12" s="23">
        <f t="shared" si="3"/>
        <v>0.14677661157646893</v>
      </c>
      <c r="M12" s="4"/>
    </row>
    <row r="13" spans="1:13" x14ac:dyDescent="0.25">
      <c r="A13" s="34" t="s">
        <v>206</v>
      </c>
      <c r="B13" s="57"/>
      <c r="C13" s="36"/>
      <c r="D13" s="37">
        <f ca="1">SUM(D14:OFFSET(D12,(MATCH("GOBIERNOS LOCALES",$A$8:$A$50,0)-MATCH("GOBIERNOS REGIONALES",$A$8:$A$50,0)),0))</f>
        <v>0.249526</v>
      </c>
      <c r="E13" s="38">
        <f ca="1">SUM(E14:OFFSET(E12,(MATCH("GOBIERNOS LOCALES",$A$8:$A$50,0)-MATCH("GOBIERNOS REGIONALES",$A$8:$A$50,0)),0))</f>
        <v>3.0763829999999999</v>
      </c>
      <c r="F13" s="38">
        <f ca="1">SUM(F14:OFFSET(F12,(MATCH("GOBIERNOS LOCALES",$A$8:$A$50,0)-MATCH("GOBIERNOS REGIONALES",$A$8:$A$50,0)),0))</f>
        <v>1.4011661170791967</v>
      </c>
      <c r="G13" s="38">
        <f ca="1">SUM(G14:OFFSET(G12,(MATCH("GOBIERNOS LOCALES",$A$8:$A$50,0)-MATCH("GOBIERNOS REGIONALES",$A$8:$A$50,0)),0))</f>
        <v>0.84119119707919654</v>
      </c>
      <c r="H13" s="38">
        <f ca="1">SUM(H14:OFFSET(H12,(MATCH("GOBIERNOS LOCALES",$A$8:$A$50,0)-MATCH("GOBIERNOS REGIONALES",$A$8:$A$50,0)),0))</f>
        <v>0.18656887999999999</v>
      </c>
      <c r="I13" s="38">
        <f ca="1">SUM(I14:OFFSET(I12,(MATCH("GOBIERNOS LOCALES",$A$8:$A$50,0)-MATCH("GOBIERNOS REGIONALES",$A$8:$A$50,0)),0))</f>
        <v>0.37340603999999999</v>
      </c>
      <c r="J13" s="39">
        <f t="shared" ca="1" si="1"/>
        <v>0.27343513375259082</v>
      </c>
      <c r="K13" s="39">
        <f t="shared" ca="1" si="2"/>
        <v>0.33408066455938568</v>
      </c>
      <c r="L13" s="40">
        <f t="shared" ca="1" si="3"/>
        <v>0.45545893247986241</v>
      </c>
      <c r="M13" s="4"/>
    </row>
    <row r="14" spans="1:13" x14ac:dyDescent="0.25">
      <c r="A14" s="17"/>
      <c r="B14" s="18">
        <v>443</v>
      </c>
      <c r="C14" s="19" t="s">
        <v>210</v>
      </c>
      <c r="D14" s="20">
        <v>0</v>
      </c>
      <c r="E14" s="21">
        <v>0.85814100000000004</v>
      </c>
      <c r="F14" s="21">
        <f t="shared" si="0"/>
        <v>0.54256978583342663</v>
      </c>
      <c r="G14" s="21">
        <v>0.39534474583342671</v>
      </c>
      <c r="H14" s="21">
        <v>9.4101879999999999E-2</v>
      </c>
      <c r="I14" s="21">
        <v>5.3123160000000003E-2</v>
      </c>
      <c r="J14" s="22">
        <f t="shared" si="1"/>
        <v>0.46069905275872691</v>
      </c>
      <c r="K14" s="22">
        <f t="shared" si="2"/>
        <v>0.57035688288221476</v>
      </c>
      <c r="L14" s="23">
        <f t="shared" si="3"/>
        <v>0.63226181458924191</v>
      </c>
      <c r="M14" s="4"/>
    </row>
    <row r="15" spans="1:13" x14ac:dyDescent="0.25">
      <c r="A15" s="17"/>
      <c r="B15" s="18">
        <v>451</v>
      </c>
      <c r="C15" s="19" t="s">
        <v>218</v>
      </c>
      <c r="D15" s="20">
        <v>0</v>
      </c>
      <c r="E15" s="21">
        <v>0.34074900000000002</v>
      </c>
      <c r="F15" s="21">
        <f t="shared" si="0"/>
        <v>0.15953256189823151</v>
      </c>
      <c r="G15" s="21">
        <v>0.15953256189823151</v>
      </c>
      <c r="H15" s="21">
        <v>0</v>
      </c>
      <c r="I15" s="21">
        <v>0</v>
      </c>
      <c r="J15" s="22">
        <f t="shared" si="1"/>
        <v>0.4681820398540612</v>
      </c>
      <c r="K15" s="22">
        <f t="shared" si="2"/>
        <v>0.4681820398540612</v>
      </c>
      <c r="L15" s="23">
        <f t="shared" si="3"/>
        <v>0.4681820398540612</v>
      </c>
      <c r="M15" s="4"/>
    </row>
    <row r="16" spans="1:13" x14ac:dyDescent="0.25">
      <c r="A16" s="17"/>
      <c r="B16" s="18">
        <v>457</v>
      </c>
      <c r="C16" s="19" t="s">
        <v>224</v>
      </c>
      <c r="D16" s="20">
        <v>0.249526</v>
      </c>
      <c r="E16" s="21">
        <v>0.39980599999999999</v>
      </c>
      <c r="F16" s="21">
        <f t="shared" si="0"/>
        <v>0.31457418099141898</v>
      </c>
      <c r="G16" s="21">
        <v>0.18031800099141895</v>
      </c>
      <c r="H16" s="21">
        <v>2.9877849999999997E-2</v>
      </c>
      <c r="I16" s="21">
        <v>0.10437832999999999</v>
      </c>
      <c r="J16" s="22">
        <f t="shared" si="1"/>
        <v>0.45101374414445744</v>
      </c>
      <c r="K16" s="22">
        <f t="shared" si="2"/>
        <v>0.52574461361615121</v>
      </c>
      <c r="L16" s="23">
        <f t="shared" si="3"/>
        <v>0.78681705875204222</v>
      </c>
      <c r="M16" s="4"/>
    </row>
    <row r="17" spans="1:13" x14ac:dyDescent="0.25">
      <c r="A17" s="17"/>
      <c r="B17" s="18">
        <v>458</v>
      </c>
      <c r="C17" s="19" t="s">
        <v>225</v>
      </c>
      <c r="D17" s="20">
        <v>0</v>
      </c>
      <c r="E17" s="21">
        <v>1.477687</v>
      </c>
      <c r="F17" s="21">
        <f t="shared" si="0"/>
        <v>0.3844895883561194</v>
      </c>
      <c r="G17" s="21">
        <v>0.10599588835611939</v>
      </c>
      <c r="H17" s="21">
        <v>6.2589149999999996E-2</v>
      </c>
      <c r="I17" s="21">
        <v>0.21590455000000003</v>
      </c>
      <c r="J17" s="22">
        <f t="shared" si="1"/>
        <v>7.1730947322483987E-2</v>
      </c>
      <c r="K17" s="22">
        <f t="shared" si="2"/>
        <v>0.11408710935138455</v>
      </c>
      <c r="L17" s="23">
        <f t="shared" si="3"/>
        <v>0.26019690797585648</v>
      </c>
      <c r="M17" s="4"/>
    </row>
    <row r="18" spans="1:13" ht="15.75" thickBot="1" x14ac:dyDescent="0.3">
      <c r="A18" s="41" t="s">
        <v>233</v>
      </c>
      <c r="B18" s="58"/>
      <c r="C18" s="43"/>
      <c r="D18" s="44">
        <v>2.2220999999999998E-2</v>
      </c>
      <c r="E18" s="45">
        <v>8.934000000000001E-3</v>
      </c>
      <c r="F18" s="45">
        <f t="shared" si="0"/>
        <v>3.0000001424923539E-3</v>
      </c>
      <c r="G18" s="45">
        <v>3.0000001424923539E-3</v>
      </c>
      <c r="H18" s="45">
        <v>0</v>
      </c>
      <c r="I18" s="45">
        <v>0</v>
      </c>
      <c r="J18" s="46">
        <f t="shared" si="1"/>
        <v>0.33579585208107832</v>
      </c>
      <c r="K18" s="46">
        <f t="shared" si="2"/>
        <v>0.33579585208107832</v>
      </c>
      <c r="L18" s="47">
        <f t="shared" si="3"/>
        <v>0.33579585208107832</v>
      </c>
      <c r="M18" s="4"/>
    </row>
    <row r="19" spans="1:13" x14ac:dyDescent="0.25">
      <c r="D19" s="5"/>
      <c r="E19" s="5"/>
      <c r="F19" s="5"/>
      <c r="G19" s="5"/>
      <c r="H19" s="5"/>
      <c r="I19" s="5"/>
      <c r="J19" s="4"/>
      <c r="K19" s="4"/>
      <c r="L19" s="4"/>
      <c r="M1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95</v>
      </c>
      <c r="B1" s="51" t="s">
        <v>59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1506</v>
      </c>
      <c r="N2" s="72" t="s">
        <v>1522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77.282775000000015</v>
      </c>
      <c r="E6" s="14">
        <f ca="1">SUM(E7:OFFSET(E7,50,0))</f>
        <v>116.16988000000001</v>
      </c>
      <c r="F6" s="14">
        <f ca="1">SUM(F7:OFFSET(F7,50,0))</f>
        <v>37.974188921630279</v>
      </c>
      <c r="G6" s="14">
        <f ca="1">SUM(G7:OFFSET(G7,50,0))</f>
        <v>24.32461271163028</v>
      </c>
      <c r="H6" s="14">
        <f ca="1">SUM(H7:OFFSET(H7,50,0))</f>
        <v>6.8410368900000007</v>
      </c>
      <c r="I6" s="14">
        <f ca="1">SUM(I7:OFFSET(I7,50,0))</f>
        <v>6.8085393200000004</v>
      </c>
      <c r="J6" s="15">
        <f ca="1">IFERROR(G6/E6,0)</f>
        <v>0.20938829162628281</v>
      </c>
      <c r="K6" s="15">
        <f ca="1">IFERROR(SUM(G6,H6)/E6,0)</f>
        <v>0.26827650679875265</v>
      </c>
      <c r="L6" s="16">
        <f ca="1">IFERROR(SUM(G6,H6,I6)/E6,0)</f>
        <v>0.32688498018273132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2</v>
      </c>
      <c r="C7" s="19" t="s">
        <v>251</v>
      </c>
      <c r="D7" s="20">
        <v>0.35047700000000004</v>
      </c>
      <c r="E7" s="21">
        <v>1.9571550000000002</v>
      </c>
      <c r="F7" s="21">
        <f t="shared" ref="F7:F18" si="0">SUM(G7,H7,I7)</f>
        <v>1.3694142310953963</v>
      </c>
      <c r="G7" s="21">
        <v>0.96115780109539628</v>
      </c>
      <c r="H7" s="21">
        <v>0.32557567999999998</v>
      </c>
      <c r="I7" s="21">
        <v>8.2680749999999997E-2</v>
      </c>
      <c r="J7" s="22">
        <f t="shared" ref="J7:J18" si="1">IFERROR(G7/E7,0)</f>
        <v>0.49109947913956542</v>
      </c>
      <c r="K7" s="22">
        <f t="shared" ref="K7:K18" si="2">IFERROR(SUM(G7,H7)/E7,0)</f>
        <v>0.65745098425796433</v>
      </c>
      <c r="L7" s="23">
        <f t="shared" ref="L7:L18" si="3">IFERROR(SUM(G7,H7,I7)/E7,0)</f>
        <v>0.69969636083774467</v>
      </c>
      <c r="M7" s="4"/>
      <c r="N7" t="s">
        <v>251</v>
      </c>
      <c r="O7" s="5">
        <v>1.3694142310953963</v>
      </c>
      <c r="P7" s="71">
        <v>0.69969636083774467</v>
      </c>
    </row>
    <row r="8" spans="1:16" x14ac:dyDescent="0.25">
      <c r="A8" s="17"/>
      <c r="B8" s="55">
        <v>4</v>
      </c>
      <c r="C8" s="19" t="s">
        <v>253</v>
      </c>
      <c r="D8" s="20">
        <v>19.776984000000002</v>
      </c>
      <c r="E8" s="21">
        <v>12.895743</v>
      </c>
      <c r="F8" s="21">
        <f t="shared" si="0"/>
        <v>5.098053304377042</v>
      </c>
      <c r="G8" s="21">
        <v>2.5838322343770415</v>
      </c>
      <c r="H8" s="21">
        <v>1.95906622</v>
      </c>
      <c r="I8" s="21">
        <v>0.55515484999999998</v>
      </c>
      <c r="J8" s="22">
        <f t="shared" si="1"/>
        <v>0.20036319228578311</v>
      </c>
      <c r="K8" s="22">
        <f t="shared" si="2"/>
        <v>0.35227892292650698</v>
      </c>
      <c r="L8" s="23">
        <f t="shared" si="3"/>
        <v>0.39532838894021399</v>
      </c>
      <c r="M8" s="4"/>
      <c r="N8" t="s">
        <v>262</v>
      </c>
      <c r="O8" s="5">
        <v>8.2658809894878473</v>
      </c>
      <c r="P8" s="71">
        <v>0.56443459067543134</v>
      </c>
    </row>
    <row r="9" spans="1:16" x14ac:dyDescent="0.25">
      <c r="A9" s="17"/>
      <c r="B9" s="55">
        <v>7</v>
      </c>
      <c r="C9" s="19" t="s">
        <v>256</v>
      </c>
      <c r="D9" s="20">
        <v>6.8425750000000001</v>
      </c>
      <c r="E9" s="21">
        <v>20.048954999999999</v>
      </c>
      <c r="F9" s="21">
        <f t="shared" si="0"/>
        <v>7.2990064049602834</v>
      </c>
      <c r="G9" s="21">
        <v>5.4572521149602835</v>
      </c>
      <c r="H9" s="21">
        <v>0.89173661999999998</v>
      </c>
      <c r="I9" s="21">
        <v>0.95001766999999993</v>
      </c>
      <c r="J9" s="22">
        <f t="shared" si="1"/>
        <v>0.27219633716372166</v>
      </c>
      <c r="K9" s="22">
        <f t="shared" si="2"/>
        <v>0.3166742972369524</v>
      </c>
      <c r="L9" s="23">
        <f t="shared" si="3"/>
        <v>0.36405919435503165</v>
      </c>
      <c r="M9" s="4"/>
      <c r="N9" t="s">
        <v>253</v>
      </c>
      <c r="O9" s="5">
        <v>5.098053304377042</v>
      </c>
      <c r="P9" s="71">
        <v>0.39532838894021399</v>
      </c>
    </row>
    <row r="10" spans="1:16" x14ac:dyDescent="0.25">
      <c r="A10" s="17"/>
      <c r="B10" s="55">
        <v>11</v>
      </c>
      <c r="C10" s="19" t="s">
        <v>260</v>
      </c>
      <c r="D10" s="20">
        <v>0.96148999999999996</v>
      </c>
      <c r="E10" s="21">
        <v>4.9143950000000007</v>
      </c>
      <c r="F10" s="21">
        <f t="shared" si="0"/>
        <v>0.33201511025486391</v>
      </c>
      <c r="G10" s="21">
        <v>0.19064452025486389</v>
      </c>
      <c r="H10" s="21">
        <v>3.5531010000000002E-2</v>
      </c>
      <c r="I10" s="21">
        <v>0.10583958</v>
      </c>
      <c r="J10" s="22">
        <f t="shared" si="1"/>
        <v>3.8793080380161521E-2</v>
      </c>
      <c r="K10" s="22">
        <f t="shared" si="2"/>
        <v>4.6023066980750198E-2</v>
      </c>
      <c r="L10" s="23">
        <f t="shared" si="3"/>
        <v>6.7559711878036638E-2</v>
      </c>
      <c r="M10" s="4"/>
      <c r="N10" t="s">
        <v>256</v>
      </c>
      <c r="O10" s="5">
        <v>7.2990064049602834</v>
      </c>
      <c r="P10" s="71">
        <v>0.36405919435503165</v>
      </c>
    </row>
    <row r="11" spans="1:16" x14ac:dyDescent="0.25">
      <c r="A11" s="17"/>
      <c r="B11" s="55">
        <v>13</v>
      </c>
      <c r="C11" s="19" t="s">
        <v>262</v>
      </c>
      <c r="D11" s="20">
        <v>2.374428</v>
      </c>
      <c r="E11" s="21">
        <v>14.644533000000001</v>
      </c>
      <c r="F11" s="21">
        <f t="shared" si="0"/>
        <v>8.2658809894878473</v>
      </c>
      <c r="G11" s="21">
        <v>6.3007709394878475</v>
      </c>
      <c r="H11" s="21">
        <v>0.90674793000000009</v>
      </c>
      <c r="I11" s="21">
        <v>1.0583621200000002</v>
      </c>
      <c r="J11" s="22">
        <f t="shared" si="1"/>
        <v>0.43024731068500766</v>
      </c>
      <c r="K11" s="22">
        <f t="shared" si="2"/>
        <v>0.49216447321931311</v>
      </c>
      <c r="L11" s="23">
        <f t="shared" si="3"/>
        <v>0.56443459067543134</v>
      </c>
      <c r="M11" s="4"/>
      <c r="N11" t="s">
        <v>263</v>
      </c>
      <c r="O11" s="5">
        <v>4.9061049995596857</v>
      </c>
      <c r="P11" s="71">
        <v>0.28444039402904131</v>
      </c>
    </row>
    <row r="12" spans="1:16" x14ac:dyDescent="0.25">
      <c r="A12" s="17"/>
      <c r="B12" s="55">
        <v>14</v>
      </c>
      <c r="C12" s="19" t="s">
        <v>263</v>
      </c>
      <c r="D12" s="20">
        <v>14.340631999999999</v>
      </c>
      <c r="E12" s="21">
        <v>17.248270999999999</v>
      </c>
      <c r="F12" s="21">
        <f t="shared" si="0"/>
        <v>4.9061049995596857</v>
      </c>
      <c r="G12" s="21">
        <v>2.6399800895596854</v>
      </c>
      <c r="H12" s="21">
        <v>0.98016179000000003</v>
      </c>
      <c r="I12" s="21">
        <v>1.2859631200000001</v>
      </c>
      <c r="J12" s="22">
        <f t="shared" si="1"/>
        <v>0.15305766529060713</v>
      </c>
      <c r="K12" s="22">
        <f t="shared" si="2"/>
        <v>0.20988433446805685</v>
      </c>
      <c r="L12" s="23">
        <f t="shared" si="3"/>
        <v>0.28444039402904131</v>
      </c>
      <c r="M12" s="4"/>
      <c r="N12" t="s">
        <v>264</v>
      </c>
      <c r="O12" s="5">
        <v>3.5307503681479955</v>
      </c>
      <c r="P12" s="71">
        <v>0.27408376642934318</v>
      </c>
    </row>
    <row r="13" spans="1:16" x14ac:dyDescent="0.25">
      <c r="A13" s="17"/>
      <c r="B13" s="55">
        <v>15</v>
      </c>
      <c r="C13" s="19" t="s">
        <v>264</v>
      </c>
      <c r="D13" s="20">
        <v>10.870220999999999</v>
      </c>
      <c r="E13" s="21">
        <v>12.882011999999998</v>
      </c>
      <c r="F13" s="21">
        <f t="shared" si="0"/>
        <v>3.5307503681479955</v>
      </c>
      <c r="G13" s="21">
        <v>2.3233466381479957</v>
      </c>
      <c r="H13" s="21">
        <v>0.48737301</v>
      </c>
      <c r="I13" s="21">
        <v>0.72003072000000001</v>
      </c>
      <c r="J13" s="22">
        <f t="shared" si="1"/>
        <v>0.18035588215163875</v>
      </c>
      <c r="K13" s="22">
        <f t="shared" si="2"/>
        <v>0.21818949152880746</v>
      </c>
      <c r="L13" s="23">
        <f t="shared" si="3"/>
        <v>0.27408376642934318</v>
      </c>
      <c r="M13" s="4"/>
      <c r="N13" t="s">
        <v>270</v>
      </c>
      <c r="O13" s="5">
        <v>0.39616958836279703</v>
      </c>
      <c r="P13" s="71">
        <v>0.2655831501724526</v>
      </c>
    </row>
    <row r="14" spans="1:16" x14ac:dyDescent="0.25">
      <c r="A14" s="17"/>
      <c r="B14" s="55">
        <v>18</v>
      </c>
      <c r="C14" s="19" t="s">
        <v>267</v>
      </c>
      <c r="D14" s="20">
        <v>4.2687090000000003</v>
      </c>
      <c r="E14" s="21">
        <v>3.7608830000000002</v>
      </c>
      <c r="F14" s="21">
        <f t="shared" si="0"/>
        <v>0.67658959182993716</v>
      </c>
      <c r="G14" s="21">
        <v>0.16718760182993719</v>
      </c>
      <c r="H14" s="21">
        <v>0.32278562</v>
      </c>
      <c r="I14" s="21">
        <v>0.18661637000000003</v>
      </c>
      <c r="J14" s="22">
        <f t="shared" si="1"/>
        <v>4.4454348042716876E-2</v>
      </c>
      <c r="K14" s="22">
        <f t="shared" si="2"/>
        <v>0.13028143173556242</v>
      </c>
      <c r="L14" s="23">
        <f t="shared" si="3"/>
        <v>0.17990179216687602</v>
      </c>
      <c r="M14" s="4"/>
      <c r="N14" t="s">
        <v>269</v>
      </c>
      <c r="O14" s="5">
        <v>5.3985438246379287</v>
      </c>
      <c r="P14" s="71">
        <v>0.25984771149537639</v>
      </c>
    </row>
    <row r="15" spans="1:16" x14ac:dyDescent="0.25">
      <c r="A15" s="17"/>
      <c r="B15" s="55">
        <v>20</v>
      </c>
      <c r="C15" s="19" t="s">
        <v>269</v>
      </c>
      <c r="D15" s="20">
        <v>13.437985000000001</v>
      </c>
      <c r="E15" s="21">
        <v>20.775798999999999</v>
      </c>
      <c r="F15" s="21">
        <f t="shared" si="0"/>
        <v>5.3985438246379287</v>
      </c>
      <c r="G15" s="21">
        <v>3.2686253146379292</v>
      </c>
      <c r="H15" s="21">
        <v>0.77870951999999993</v>
      </c>
      <c r="I15" s="21">
        <v>1.3512089899999999</v>
      </c>
      <c r="J15" s="22">
        <f t="shared" si="1"/>
        <v>0.15732850104286863</v>
      </c>
      <c r="K15" s="22">
        <f t="shared" si="2"/>
        <v>0.19481006889977753</v>
      </c>
      <c r="L15" s="23">
        <f t="shared" si="3"/>
        <v>0.25984771149537639</v>
      </c>
      <c r="M15" s="4"/>
      <c r="N15" t="s">
        <v>273</v>
      </c>
      <c r="O15" s="5">
        <v>0.26641629822492285</v>
      </c>
      <c r="P15" s="71">
        <v>0.21822072382344765</v>
      </c>
    </row>
    <row r="16" spans="1:16" x14ac:dyDescent="0.25">
      <c r="A16" s="17"/>
      <c r="B16" s="55">
        <v>21</v>
      </c>
      <c r="C16" s="19" t="s">
        <v>270</v>
      </c>
      <c r="D16" s="20">
        <v>1.401E-2</v>
      </c>
      <c r="E16" s="21">
        <v>1.4916970000000001</v>
      </c>
      <c r="F16" s="21">
        <f t="shared" si="0"/>
        <v>0.39616958836279703</v>
      </c>
      <c r="G16" s="21">
        <v>0.11091588836279698</v>
      </c>
      <c r="H16" s="21">
        <v>6.4669149999999995E-2</v>
      </c>
      <c r="I16" s="21">
        <v>0.22058455000000002</v>
      </c>
      <c r="J16" s="22">
        <f t="shared" si="1"/>
        <v>7.4355508097688053E-2</v>
      </c>
      <c r="K16" s="22">
        <f t="shared" si="2"/>
        <v>0.11770824662300519</v>
      </c>
      <c r="L16" s="23">
        <f t="shared" si="3"/>
        <v>0.2655831501724526</v>
      </c>
      <c r="M16" s="4"/>
      <c r="N16" t="s">
        <v>267</v>
      </c>
      <c r="O16" s="5">
        <v>0.67658959182993716</v>
      </c>
      <c r="P16" s="71">
        <v>0.17990179216687602</v>
      </c>
    </row>
    <row r="17" spans="1:16" x14ac:dyDescent="0.25">
      <c r="A17" s="17"/>
      <c r="B17" s="55">
        <v>23</v>
      </c>
      <c r="C17" s="19" t="s">
        <v>272</v>
      </c>
      <c r="D17" s="20">
        <v>3.9281879999999996</v>
      </c>
      <c r="E17" s="21">
        <v>4.3295800000000009</v>
      </c>
      <c r="F17" s="21">
        <f t="shared" si="0"/>
        <v>0.43524421069157926</v>
      </c>
      <c r="G17" s="21">
        <v>0.19374613069157931</v>
      </c>
      <c r="H17" s="21">
        <v>6.8590850000000009E-2</v>
      </c>
      <c r="I17" s="21">
        <v>0.17290723</v>
      </c>
      <c r="J17" s="22">
        <f t="shared" si="1"/>
        <v>4.4749405413822885E-2</v>
      </c>
      <c r="K17" s="22">
        <f t="shared" si="2"/>
        <v>6.0591785044179627E-2</v>
      </c>
      <c r="L17" s="23">
        <f t="shared" si="3"/>
        <v>0.10052804445040378</v>
      </c>
      <c r="M17" s="4"/>
      <c r="N17" t="s">
        <v>272</v>
      </c>
      <c r="O17" s="5">
        <v>0.43524421069157926</v>
      </c>
      <c r="P17" s="71">
        <v>0.10052804445040378</v>
      </c>
    </row>
    <row r="18" spans="1:16" ht="15.75" thickBot="1" x14ac:dyDescent="0.3">
      <c r="A18" s="24"/>
      <c r="B18" s="56">
        <v>24</v>
      </c>
      <c r="C18" s="26" t="s">
        <v>273</v>
      </c>
      <c r="D18" s="27">
        <v>0.11707600000000001</v>
      </c>
      <c r="E18" s="28">
        <v>1.2208570000000001</v>
      </c>
      <c r="F18" s="28">
        <f t="shared" si="0"/>
        <v>0.26641629822492285</v>
      </c>
      <c r="G18" s="28">
        <v>0.12715343822492287</v>
      </c>
      <c r="H18" s="28">
        <v>2.0089490000000002E-2</v>
      </c>
      <c r="I18" s="28">
        <v>0.11917337</v>
      </c>
      <c r="J18" s="29">
        <f t="shared" si="1"/>
        <v>0.10415096790608798</v>
      </c>
      <c r="K18" s="29">
        <f t="shared" si="2"/>
        <v>0.12060620385919305</v>
      </c>
      <c r="L18" s="30">
        <f t="shared" si="3"/>
        <v>0.21822072382344765</v>
      </c>
      <c r="M18" s="4"/>
      <c r="N18" t="s">
        <v>260</v>
      </c>
      <c r="O18" s="5">
        <v>0.33201511025486391</v>
      </c>
      <c r="P18" s="71">
        <v>6.7559711878036638E-2</v>
      </c>
    </row>
    <row r="19" spans="1:16" x14ac:dyDescent="0.25">
      <c r="O19" s="5"/>
      <c r="P19" s="71"/>
    </row>
    <row r="20" spans="1:16" x14ac:dyDescent="0.25">
      <c r="O20" s="5"/>
      <c r="P20" s="71"/>
    </row>
    <row r="21" spans="1:16" x14ac:dyDescent="0.25">
      <c r="O21" s="5"/>
      <c r="P21" s="71"/>
    </row>
    <row r="22" spans="1:16" x14ac:dyDescent="0.25">
      <c r="O22" s="5"/>
      <c r="P22" s="71"/>
    </row>
    <row r="23" spans="1:16" x14ac:dyDescent="0.25">
      <c r="O23" s="5"/>
      <c r="P23" s="71"/>
    </row>
    <row r="24" spans="1:16" x14ac:dyDescent="0.25">
      <c r="O24" s="5"/>
      <c r="P24" s="71"/>
    </row>
    <row r="25" spans="1:16" x14ac:dyDescent="0.25">
      <c r="O25" s="5"/>
      <c r="P25" s="71"/>
    </row>
    <row r="26" spans="1:16" x14ac:dyDescent="0.25">
      <c r="O26" s="5"/>
      <c r="P26" s="71"/>
    </row>
    <row r="27" spans="1:16" x14ac:dyDescent="0.25">
      <c r="O27" s="5"/>
      <c r="P27" s="71"/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topLeftCell="A13" workbookViewId="0">
      <selection activeCell="A21" sqref="A21:D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140625" customWidth="1"/>
    <col min="6" max="6" width="13.5703125" customWidth="1"/>
    <col min="7" max="9" width="0" hidden="1" customWidth="1"/>
  </cols>
  <sheetData>
    <row r="1" spans="1:13" ht="15.75" x14ac:dyDescent="0.25">
      <c r="A1" s="50">
        <v>95</v>
      </c>
      <c r="B1" s="49" t="s">
        <v>59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1507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77.282775000000015</v>
      </c>
      <c r="E6" s="14">
        <v>116.16988000000001</v>
      </c>
      <c r="F6" s="14">
        <v>37.974188921630279</v>
      </c>
      <c r="G6" s="14">
        <v>24.32461271163028</v>
      </c>
      <c r="H6" s="14">
        <v>6.8410368900000007</v>
      </c>
      <c r="I6" s="14">
        <v>6.8085393200000004</v>
      </c>
      <c r="J6" s="15">
        <v>0.20938829162628281</v>
      </c>
      <c r="K6" s="15">
        <v>0.26827650679875265</v>
      </c>
      <c r="L6" s="16">
        <v>0.32688498018273132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20.116284</v>
      </c>
      <c r="E7" s="38">
        <f ca="1">SUM(E8:OFFSET(E6,MATCH("PROYECTOS",$A$8:$A$50,0),0))</f>
        <v>20.989095999999996</v>
      </c>
      <c r="F7" s="38">
        <f ca="1">SUM(F8:OFFSET(F6,MATCH("PROYECTOS",$A$8:$A$50,0),0))</f>
        <v>7.1493141727204721</v>
      </c>
      <c r="G7" s="38">
        <f ca="1">SUM(G8:OFFSET(G6,MATCH("PROYECTOS",$A$8:$A$50,0),0))</f>
        <v>4.2950057027204727</v>
      </c>
      <c r="H7" s="38">
        <f ca="1">SUM(H8:OFFSET(H6,MATCH("PROYECTOS",$A$8:$A$50,0),0))</f>
        <v>1.19801008</v>
      </c>
      <c r="I7" s="38">
        <f ca="1">SUM(I8:OFFSET(I6,MATCH("PROYECTOS",$A$8:$A$50,0),0))</f>
        <v>1.6562983899999999</v>
      </c>
      <c r="J7" s="39">
        <f ca="1">IFERROR(G7/E7,0)</f>
        <v>0.20463033294623426</v>
      </c>
      <c r="K7" s="39">
        <f ca="1">IFERROR(SUM(G7,H7)/E7,0)</f>
        <v>0.26170806892876541</v>
      </c>
      <c r="L7" s="40">
        <f ca="1">IFERROR(SUM(G7,H7,I7)/E7,0)</f>
        <v>0.3406203951194694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4.3075450000000002</v>
      </c>
      <c r="E8" s="21">
        <v>4.3885359999999993</v>
      </c>
      <c r="F8" s="21">
        <f t="shared" ref="F8:F11" si="0">SUM(G8,H8,I8)</f>
        <v>1.6642680126908784</v>
      </c>
      <c r="G8" s="21">
        <v>0.98615783269087842</v>
      </c>
      <c r="H8" s="21">
        <v>0.28618242000000005</v>
      </c>
      <c r="I8" s="21">
        <v>0.39192776000000007</v>
      </c>
      <c r="J8" s="22">
        <f t="shared" ref="J8:J12" si="1">IFERROR(G8/E8,0)</f>
        <v>0.22471225773034073</v>
      </c>
      <c r="K8" s="22">
        <f t="shared" ref="K8:K12" si="2">IFERROR(SUM(G8,H8)/E8,0)</f>
        <v>0.28992362206687577</v>
      </c>
      <c r="L8" s="23">
        <f t="shared" ref="L8:L12" si="3">IFERROR(SUM(G8,H8,I8)/E8,0)</f>
        <v>0.37923079876543764</v>
      </c>
      <c r="M8" s="4"/>
    </row>
    <row r="9" spans="1:13" ht="51" x14ac:dyDescent="0.25">
      <c r="A9" s="17"/>
      <c r="B9" s="19">
        <v>3000541</v>
      </c>
      <c r="C9" s="19" t="s">
        <v>1509</v>
      </c>
      <c r="D9" s="20">
        <v>8.9924130000000009</v>
      </c>
      <c r="E9" s="21">
        <v>9.0032339999999991</v>
      </c>
      <c r="F9" s="21">
        <f t="shared" si="0"/>
        <v>3.56372211262401</v>
      </c>
      <c r="G9" s="21">
        <v>2.2156570526240102</v>
      </c>
      <c r="H9" s="21">
        <v>0.49555091000000001</v>
      </c>
      <c r="I9" s="21">
        <v>0.85251414999999986</v>
      </c>
      <c r="J9" s="22">
        <f t="shared" si="1"/>
        <v>0.24609568657484748</v>
      </c>
      <c r="K9" s="22">
        <f t="shared" si="2"/>
        <v>0.30113712057511893</v>
      </c>
      <c r="L9" s="23">
        <f t="shared" si="3"/>
        <v>0.39582688982914477</v>
      </c>
      <c r="M9" s="4"/>
    </row>
    <row r="10" spans="1:13" ht="38.25" x14ac:dyDescent="0.25">
      <c r="A10" s="17"/>
      <c r="B10" s="19">
        <v>3000542</v>
      </c>
      <c r="C10" s="19" t="s">
        <v>1510</v>
      </c>
      <c r="D10" s="20">
        <v>5.2575700000000003</v>
      </c>
      <c r="E10" s="21">
        <v>5.3545699999999989</v>
      </c>
      <c r="F10" s="21">
        <f t="shared" si="0"/>
        <v>1.3695992620761985</v>
      </c>
      <c r="G10" s="21">
        <v>0.7927198820761987</v>
      </c>
      <c r="H10" s="21">
        <v>0.30629026999999992</v>
      </c>
      <c r="I10" s="21">
        <v>0.27058910999999997</v>
      </c>
      <c r="J10" s="22">
        <f t="shared" si="1"/>
        <v>0.14804547929641387</v>
      </c>
      <c r="K10" s="22">
        <f t="shared" si="2"/>
        <v>0.20524713507829737</v>
      </c>
      <c r="L10" s="23">
        <f t="shared" si="3"/>
        <v>0.25578137218790653</v>
      </c>
      <c r="M10" s="4"/>
    </row>
    <row r="11" spans="1:13" ht="38.25" x14ac:dyDescent="0.25">
      <c r="A11" s="17"/>
      <c r="B11" s="19">
        <v>3000543</v>
      </c>
      <c r="C11" s="19" t="s">
        <v>1511</v>
      </c>
      <c r="D11" s="20">
        <v>1.558756</v>
      </c>
      <c r="E11" s="21">
        <v>2.242756</v>
      </c>
      <c r="F11" s="21">
        <f t="shared" si="0"/>
        <v>0.55172478532938507</v>
      </c>
      <c r="G11" s="21">
        <v>0.30047093532938507</v>
      </c>
      <c r="H11" s="21">
        <v>0.10998648</v>
      </c>
      <c r="I11" s="21">
        <v>0.14126737</v>
      </c>
      <c r="J11" s="22">
        <f t="shared" si="1"/>
        <v>0.13397397457832463</v>
      </c>
      <c r="K11" s="22">
        <f t="shared" si="2"/>
        <v>0.18301474406015861</v>
      </c>
      <c r="L11" s="23">
        <f t="shared" si="3"/>
        <v>0.24600303614364874</v>
      </c>
      <c r="M11" s="4"/>
    </row>
    <row r="12" spans="1:13" ht="15.75" thickBot="1" x14ac:dyDescent="0.3">
      <c r="A12" s="41" t="s">
        <v>294</v>
      </c>
      <c r="B12" s="43"/>
      <c r="C12" s="43"/>
      <c r="D12" s="44">
        <f ca="1">OFFSET(D12,-MATCH("PROYECTOS",$A$8:$A$50,0)-1,0)-(OFFSET(D12,-MATCH("PROYECTOS",$A$8:$A$50,0),0))</f>
        <v>57.166491000000015</v>
      </c>
      <c r="E12" s="45">
        <f t="shared" ref="E12:I12" ca="1" si="4">OFFSET(E12,-MATCH("PROYECTOS",$A$8:$A$50,0)-1,0)-(OFFSET(E12,-MATCH("PROYECTOS",$A$8:$A$50,0),0))</f>
        <v>95.180784000000017</v>
      </c>
      <c r="F12" s="45">
        <f t="shared" ca="1" si="4"/>
        <v>30.824874748909806</v>
      </c>
      <c r="G12" s="45">
        <f t="shared" ca="1" si="4"/>
        <v>20.029607008909807</v>
      </c>
      <c r="H12" s="45">
        <f t="shared" ca="1" si="4"/>
        <v>5.6430268100000003</v>
      </c>
      <c r="I12" s="45">
        <f t="shared" ca="1" si="4"/>
        <v>5.1522409300000005</v>
      </c>
      <c r="J12" s="46">
        <f t="shared" ca="1" si="1"/>
        <v>0.21043750815195852</v>
      </c>
      <c r="K12" s="46">
        <f t="shared" ca="1" si="2"/>
        <v>0.26972496695246601</v>
      </c>
      <c r="L12" s="47">
        <f t="shared" ca="1" si="3"/>
        <v>0.32385607108373687</v>
      </c>
      <c r="M12" s="4"/>
    </row>
    <row r="13" spans="1:13" ht="15.75" thickBot="1" x14ac:dyDescent="0.3"/>
    <row r="14" spans="1:13" ht="15.75" thickBot="1" x14ac:dyDescent="0.3">
      <c r="A14" s="89" t="s">
        <v>316</v>
      </c>
      <c r="B14" s="90"/>
      <c r="C14" s="90"/>
      <c r="D14" s="91"/>
    </row>
    <row r="15" spans="1:13" ht="15.75" thickBot="1" x14ac:dyDescent="0.3">
      <c r="A15" s="1" t="s">
        <v>1523</v>
      </c>
    </row>
    <row r="16" spans="1:13" ht="45" customHeight="1" x14ac:dyDescent="0.25">
      <c r="A16" s="82" t="s">
        <v>318</v>
      </c>
      <c r="B16" s="83"/>
      <c r="C16" s="83"/>
      <c r="D16" s="94" t="s">
        <v>319</v>
      </c>
    </row>
    <row r="17" spans="1:4" ht="15.75" thickBot="1" x14ac:dyDescent="0.3">
      <c r="A17" s="92"/>
      <c r="B17" s="93"/>
      <c r="C17" s="93"/>
      <c r="D17" s="95"/>
    </row>
    <row r="18" spans="1:4" x14ac:dyDescent="0.25">
      <c r="A18" s="17"/>
      <c r="B18" s="19">
        <v>3000001</v>
      </c>
      <c r="C18" s="19" t="s">
        <v>276</v>
      </c>
      <c r="D18" s="23">
        <v>0.37923079876543764</v>
      </c>
    </row>
    <row r="19" spans="1:4" ht="51" x14ac:dyDescent="0.25">
      <c r="A19" s="17"/>
      <c r="B19" s="19">
        <v>3000541</v>
      </c>
      <c r="C19" s="19" t="s">
        <v>1509</v>
      </c>
      <c r="D19" s="23">
        <v>0.39582688982914477</v>
      </c>
    </row>
    <row r="20" spans="1:4" ht="38.25" x14ac:dyDescent="0.25">
      <c r="A20" s="17"/>
      <c r="B20" s="19">
        <v>3000542</v>
      </c>
      <c r="C20" s="19" t="s">
        <v>1510</v>
      </c>
      <c r="D20" s="23">
        <v>0.25578137218790653</v>
      </c>
    </row>
    <row r="21" spans="1:4" ht="39" thickBot="1" x14ac:dyDescent="0.3">
      <c r="A21" s="24"/>
      <c r="B21" s="26">
        <v>3000543</v>
      </c>
      <c r="C21" s="26" t="s">
        <v>1511</v>
      </c>
      <c r="D21" s="30">
        <v>0.24600303614364874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9"/>
  <sheetViews>
    <sheetView workbookViewId="0">
      <selection activeCell="K41" sqref="K41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18</v>
      </c>
      <c r="B1" s="50" t="s">
        <v>17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425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341.32211699999982</v>
      </c>
      <c r="E6" s="14">
        <v>355.43211900000017</v>
      </c>
      <c r="F6" s="14">
        <v>191.66368412084773</v>
      </c>
      <c r="G6" s="14">
        <v>130.70370552084771</v>
      </c>
      <c r="H6" s="14">
        <v>29.573414799999991</v>
      </c>
      <c r="I6" s="14">
        <v>31.386563800000005</v>
      </c>
      <c r="J6" s="15">
        <v>0.36773183551497673</v>
      </c>
      <c r="K6" s="15">
        <v>0.45093595022246041</v>
      </c>
      <c r="L6" s="16">
        <v>0.5392413174703764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125.80872199999997</v>
      </c>
      <c r="E7" s="38">
        <f ca="1">SUM(E8:OFFSET(E6,MATCH("GOBIERNOS REGIONALES",$A$8:$A$50,0),0))</f>
        <v>116.89564900000002</v>
      </c>
      <c r="F7" s="38">
        <f ca="1">SUM(F8:OFFSET(F6,MATCH("GOBIERNOS REGIONALES",$A$8:$A$50,0),0))</f>
        <v>64.629593478205109</v>
      </c>
      <c r="G7" s="38">
        <f ca="1">SUM(G8:OFFSET(G6,MATCH("GOBIERNOS REGIONALES",$A$8:$A$50,0),0))</f>
        <v>43.455720468205108</v>
      </c>
      <c r="H7" s="38">
        <f ca="1">SUM(H8:OFFSET(H6,MATCH("GOBIERNOS REGIONALES",$A$8:$A$50,0),0))</f>
        <v>8.8938981599999991</v>
      </c>
      <c r="I7" s="38">
        <f ca="1">SUM(I8:OFFSET(I6,MATCH("GOBIERNOS REGIONALES",$A$8:$A$50,0),0))</f>
        <v>12.279974849999999</v>
      </c>
      <c r="J7" s="39">
        <f ca="1">IFERROR(G7/E7,0)</f>
        <v>0.37174797214398547</v>
      </c>
      <c r="K7" s="39">
        <f ca="1">IFERROR(SUM(G7,H7)/E7,0)</f>
        <v>0.44783205428120854</v>
      </c>
      <c r="L7" s="40">
        <f ca="1">IFERROR(SUM(G7,H7,I7)/E7,0)</f>
        <v>0.55288279787218686</v>
      </c>
      <c r="M7" s="4"/>
    </row>
    <row r="8" spans="1:13" x14ac:dyDescent="0.25">
      <c r="A8" s="17"/>
      <c r="B8" s="18">
        <v>11</v>
      </c>
      <c r="C8" s="19" t="s">
        <v>112</v>
      </c>
      <c r="D8" s="20">
        <v>34.598182000000008</v>
      </c>
      <c r="E8" s="21">
        <v>14.647600999999996</v>
      </c>
      <c r="F8" s="21">
        <f t="shared" ref="F8:F38" si="0">SUM(G8,H8,I8)</f>
        <v>4.8504953061111387</v>
      </c>
      <c r="G8" s="21">
        <v>2.0128745861111383</v>
      </c>
      <c r="H8" s="21">
        <v>0.66090387000000006</v>
      </c>
      <c r="I8" s="21">
        <v>2.17671685</v>
      </c>
      <c r="J8" s="22">
        <f t="shared" ref="J8:J38" si="1">IFERROR(G8/E8,0)</f>
        <v>0.13742008579501441</v>
      </c>
      <c r="K8" s="22">
        <f t="shared" ref="K8:K38" si="2">IFERROR(SUM(G8,H8)/E8,0)</f>
        <v>0.18254036658365688</v>
      </c>
      <c r="L8" s="23">
        <f t="shared" ref="L8:L38" si="3">IFERROR(SUM(G8,H8,I8)/E8,0)</f>
        <v>0.33114605634814465</v>
      </c>
      <c r="M8" s="4"/>
    </row>
    <row r="9" spans="1:13" x14ac:dyDescent="0.25">
      <c r="A9" s="17"/>
      <c r="B9" s="18">
        <v>131</v>
      </c>
      <c r="C9" s="19" t="s">
        <v>144</v>
      </c>
      <c r="D9" s="20">
        <v>3.9684599999999999</v>
      </c>
      <c r="E9" s="21">
        <v>4.765458999999999</v>
      </c>
      <c r="F9" s="21">
        <f t="shared" si="0"/>
        <v>1.7661237229919671</v>
      </c>
      <c r="G9" s="21">
        <v>1.0297788529919671</v>
      </c>
      <c r="H9" s="21">
        <v>0.31887662</v>
      </c>
      <c r="I9" s="21">
        <v>0.41746825000000004</v>
      </c>
      <c r="J9" s="22">
        <f t="shared" si="1"/>
        <v>0.21609227001889375</v>
      </c>
      <c r="K9" s="22">
        <f t="shared" si="2"/>
        <v>0.28300641616934852</v>
      </c>
      <c r="L9" s="23">
        <f t="shared" si="3"/>
        <v>0.37060936270608297</v>
      </c>
      <c r="M9" s="4"/>
    </row>
    <row r="10" spans="1:13" x14ac:dyDescent="0.25">
      <c r="A10" s="17"/>
      <c r="B10" s="18">
        <v>135</v>
      </c>
      <c r="C10" s="19" t="s">
        <v>145</v>
      </c>
      <c r="D10" s="20">
        <v>13.849819999999999</v>
      </c>
      <c r="E10" s="21">
        <v>13.849819999999999</v>
      </c>
      <c r="F10" s="21">
        <f t="shared" si="0"/>
        <v>11.838511036420687</v>
      </c>
      <c r="G10" s="21">
        <v>9.7954000364206877</v>
      </c>
      <c r="H10" s="21">
        <v>0</v>
      </c>
      <c r="I10" s="21">
        <v>2.0431110000000001</v>
      </c>
      <c r="J10" s="22">
        <f t="shared" si="1"/>
        <v>0.70725829190709255</v>
      </c>
      <c r="K10" s="22">
        <f t="shared" si="2"/>
        <v>0.70725829190709255</v>
      </c>
      <c r="L10" s="23">
        <f t="shared" si="3"/>
        <v>0.85477724883216444</v>
      </c>
      <c r="M10" s="4"/>
    </row>
    <row r="11" spans="1:13" ht="25.5" x14ac:dyDescent="0.25">
      <c r="A11" s="17"/>
      <c r="B11" s="18">
        <v>137</v>
      </c>
      <c r="C11" s="19" t="s">
        <v>147</v>
      </c>
      <c r="D11" s="20">
        <v>73.392259999999965</v>
      </c>
      <c r="E11" s="21">
        <v>83.632769000000025</v>
      </c>
      <c r="F11" s="21">
        <f t="shared" si="0"/>
        <v>46.174463412681312</v>
      </c>
      <c r="G11" s="21">
        <v>30.617666992681315</v>
      </c>
      <c r="H11" s="21">
        <v>7.9141176699999995</v>
      </c>
      <c r="I11" s="21">
        <v>7.6426787499999973</v>
      </c>
      <c r="J11" s="22">
        <f t="shared" si="1"/>
        <v>0.36609653558979144</v>
      </c>
      <c r="K11" s="22">
        <f t="shared" si="2"/>
        <v>0.46072592266652451</v>
      </c>
      <c r="L11" s="23">
        <f t="shared" si="3"/>
        <v>0.55210970490145195</v>
      </c>
      <c r="M11" s="4"/>
    </row>
    <row r="12" spans="1:13" x14ac:dyDescent="0.25">
      <c r="A12" s="34" t="s">
        <v>206</v>
      </c>
      <c r="B12" s="57"/>
      <c r="C12" s="36"/>
      <c r="D12" s="37">
        <f ca="1">SUM(D13:OFFSET(D11,(MATCH("GOBIERNOS LOCALES",$A$8:$A$50,0)-MATCH("GOBIERNOS REGIONALES",$A$8:$A$50,0)),0))</f>
        <v>215.46339499999996</v>
      </c>
      <c r="E12" s="38">
        <f ca="1">SUM(E13:OFFSET(E11,(MATCH("GOBIERNOS LOCALES",$A$8:$A$50,0)-MATCH("GOBIERNOS REGIONALES",$A$8:$A$50,0)),0))</f>
        <v>238.08380200000002</v>
      </c>
      <c r="F12" s="38">
        <f ca="1">SUM(F13:OFFSET(F11,(MATCH("GOBIERNOS LOCALES",$A$8:$A$50,0)-MATCH("GOBIERNOS REGIONALES",$A$8:$A$50,0)),0))</f>
        <v>126.6327938259528</v>
      </c>
      <c r="G12" s="38">
        <f ca="1">SUM(G13:OFFSET(G11,(MATCH("GOBIERNOS LOCALES",$A$8:$A$50,0)-MATCH("GOBIERNOS REGIONALES",$A$8:$A$50,0)),0))</f>
        <v>86.935875445952803</v>
      </c>
      <c r="H12" s="38">
        <f ca="1">SUM(H13:OFFSET(H11,(MATCH("GOBIERNOS LOCALES",$A$8:$A$50,0)-MATCH("GOBIERNOS REGIONALES",$A$8:$A$50,0)),0))</f>
        <v>20.655786509999999</v>
      </c>
      <c r="I12" s="38">
        <f ca="1">SUM(I13:OFFSET(I11,(MATCH("GOBIERNOS LOCALES",$A$8:$A$50,0)-MATCH("GOBIERNOS REGIONALES",$A$8:$A$50,0)),0))</f>
        <v>19.041131870000001</v>
      </c>
      <c r="J12" s="39">
        <f t="shared" ca="1" si="1"/>
        <v>0.36514821552603061</v>
      </c>
      <c r="K12" s="39">
        <f t="shared" ca="1" si="2"/>
        <v>0.45190668601618178</v>
      </c>
      <c r="L12" s="40">
        <f t="shared" ca="1" si="3"/>
        <v>0.53188328127401452</v>
      </c>
      <c r="M12" s="4"/>
    </row>
    <row r="13" spans="1:13" x14ac:dyDescent="0.25">
      <c r="A13" s="17"/>
      <c r="B13" s="18">
        <v>440</v>
      </c>
      <c r="C13" s="19" t="s">
        <v>207</v>
      </c>
      <c r="D13" s="20">
        <v>3.2355959999999988</v>
      </c>
      <c r="E13" s="21">
        <v>3.7916069999999986</v>
      </c>
      <c r="F13" s="21">
        <f t="shared" si="0"/>
        <v>2.0420013479733035</v>
      </c>
      <c r="G13" s="21">
        <v>1.3643125179733033</v>
      </c>
      <c r="H13" s="21">
        <v>0.30042354999999998</v>
      </c>
      <c r="I13" s="21">
        <v>0.37726527999999993</v>
      </c>
      <c r="J13" s="22">
        <f t="shared" si="1"/>
        <v>0.3598243483497377</v>
      </c>
      <c r="K13" s="22">
        <f t="shared" si="2"/>
        <v>0.43905817980959105</v>
      </c>
      <c r="L13" s="23">
        <f t="shared" si="3"/>
        <v>0.5385582809540399</v>
      </c>
      <c r="M13" s="4"/>
    </row>
    <row r="14" spans="1:13" x14ac:dyDescent="0.25">
      <c r="A14" s="17"/>
      <c r="B14" s="18">
        <v>441</v>
      </c>
      <c r="C14" s="19" t="s">
        <v>208</v>
      </c>
      <c r="D14" s="20">
        <v>4.8381169999999996</v>
      </c>
      <c r="E14" s="21">
        <v>5.5356920000000001</v>
      </c>
      <c r="F14" s="21">
        <f t="shared" si="0"/>
        <v>2.6397596404876653</v>
      </c>
      <c r="G14" s="21">
        <v>1.7639335704876657</v>
      </c>
      <c r="H14" s="21">
        <v>0.41676016999999999</v>
      </c>
      <c r="I14" s="21">
        <v>0.45906589999999992</v>
      </c>
      <c r="J14" s="22">
        <f t="shared" si="1"/>
        <v>0.31864734715870496</v>
      </c>
      <c r="K14" s="22">
        <f t="shared" si="2"/>
        <v>0.39393335837464688</v>
      </c>
      <c r="L14" s="23">
        <f t="shared" si="3"/>
        <v>0.47686172577659042</v>
      </c>
      <c r="M14" s="4"/>
    </row>
    <row r="15" spans="1:13" x14ac:dyDescent="0.25">
      <c r="A15" s="17"/>
      <c r="B15" s="18">
        <v>442</v>
      </c>
      <c r="C15" s="19" t="s">
        <v>209</v>
      </c>
      <c r="D15" s="20">
        <v>4.8165389999999979</v>
      </c>
      <c r="E15" s="21">
        <v>6.3527149999999954</v>
      </c>
      <c r="F15" s="21">
        <f t="shared" si="0"/>
        <v>3.2498291489308411</v>
      </c>
      <c r="G15" s="21">
        <v>2.3873556789308408</v>
      </c>
      <c r="H15" s="21">
        <v>0.71184611000000009</v>
      </c>
      <c r="I15" s="21">
        <v>0.15062735999999999</v>
      </c>
      <c r="J15" s="22">
        <f t="shared" si="1"/>
        <v>0.37580084718594214</v>
      </c>
      <c r="K15" s="22">
        <f t="shared" si="2"/>
        <v>0.48785468715830055</v>
      </c>
      <c r="L15" s="23">
        <f t="shared" si="3"/>
        <v>0.51156539352557817</v>
      </c>
      <c r="M15" s="4"/>
    </row>
    <row r="16" spans="1:13" x14ac:dyDescent="0.25">
      <c r="A16" s="17"/>
      <c r="B16" s="18">
        <v>443</v>
      </c>
      <c r="C16" s="19" t="s">
        <v>210</v>
      </c>
      <c r="D16" s="20">
        <v>15.074459999999997</v>
      </c>
      <c r="E16" s="21">
        <v>16.064639999999997</v>
      </c>
      <c r="F16" s="21">
        <f t="shared" si="0"/>
        <v>9.0985278711672724</v>
      </c>
      <c r="G16" s="21">
        <v>6.2371137511672714</v>
      </c>
      <c r="H16" s="21">
        <v>1.5145484999999999</v>
      </c>
      <c r="I16" s="21">
        <v>1.3468656200000002</v>
      </c>
      <c r="J16" s="22">
        <f t="shared" si="1"/>
        <v>0.38825107510453222</v>
      </c>
      <c r="K16" s="22">
        <f t="shared" si="2"/>
        <v>0.48252947163255899</v>
      </c>
      <c r="L16" s="23">
        <f t="shared" si="3"/>
        <v>0.56636985772275472</v>
      </c>
      <c r="M16" s="4"/>
    </row>
    <row r="17" spans="1:13" x14ac:dyDescent="0.25">
      <c r="A17" s="17"/>
      <c r="B17" s="18">
        <v>444</v>
      </c>
      <c r="C17" s="19" t="s">
        <v>211</v>
      </c>
      <c r="D17" s="20">
        <v>6.2221529999999996</v>
      </c>
      <c r="E17" s="21">
        <v>6.5587600000000004</v>
      </c>
      <c r="F17" s="21">
        <f t="shared" si="0"/>
        <v>3.24427872410438</v>
      </c>
      <c r="G17" s="21">
        <v>2.2462711041043804</v>
      </c>
      <c r="H17" s="21">
        <v>0.50157926999999991</v>
      </c>
      <c r="I17" s="21">
        <v>0.49642835000000002</v>
      </c>
      <c r="J17" s="22">
        <f t="shared" si="1"/>
        <v>0.3424841134763858</v>
      </c>
      <c r="K17" s="22">
        <f t="shared" si="2"/>
        <v>0.4189588236350133</v>
      </c>
      <c r="L17" s="23">
        <f t="shared" si="3"/>
        <v>0.49464818412388617</v>
      </c>
      <c r="M17" s="4"/>
    </row>
    <row r="18" spans="1:13" x14ac:dyDescent="0.25">
      <c r="A18" s="17"/>
      <c r="B18" s="18">
        <v>445</v>
      </c>
      <c r="C18" s="19" t="s">
        <v>212</v>
      </c>
      <c r="D18" s="20">
        <v>12.943422</v>
      </c>
      <c r="E18" s="21">
        <v>17.558686999999999</v>
      </c>
      <c r="F18" s="21">
        <f t="shared" si="0"/>
        <v>9.488182091477487</v>
      </c>
      <c r="G18" s="21">
        <v>6.4918424214774859</v>
      </c>
      <c r="H18" s="21">
        <v>1.6013708099999999</v>
      </c>
      <c r="I18" s="21">
        <v>1.3949688600000005</v>
      </c>
      <c r="J18" s="22">
        <f t="shared" si="1"/>
        <v>0.36972254368891516</v>
      </c>
      <c r="K18" s="22">
        <f t="shared" si="2"/>
        <v>0.46092360046497138</v>
      </c>
      <c r="L18" s="23">
        <f t="shared" si="3"/>
        <v>0.54036968091506432</v>
      </c>
      <c r="M18" s="4"/>
    </row>
    <row r="19" spans="1:13" x14ac:dyDescent="0.25">
      <c r="A19" s="17"/>
      <c r="B19" s="18">
        <v>446</v>
      </c>
      <c r="C19" s="19" t="s">
        <v>213</v>
      </c>
      <c r="D19" s="20">
        <v>7.5103399999999993</v>
      </c>
      <c r="E19" s="21">
        <v>8.6357529999999976</v>
      </c>
      <c r="F19" s="21">
        <f t="shared" si="0"/>
        <v>4.0710354961718007</v>
      </c>
      <c r="G19" s="21">
        <v>2.7981947261718005</v>
      </c>
      <c r="H19" s="21">
        <v>0.4727056400000002</v>
      </c>
      <c r="I19" s="21">
        <v>0.80013513000000014</v>
      </c>
      <c r="J19" s="22">
        <f t="shared" si="1"/>
        <v>0.3240244048401803</v>
      </c>
      <c r="K19" s="22">
        <f t="shared" si="2"/>
        <v>0.37876261238270725</v>
      </c>
      <c r="L19" s="23">
        <f t="shared" si="3"/>
        <v>0.47141638907131805</v>
      </c>
      <c r="M19" s="4"/>
    </row>
    <row r="20" spans="1:13" x14ac:dyDescent="0.25">
      <c r="A20" s="17"/>
      <c r="B20" s="18">
        <v>447</v>
      </c>
      <c r="C20" s="19" t="s">
        <v>214</v>
      </c>
      <c r="D20" s="20">
        <v>3.5448089999999994</v>
      </c>
      <c r="E20" s="21">
        <v>4.4657809999999998</v>
      </c>
      <c r="F20" s="21">
        <f t="shared" si="0"/>
        <v>2.1049911888127073</v>
      </c>
      <c r="G20" s="21">
        <v>0.94620719881270743</v>
      </c>
      <c r="H20" s="21">
        <v>0.75719112999999993</v>
      </c>
      <c r="I20" s="21">
        <v>0.40159286000000011</v>
      </c>
      <c r="J20" s="22">
        <f t="shared" si="1"/>
        <v>0.2118794447852923</v>
      </c>
      <c r="K20" s="22">
        <f t="shared" si="2"/>
        <v>0.3814334668029416</v>
      </c>
      <c r="L20" s="23">
        <f t="shared" si="3"/>
        <v>0.47136014704095597</v>
      </c>
      <c r="M20" s="4"/>
    </row>
    <row r="21" spans="1:13" x14ac:dyDescent="0.25">
      <c r="A21" s="17"/>
      <c r="B21" s="18">
        <v>448</v>
      </c>
      <c r="C21" s="19" t="s">
        <v>215</v>
      </c>
      <c r="D21" s="20">
        <v>7.0643100000000008</v>
      </c>
      <c r="E21" s="21">
        <v>9.0117519999999995</v>
      </c>
      <c r="F21" s="21">
        <f t="shared" si="0"/>
        <v>4.4335098185838726</v>
      </c>
      <c r="G21" s="21">
        <v>3.026088568583873</v>
      </c>
      <c r="H21" s="21">
        <v>0.66802446000000004</v>
      </c>
      <c r="I21" s="21">
        <v>0.73939679000000003</v>
      </c>
      <c r="J21" s="22">
        <f t="shared" si="1"/>
        <v>0.33579359136645937</v>
      </c>
      <c r="K21" s="22">
        <f t="shared" si="2"/>
        <v>0.40992173648185981</v>
      </c>
      <c r="L21" s="23">
        <f t="shared" si="3"/>
        <v>0.49196979883421921</v>
      </c>
      <c r="M21" s="4"/>
    </row>
    <row r="22" spans="1:13" x14ac:dyDescent="0.25">
      <c r="A22" s="17"/>
      <c r="B22" s="18">
        <v>449</v>
      </c>
      <c r="C22" s="19" t="s">
        <v>216</v>
      </c>
      <c r="D22" s="20">
        <v>10.812281999999998</v>
      </c>
      <c r="E22" s="21">
        <v>11.265073999999997</v>
      </c>
      <c r="F22" s="21">
        <f t="shared" si="0"/>
        <v>6.159615025568832</v>
      </c>
      <c r="G22" s="21">
        <v>4.1684640355688316</v>
      </c>
      <c r="H22" s="21">
        <v>1.0211415500000001</v>
      </c>
      <c r="I22" s="21">
        <v>0.97000943999999978</v>
      </c>
      <c r="J22" s="22">
        <f t="shared" si="1"/>
        <v>0.37003432339359982</v>
      </c>
      <c r="K22" s="22">
        <f t="shared" si="2"/>
        <v>0.46068100267861828</v>
      </c>
      <c r="L22" s="23">
        <f t="shared" si="3"/>
        <v>0.54678868736848363</v>
      </c>
      <c r="M22" s="4"/>
    </row>
    <row r="23" spans="1:13" x14ac:dyDescent="0.25">
      <c r="A23" s="17"/>
      <c r="B23" s="18">
        <v>450</v>
      </c>
      <c r="C23" s="19" t="s">
        <v>217</v>
      </c>
      <c r="D23" s="20">
        <v>4.6569360000000009</v>
      </c>
      <c r="E23" s="21">
        <v>5.4211340000000012</v>
      </c>
      <c r="F23" s="21">
        <f t="shared" si="0"/>
        <v>2.359919294868484</v>
      </c>
      <c r="G23" s="21">
        <v>1.4850959548684841</v>
      </c>
      <c r="H23" s="21">
        <v>0.43125588999999998</v>
      </c>
      <c r="I23" s="21">
        <v>0.44356744999999997</v>
      </c>
      <c r="J23" s="22">
        <f t="shared" si="1"/>
        <v>0.27394562740350703</v>
      </c>
      <c r="K23" s="22">
        <f t="shared" si="2"/>
        <v>0.35349649074685918</v>
      </c>
      <c r="L23" s="23">
        <f t="shared" si="3"/>
        <v>0.43531838446872617</v>
      </c>
      <c r="M23" s="4"/>
    </row>
    <row r="24" spans="1:13" x14ac:dyDescent="0.25">
      <c r="A24" s="17"/>
      <c r="B24" s="18">
        <v>451</v>
      </c>
      <c r="C24" s="19" t="s">
        <v>218</v>
      </c>
      <c r="D24" s="20">
        <v>14.383913999999999</v>
      </c>
      <c r="E24" s="21">
        <v>15.335982999999997</v>
      </c>
      <c r="F24" s="21">
        <f t="shared" si="0"/>
        <v>7.9824862528952965</v>
      </c>
      <c r="G24" s="21">
        <v>5.6885181328952967</v>
      </c>
      <c r="H24" s="21">
        <v>1.0163881400000001</v>
      </c>
      <c r="I24" s="21">
        <v>1.2775799799999998</v>
      </c>
      <c r="J24" s="22">
        <f t="shared" si="1"/>
        <v>0.37092621535217518</v>
      </c>
      <c r="K24" s="22">
        <f t="shared" si="2"/>
        <v>0.43720094583407521</v>
      </c>
      <c r="L24" s="23">
        <f t="shared" si="3"/>
        <v>0.52050698366679837</v>
      </c>
      <c r="M24" s="4"/>
    </row>
    <row r="25" spans="1:13" x14ac:dyDescent="0.25">
      <c r="A25" s="17"/>
      <c r="B25" s="18">
        <v>452</v>
      </c>
      <c r="C25" s="19" t="s">
        <v>219</v>
      </c>
      <c r="D25" s="20">
        <v>13.009852</v>
      </c>
      <c r="E25" s="21">
        <v>13.452209</v>
      </c>
      <c r="F25" s="21">
        <f t="shared" si="0"/>
        <v>6.9613029034787335</v>
      </c>
      <c r="G25" s="21">
        <v>4.7974169034787337</v>
      </c>
      <c r="H25" s="21">
        <v>1.1428651299999999</v>
      </c>
      <c r="I25" s="21">
        <v>1.0210208699999999</v>
      </c>
      <c r="J25" s="22">
        <f t="shared" si="1"/>
        <v>0.35662670000731728</v>
      </c>
      <c r="K25" s="22">
        <f t="shared" si="2"/>
        <v>0.44158413190567686</v>
      </c>
      <c r="L25" s="23">
        <f t="shared" si="3"/>
        <v>0.51748399861158367</v>
      </c>
      <c r="M25" s="4"/>
    </row>
    <row r="26" spans="1:13" x14ac:dyDescent="0.25">
      <c r="A26" s="17"/>
      <c r="B26" s="18">
        <v>453</v>
      </c>
      <c r="C26" s="19" t="s">
        <v>220</v>
      </c>
      <c r="D26" s="20">
        <v>13.527068999999997</v>
      </c>
      <c r="E26" s="21">
        <v>11.976521999999997</v>
      </c>
      <c r="F26" s="21">
        <f t="shared" si="0"/>
        <v>5.9514651188240055</v>
      </c>
      <c r="G26" s="21">
        <v>3.8356181788240065</v>
      </c>
      <c r="H26" s="21">
        <v>1.5640195699999997</v>
      </c>
      <c r="I26" s="21">
        <v>0.55182737000000004</v>
      </c>
      <c r="J26" s="22">
        <f t="shared" si="1"/>
        <v>0.32026143974218951</v>
      </c>
      <c r="K26" s="22">
        <f t="shared" si="2"/>
        <v>0.45085190415247489</v>
      </c>
      <c r="L26" s="23">
        <f t="shared" si="3"/>
        <v>0.49692766554630857</v>
      </c>
      <c r="M26" s="4"/>
    </row>
    <row r="27" spans="1:13" x14ac:dyDescent="0.25">
      <c r="A27" s="17"/>
      <c r="B27" s="18">
        <v>454</v>
      </c>
      <c r="C27" s="19" t="s">
        <v>221</v>
      </c>
      <c r="D27" s="20">
        <v>2.1388259999999999</v>
      </c>
      <c r="E27" s="21">
        <v>2.5637130000000004</v>
      </c>
      <c r="F27" s="21">
        <f t="shared" si="0"/>
        <v>1.2163738447063634</v>
      </c>
      <c r="G27" s="21">
        <v>0.79228653470636345</v>
      </c>
      <c r="H27" s="21">
        <v>0.17094399999999996</v>
      </c>
      <c r="I27" s="21">
        <v>0.25314331000000001</v>
      </c>
      <c r="J27" s="22">
        <f t="shared" si="1"/>
        <v>0.309038700785292</v>
      </c>
      <c r="K27" s="22">
        <f t="shared" si="2"/>
        <v>0.37571699121795743</v>
      </c>
      <c r="L27" s="23">
        <f t="shared" si="3"/>
        <v>0.47445788382177073</v>
      </c>
      <c r="M27" s="4"/>
    </row>
    <row r="28" spans="1:13" x14ac:dyDescent="0.25">
      <c r="A28" s="17"/>
      <c r="B28" s="18">
        <v>455</v>
      </c>
      <c r="C28" s="19" t="s">
        <v>222</v>
      </c>
      <c r="D28" s="20">
        <v>2.0186779999999995</v>
      </c>
      <c r="E28" s="21">
        <v>2.1913739999999997</v>
      </c>
      <c r="F28" s="21">
        <f t="shared" si="0"/>
        <v>1.0837451156697837</v>
      </c>
      <c r="G28" s="21">
        <v>0.74178020566978375</v>
      </c>
      <c r="H28" s="21">
        <v>0.17071890999999997</v>
      </c>
      <c r="I28" s="21">
        <v>0.17124600000000006</v>
      </c>
      <c r="J28" s="22">
        <f t="shared" si="1"/>
        <v>0.33850004867712397</v>
      </c>
      <c r="K28" s="22">
        <f t="shared" si="2"/>
        <v>0.41640501149953585</v>
      </c>
      <c r="L28" s="23">
        <f t="shared" si="3"/>
        <v>0.49455050377972171</v>
      </c>
      <c r="M28" s="4"/>
    </row>
    <row r="29" spans="1:13" x14ac:dyDescent="0.25">
      <c r="A29" s="17"/>
      <c r="B29" s="18">
        <v>456</v>
      </c>
      <c r="C29" s="19" t="s">
        <v>223</v>
      </c>
      <c r="D29" s="20">
        <v>1.2413409999999991</v>
      </c>
      <c r="E29" s="21">
        <v>1.7456729999999994</v>
      </c>
      <c r="F29" s="21">
        <f t="shared" si="0"/>
        <v>0.67839428633691179</v>
      </c>
      <c r="G29" s="21">
        <v>0.34638666633691173</v>
      </c>
      <c r="H29" s="21">
        <v>0.20113903</v>
      </c>
      <c r="I29" s="21">
        <v>0.13086859000000003</v>
      </c>
      <c r="J29" s="22">
        <f t="shared" si="1"/>
        <v>0.19842586001897941</v>
      </c>
      <c r="K29" s="22">
        <f t="shared" si="2"/>
        <v>0.31364734193455013</v>
      </c>
      <c r="L29" s="23">
        <f t="shared" si="3"/>
        <v>0.38861475564834425</v>
      </c>
      <c r="M29" s="4"/>
    </row>
    <row r="30" spans="1:13" x14ac:dyDescent="0.25">
      <c r="A30" s="17"/>
      <c r="B30" s="18">
        <v>457</v>
      </c>
      <c r="C30" s="19" t="s">
        <v>224</v>
      </c>
      <c r="D30" s="20">
        <v>24.987838000000007</v>
      </c>
      <c r="E30" s="21">
        <v>28.083700999999998</v>
      </c>
      <c r="F30" s="21">
        <f t="shared" si="0"/>
        <v>17.171708579351851</v>
      </c>
      <c r="G30" s="21">
        <v>11.91408654935185</v>
      </c>
      <c r="H30" s="21">
        <v>2.7607354000000002</v>
      </c>
      <c r="I30" s="21">
        <v>2.4968866300000001</v>
      </c>
      <c r="J30" s="22">
        <f t="shared" si="1"/>
        <v>0.42423491652157425</v>
      </c>
      <c r="K30" s="22">
        <f t="shared" si="2"/>
        <v>0.5225387476298744</v>
      </c>
      <c r="L30" s="23">
        <f t="shared" si="3"/>
        <v>0.61144749331122172</v>
      </c>
      <c r="M30" s="4"/>
    </row>
    <row r="31" spans="1:13" x14ac:dyDescent="0.25">
      <c r="A31" s="17"/>
      <c r="B31" s="18">
        <v>458</v>
      </c>
      <c r="C31" s="19" t="s">
        <v>225</v>
      </c>
      <c r="D31" s="20">
        <v>11.279843999999997</v>
      </c>
      <c r="E31" s="21">
        <v>12.434792000000003</v>
      </c>
      <c r="F31" s="21">
        <f t="shared" si="0"/>
        <v>6.2021185191706429</v>
      </c>
      <c r="G31" s="21">
        <v>4.2003923491706434</v>
      </c>
      <c r="H31" s="21">
        <v>1.0152521999999995</v>
      </c>
      <c r="I31" s="21">
        <v>0.98647397000000003</v>
      </c>
      <c r="J31" s="22">
        <f t="shared" si="1"/>
        <v>0.33779353520112299</v>
      </c>
      <c r="K31" s="22">
        <f t="shared" si="2"/>
        <v>0.41943962948239433</v>
      </c>
      <c r="L31" s="23">
        <f t="shared" si="3"/>
        <v>0.49877139232973428</v>
      </c>
      <c r="M31" s="4"/>
    </row>
    <row r="32" spans="1:13" x14ac:dyDescent="0.25">
      <c r="A32" s="17"/>
      <c r="B32" s="18">
        <v>459</v>
      </c>
      <c r="C32" s="19" t="s">
        <v>226</v>
      </c>
      <c r="D32" s="20">
        <v>8.6610340000000008</v>
      </c>
      <c r="E32" s="21">
        <v>8.7315970000000007</v>
      </c>
      <c r="F32" s="21">
        <f t="shared" si="0"/>
        <v>4.8582925352000812</v>
      </c>
      <c r="G32" s="21">
        <v>3.4236935452000807</v>
      </c>
      <c r="H32" s="21">
        <v>0.67414154000000004</v>
      </c>
      <c r="I32" s="21">
        <v>0.7604574500000002</v>
      </c>
      <c r="J32" s="22">
        <f t="shared" si="1"/>
        <v>0.39210393530531479</v>
      </c>
      <c r="K32" s="22">
        <f t="shared" si="2"/>
        <v>0.46931106476857332</v>
      </c>
      <c r="L32" s="23">
        <f t="shared" si="3"/>
        <v>0.55640366077363401</v>
      </c>
      <c r="M32" s="4"/>
    </row>
    <row r="33" spans="1:13" x14ac:dyDescent="0.25">
      <c r="A33" s="17"/>
      <c r="B33" s="18">
        <v>460</v>
      </c>
      <c r="C33" s="19" t="s">
        <v>227</v>
      </c>
      <c r="D33" s="20">
        <v>4.8934859999999993</v>
      </c>
      <c r="E33" s="21">
        <v>4.9951299999999996</v>
      </c>
      <c r="F33" s="21">
        <f t="shared" si="0"/>
        <v>2.6935060221537257</v>
      </c>
      <c r="G33" s="21">
        <v>1.821912202153726</v>
      </c>
      <c r="H33" s="21">
        <v>0.43558408999999998</v>
      </c>
      <c r="I33" s="21">
        <v>0.43600972999999998</v>
      </c>
      <c r="J33" s="22">
        <f t="shared" si="1"/>
        <v>0.36473769494562225</v>
      </c>
      <c r="K33" s="22">
        <f t="shared" si="2"/>
        <v>0.45193944745256398</v>
      </c>
      <c r="L33" s="23">
        <f t="shared" si="3"/>
        <v>0.53922641095501533</v>
      </c>
      <c r="M33" s="4"/>
    </row>
    <row r="34" spans="1:13" x14ac:dyDescent="0.25">
      <c r="A34" s="17"/>
      <c r="B34" s="18">
        <v>461</v>
      </c>
      <c r="C34" s="19" t="s">
        <v>228</v>
      </c>
      <c r="D34" s="20">
        <v>3.6735009999999999</v>
      </c>
      <c r="E34" s="21">
        <v>4.5299200000000006</v>
      </c>
      <c r="F34" s="21">
        <f t="shared" si="0"/>
        <v>2.0317333550065779</v>
      </c>
      <c r="G34" s="21">
        <v>1.3423282550065778</v>
      </c>
      <c r="H34" s="21">
        <v>0.31889065999999999</v>
      </c>
      <c r="I34" s="21">
        <v>0.37051444</v>
      </c>
      <c r="J34" s="22">
        <f t="shared" si="1"/>
        <v>0.29632493620341588</v>
      </c>
      <c r="K34" s="22">
        <f t="shared" si="2"/>
        <v>0.36672146859250887</v>
      </c>
      <c r="L34" s="23">
        <f t="shared" si="3"/>
        <v>0.44851418016357414</v>
      </c>
      <c r="M34" s="4"/>
    </row>
    <row r="35" spans="1:13" x14ac:dyDescent="0.25">
      <c r="A35" s="17"/>
      <c r="B35" s="18">
        <v>462</v>
      </c>
      <c r="C35" s="19" t="s">
        <v>229</v>
      </c>
      <c r="D35" s="20">
        <v>1.5840829999999997</v>
      </c>
      <c r="E35" s="21">
        <v>1.715571</v>
      </c>
      <c r="F35" s="21">
        <f t="shared" si="0"/>
        <v>0.89088075864993321</v>
      </c>
      <c r="G35" s="21">
        <v>0.62467821864993311</v>
      </c>
      <c r="H35" s="21">
        <v>0.15760857</v>
      </c>
      <c r="I35" s="21">
        <v>0.10859397</v>
      </c>
      <c r="J35" s="22">
        <f t="shared" si="1"/>
        <v>0.36412262660649608</v>
      </c>
      <c r="K35" s="22">
        <f t="shared" si="2"/>
        <v>0.45599207998382651</v>
      </c>
      <c r="L35" s="23">
        <f t="shared" si="3"/>
        <v>0.51929110404054002</v>
      </c>
      <c r="M35" s="4"/>
    </row>
    <row r="36" spans="1:13" x14ac:dyDescent="0.25">
      <c r="A36" s="17"/>
      <c r="B36" s="18">
        <v>463</v>
      </c>
      <c r="C36" s="19" t="s">
        <v>230</v>
      </c>
      <c r="D36" s="20">
        <v>16.080360999999996</v>
      </c>
      <c r="E36" s="21">
        <v>17.173983000000007</v>
      </c>
      <c r="F36" s="21">
        <f t="shared" si="0"/>
        <v>9.1895949414774307</v>
      </c>
      <c r="G36" s="21">
        <v>6.3417192314774304</v>
      </c>
      <c r="H36" s="21">
        <v>1.3550470000000003</v>
      </c>
      <c r="I36" s="21">
        <v>1.4928287099999997</v>
      </c>
      <c r="J36" s="22">
        <f t="shared" si="1"/>
        <v>0.36926315994824427</v>
      </c>
      <c r="K36" s="22">
        <f t="shared" si="2"/>
        <v>0.44816430943697966</v>
      </c>
      <c r="L36" s="23">
        <f t="shared" si="3"/>
        <v>0.53508815872692006</v>
      </c>
      <c r="M36" s="4"/>
    </row>
    <row r="37" spans="1:13" x14ac:dyDescent="0.25">
      <c r="A37" s="17"/>
      <c r="B37" s="18">
        <v>464</v>
      </c>
      <c r="C37" s="19" t="s">
        <v>231</v>
      </c>
      <c r="D37" s="20">
        <v>17.264604000000002</v>
      </c>
      <c r="E37" s="21">
        <v>18.492039000000002</v>
      </c>
      <c r="F37" s="21">
        <f t="shared" si="0"/>
        <v>10.829541944884829</v>
      </c>
      <c r="G37" s="21">
        <v>8.1501789448848285</v>
      </c>
      <c r="H37" s="21">
        <v>1.2756051900000001</v>
      </c>
      <c r="I37" s="21">
        <v>1.4037578099999999</v>
      </c>
      <c r="J37" s="22">
        <f t="shared" si="1"/>
        <v>0.44073987432563966</v>
      </c>
      <c r="K37" s="22">
        <f t="shared" si="2"/>
        <v>0.50972119055582932</v>
      </c>
      <c r="L37" s="23">
        <f t="shared" si="3"/>
        <v>0.58563265764715444</v>
      </c>
      <c r="M37" s="4"/>
    </row>
    <row r="38" spans="1:13" ht="15.75" thickBot="1" x14ac:dyDescent="0.3">
      <c r="A38" s="41" t="s">
        <v>233</v>
      </c>
      <c r="B38" s="58"/>
      <c r="C38" s="43"/>
      <c r="D38" s="44">
        <v>5.000000000000001E-2</v>
      </c>
      <c r="E38" s="45">
        <v>0.45266799999999996</v>
      </c>
      <c r="F38" s="45">
        <f t="shared" si="0"/>
        <v>0.40129681668977352</v>
      </c>
      <c r="G38" s="45">
        <v>0.3121096066897735</v>
      </c>
      <c r="H38" s="45">
        <v>2.3730129999999999E-2</v>
      </c>
      <c r="I38" s="45">
        <v>6.5457080000000001E-2</v>
      </c>
      <c r="J38" s="46">
        <f t="shared" si="1"/>
        <v>0.68948900008344638</v>
      </c>
      <c r="K38" s="46">
        <f t="shared" si="2"/>
        <v>0.7419118132710365</v>
      </c>
      <c r="L38" s="47">
        <f t="shared" si="3"/>
        <v>0.88651465685618058</v>
      </c>
      <c r="M38" s="4"/>
    </row>
    <row r="39" spans="1:13" x14ac:dyDescent="0.25">
      <c r="D39" s="5"/>
      <c r="E39" s="5"/>
      <c r="F39" s="5"/>
      <c r="G39" s="5"/>
      <c r="H39" s="5"/>
      <c r="I39" s="5"/>
      <c r="J39" s="4"/>
      <c r="K39" s="4"/>
      <c r="L39" s="4"/>
      <c r="M3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workbookViewId="0">
      <selection activeCell="H10" sqref="H1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95</v>
      </c>
      <c r="B1" s="49" t="s">
        <v>59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1508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77.282775000000015</v>
      </c>
      <c r="I6" s="14">
        <v>116.16988000000001</v>
      </c>
      <c r="J6" s="14">
        <v>37.974188921630279</v>
      </c>
      <c r="K6" s="14">
        <v>24.32461271163028</v>
      </c>
      <c r="L6" s="14">
        <v>6.8410368900000007</v>
      </c>
      <c r="M6" s="14">
        <v>6.8085393200000004</v>
      </c>
      <c r="N6" s="15">
        <v>0.20938829162628281</v>
      </c>
      <c r="O6" s="15">
        <v>0.26827650679875265</v>
      </c>
      <c r="P6" s="16">
        <v>0.32688498018273132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t="shared" ref="H7:M7" si="0">SUM(H8:H16)</f>
        <v>20.116283999999997</v>
      </c>
      <c r="I7" s="37">
        <f t="shared" si="0"/>
        <v>20.989096000000004</v>
      </c>
      <c r="J7" s="37">
        <f t="shared" si="0"/>
        <v>7.1493141727204721</v>
      </c>
      <c r="K7" s="37">
        <f t="shared" si="0"/>
        <v>4.2950057027204727</v>
      </c>
      <c r="L7" s="37">
        <f t="shared" si="0"/>
        <v>1.19801008</v>
      </c>
      <c r="M7" s="37">
        <f t="shared" si="0"/>
        <v>1.6562983900000003</v>
      </c>
      <c r="N7" s="39">
        <f>IFERROR(K7/I7,0)</f>
        <v>0.20463033294623417</v>
      </c>
      <c r="O7" s="39">
        <f>IFERROR(SUM(K7,L7)/I7,0)</f>
        <v>0.2617080689287653</v>
      </c>
      <c r="P7" s="40">
        <f>IFERROR(SUM(K7,L7,M7)/I7,0)</f>
        <v>0.34062039511946929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513</v>
      </c>
      <c r="D8" s="68">
        <v>3000001</v>
      </c>
      <c r="E8" s="19" t="s">
        <v>276</v>
      </c>
      <c r="F8" s="69">
        <v>60</v>
      </c>
      <c r="G8" s="19" t="s">
        <v>310</v>
      </c>
      <c r="H8" s="20">
        <v>3.2520029999999998</v>
      </c>
      <c r="I8" s="21">
        <v>3.3564939999999996</v>
      </c>
      <c r="J8" s="21">
        <f t="shared" ref="J8:J16" si="1">SUM(K8,L8,M8)</f>
        <v>1.6350101626908784</v>
      </c>
      <c r="K8" s="21">
        <v>0.98615783269087842</v>
      </c>
      <c r="L8" s="21">
        <v>0.26892457000000003</v>
      </c>
      <c r="M8" s="21">
        <v>0.37992776000000006</v>
      </c>
      <c r="N8" s="22">
        <f t="shared" ref="N8:N17" si="2">IFERROR(K8/I8,0)</f>
        <v>0.29380592746207157</v>
      </c>
      <c r="O8" s="22">
        <f t="shared" ref="O8:O17" si="3">IFERROR(SUM(K8,L8)/I8,0)</f>
        <v>0.37392660397750704</v>
      </c>
      <c r="P8" s="23">
        <f t="shared" ref="P8:P17" si="4">IFERROR(SUM(K8,L8,M8)/I8,0)</f>
        <v>0.48711845237646145</v>
      </c>
      <c r="Q8" s="70">
        <v>14</v>
      </c>
      <c r="R8" s="21">
        <v>14</v>
      </c>
      <c r="S8" s="23">
        <f>IFERROR(R8/Q8,0)</f>
        <v>1</v>
      </c>
    </row>
    <row r="9" spans="1:19" ht="51" x14ac:dyDescent="0.25">
      <c r="A9" s="17"/>
      <c r="B9" s="19">
        <v>5002875</v>
      </c>
      <c r="C9" s="19" t="s">
        <v>1512</v>
      </c>
      <c r="D9" s="68">
        <v>3000541</v>
      </c>
      <c r="E9" s="19" t="s">
        <v>1509</v>
      </c>
      <c r="F9" s="69">
        <v>227</v>
      </c>
      <c r="G9" s="19" t="s">
        <v>775</v>
      </c>
      <c r="H9" s="20">
        <v>3.0242339999999994</v>
      </c>
      <c r="I9" s="21">
        <v>3.0257599999999996</v>
      </c>
      <c r="J9" s="21">
        <f t="shared" si="1"/>
        <v>1.1152047935188008</v>
      </c>
      <c r="K9" s="21">
        <v>0.7456282335188007</v>
      </c>
      <c r="L9" s="21">
        <v>0.10345320000000001</v>
      </c>
      <c r="M9" s="21">
        <v>0.26612335999999998</v>
      </c>
      <c r="N9" s="22">
        <f t="shared" si="2"/>
        <v>0.24642676005988604</v>
      </c>
      <c r="O9" s="22">
        <f t="shared" si="3"/>
        <v>0.28061757492953865</v>
      </c>
      <c r="P9" s="23">
        <f t="shared" si="4"/>
        <v>0.36857014221841816</v>
      </c>
      <c r="Q9" s="70">
        <v>3917</v>
      </c>
      <c r="R9" s="21">
        <v>3983</v>
      </c>
      <c r="S9" s="23">
        <f t="shared" ref="S9:S16" si="5">IFERROR(R9/Q9,0)</f>
        <v>1.0168496298187388</v>
      </c>
    </row>
    <row r="10" spans="1:19" ht="38.25" x14ac:dyDescent="0.25">
      <c r="A10" s="17"/>
      <c r="B10" s="19">
        <v>5005091</v>
      </c>
      <c r="C10" s="19" t="s">
        <v>1513</v>
      </c>
      <c r="D10" s="68">
        <v>3000001</v>
      </c>
      <c r="E10" s="19" t="s">
        <v>276</v>
      </c>
      <c r="F10" s="69">
        <v>201</v>
      </c>
      <c r="G10" s="19" t="s">
        <v>626</v>
      </c>
      <c r="H10" s="20">
        <v>1.055542</v>
      </c>
      <c r="I10" s="21">
        <v>1.0320420000000001</v>
      </c>
      <c r="J10" s="21">
        <f t="shared" si="1"/>
        <v>2.9257849999999998E-2</v>
      </c>
      <c r="K10" s="21">
        <v>0</v>
      </c>
      <c r="L10" s="21">
        <v>1.7257849999999998E-2</v>
      </c>
      <c r="M10" s="21">
        <v>1.2E-2</v>
      </c>
      <c r="N10" s="22">
        <f t="shared" si="2"/>
        <v>0</v>
      </c>
      <c r="O10" s="22">
        <f t="shared" si="3"/>
        <v>1.6722042319983099E-2</v>
      </c>
      <c r="P10" s="23">
        <f t="shared" si="4"/>
        <v>2.8349476087213499E-2</v>
      </c>
      <c r="Q10" s="70">
        <v>1</v>
      </c>
      <c r="R10" s="21">
        <v>1</v>
      </c>
      <c r="S10" s="23">
        <f t="shared" si="5"/>
        <v>1</v>
      </c>
    </row>
    <row r="11" spans="1:19" ht="51" x14ac:dyDescent="0.25">
      <c r="A11" s="17"/>
      <c r="B11" s="19">
        <v>5005092</v>
      </c>
      <c r="C11" s="19" t="s">
        <v>1514</v>
      </c>
      <c r="D11" s="68">
        <v>3000541</v>
      </c>
      <c r="E11" s="19" t="s">
        <v>1509</v>
      </c>
      <c r="F11" s="69">
        <v>604</v>
      </c>
      <c r="G11" s="19" t="s">
        <v>1520</v>
      </c>
      <c r="H11" s="20">
        <v>1.1430199999999999</v>
      </c>
      <c r="I11" s="21">
        <v>1.1430199999999997</v>
      </c>
      <c r="J11" s="21">
        <f t="shared" si="1"/>
        <v>7.8333689535937459E-2</v>
      </c>
      <c r="K11" s="21">
        <v>2.4784639535937458E-2</v>
      </c>
      <c r="L11" s="21">
        <v>2.0054249999999999E-2</v>
      </c>
      <c r="M11" s="21">
        <v>3.3494800000000005E-2</v>
      </c>
      <c r="N11" s="22">
        <f t="shared" si="2"/>
        <v>2.1683469699513101E-2</v>
      </c>
      <c r="O11" s="22">
        <f t="shared" si="3"/>
        <v>3.9228438291488747E-2</v>
      </c>
      <c r="P11" s="23">
        <f t="shared" si="4"/>
        <v>6.8532212503663523E-2</v>
      </c>
      <c r="Q11" s="70">
        <v>2</v>
      </c>
      <c r="R11" s="21">
        <v>0</v>
      </c>
      <c r="S11" s="23">
        <f t="shared" si="5"/>
        <v>0</v>
      </c>
    </row>
    <row r="12" spans="1:19" ht="51" x14ac:dyDescent="0.25">
      <c r="A12" s="17"/>
      <c r="B12" s="19">
        <v>5005093</v>
      </c>
      <c r="C12" s="19" t="s">
        <v>1515</v>
      </c>
      <c r="D12" s="68">
        <v>3000541</v>
      </c>
      <c r="E12" s="19" t="s">
        <v>1509</v>
      </c>
      <c r="F12" s="69">
        <v>24</v>
      </c>
      <c r="G12" s="19" t="s">
        <v>1500</v>
      </c>
      <c r="H12" s="20">
        <v>4.8251589999999993</v>
      </c>
      <c r="I12" s="21">
        <v>4.8344540000000009</v>
      </c>
      <c r="J12" s="21">
        <f t="shared" si="1"/>
        <v>2.3701836295692722</v>
      </c>
      <c r="K12" s="21">
        <v>1.4452441795692721</v>
      </c>
      <c r="L12" s="21">
        <v>0.37204346000000005</v>
      </c>
      <c r="M12" s="21">
        <v>0.55289599000000011</v>
      </c>
      <c r="N12" s="22">
        <f t="shared" si="2"/>
        <v>0.29894672274661666</v>
      </c>
      <c r="O12" s="22">
        <f t="shared" si="3"/>
        <v>0.37590338838041931</v>
      </c>
      <c r="P12" s="23">
        <f t="shared" si="4"/>
        <v>0.49026914509255271</v>
      </c>
      <c r="Q12" s="70">
        <v>184</v>
      </c>
      <c r="R12" s="21">
        <v>80</v>
      </c>
      <c r="S12" s="23">
        <f t="shared" si="5"/>
        <v>0.43478260869565216</v>
      </c>
    </row>
    <row r="13" spans="1:19" ht="51" x14ac:dyDescent="0.25">
      <c r="A13" s="17"/>
      <c r="B13" s="19">
        <v>5005094</v>
      </c>
      <c r="C13" s="19" t="s">
        <v>1516</v>
      </c>
      <c r="D13" s="68">
        <v>3000542</v>
      </c>
      <c r="E13" s="19" t="s">
        <v>1510</v>
      </c>
      <c r="F13" s="69">
        <v>201</v>
      </c>
      <c r="G13" s="19" t="s">
        <v>626</v>
      </c>
      <c r="H13" s="20">
        <v>4.8042899999999999</v>
      </c>
      <c r="I13" s="21">
        <v>4.8042899999999991</v>
      </c>
      <c r="J13" s="21">
        <f t="shared" si="1"/>
        <v>1.2590677610435059</v>
      </c>
      <c r="K13" s="21">
        <v>0.71802610104350606</v>
      </c>
      <c r="L13" s="21">
        <v>0.30655254999999992</v>
      </c>
      <c r="M13" s="21">
        <v>0.23448910999999997</v>
      </c>
      <c r="N13" s="22">
        <f t="shared" si="2"/>
        <v>0.14945519546977934</v>
      </c>
      <c r="O13" s="22">
        <f t="shared" si="3"/>
        <v>0.21326328157615509</v>
      </c>
      <c r="P13" s="23">
        <f t="shared" si="4"/>
        <v>0.26207155709657537</v>
      </c>
      <c r="Q13" s="70">
        <v>2</v>
      </c>
      <c r="R13" s="21">
        <v>2</v>
      </c>
      <c r="S13" s="23">
        <f t="shared" si="5"/>
        <v>1</v>
      </c>
    </row>
    <row r="14" spans="1:19" ht="38.25" x14ac:dyDescent="0.25">
      <c r="A14" s="17"/>
      <c r="B14" s="19">
        <v>5005095</v>
      </c>
      <c r="C14" s="19" t="s">
        <v>1517</v>
      </c>
      <c r="D14" s="68">
        <v>3000542</v>
      </c>
      <c r="E14" s="19" t="s">
        <v>1510</v>
      </c>
      <c r="F14" s="69">
        <v>174</v>
      </c>
      <c r="G14" s="19" t="s">
        <v>1521</v>
      </c>
      <c r="H14" s="20">
        <v>0.45328000000000002</v>
      </c>
      <c r="I14" s="21">
        <v>0.55027999999999999</v>
      </c>
      <c r="J14" s="21">
        <f t="shared" si="1"/>
        <v>0.11053150103269263</v>
      </c>
      <c r="K14" s="21">
        <v>7.4693781032692641E-2</v>
      </c>
      <c r="L14" s="21">
        <v>-2.6227999999999999E-4</v>
      </c>
      <c r="M14" s="21">
        <v>3.61E-2</v>
      </c>
      <c r="N14" s="22">
        <f t="shared" si="2"/>
        <v>0.13573777173928298</v>
      </c>
      <c r="O14" s="22">
        <f t="shared" si="3"/>
        <v>0.1352611416600506</v>
      </c>
      <c r="P14" s="23">
        <f t="shared" si="4"/>
        <v>0.20086410742293492</v>
      </c>
      <c r="Q14" s="70">
        <v>1</v>
      </c>
      <c r="R14" s="21">
        <v>1</v>
      </c>
      <c r="S14" s="23">
        <f t="shared" si="5"/>
        <v>1</v>
      </c>
    </row>
    <row r="15" spans="1:19" ht="38.25" x14ac:dyDescent="0.25">
      <c r="A15" s="17"/>
      <c r="B15" s="19">
        <v>5005096</v>
      </c>
      <c r="C15" s="19" t="s">
        <v>1518</v>
      </c>
      <c r="D15" s="68">
        <v>3000543</v>
      </c>
      <c r="E15" s="19" t="s">
        <v>1511</v>
      </c>
      <c r="F15" s="69">
        <v>88</v>
      </c>
      <c r="G15" s="19" t="s">
        <v>756</v>
      </c>
      <c r="H15" s="20">
        <v>1.2887560000000002</v>
      </c>
      <c r="I15" s="21">
        <v>1.572756</v>
      </c>
      <c r="J15" s="21">
        <f t="shared" si="1"/>
        <v>0.52141391512636692</v>
      </c>
      <c r="K15" s="21">
        <v>0.28901906512636694</v>
      </c>
      <c r="L15" s="21">
        <v>9.8877480000000004E-2</v>
      </c>
      <c r="M15" s="21">
        <v>0.13351737</v>
      </c>
      <c r="N15" s="22">
        <f t="shared" si="2"/>
        <v>0.18376599111773659</v>
      </c>
      <c r="O15" s="22">
        <f t="shared" si="3"/>
        <v>0.2466349167489216</v>
      </c>
      <c r="P15" s="23">
        <f t="shared" si="4"/>
        <v>0.33152880365827053</v>
      </c>
      <c r="Q15" s="70">
        <v>5736</v>
      </c>
      <c r="R15" s="21">
        <v>3176</v>
      </c>
      <c r="S15" s="23">
        <f t="shared" si="5"/>
        <v>0.55369595536959548</v>
      </c>
    </row>
    <row r="16" spans="1:19" ht="63.75" x14ac:dyDescent="0.25">
      <c r="A16" s="17"/>
      <c r="B16" s="19">
        <v>5005097</v>
      </c>
      <c r="C16" s="19" t="s">
        <v>1519</v>
      </c>
      <c r="D16" s="68">
        <v>3000543</v>
      </c>
      <c r="E16" s="19" t="s">
        <v>1511</v>
      </c>
      <c r="F16" s="69">
        <v>201</v>
      </c>
      <c r="G16" s="19" t="s">
        <v>626</v>
      </c>
      <c r="H16" s="20">
        <v>0.27</v>
      </c>
      <c r="I16" s="21">
        <v>0.67</v>
      </c>
      <c r="J16" s="21">
        <f t="shared" si="1"/>
        <v>3.0310870203018189E-2</v>
      </c>
      <c r="K16" s="21">
        <v>1.1451870203018188E-2</v>
      </c>
      <c r="L16" s="21">
        <v>1.1108999999999999E-2</v>
      </c>
      <c r="M16" s="21">
        <v>7.7499999999999999E-3</v>
      </c>
      <c r="N16" s="22">
        <f t="shared" si="2"/>
        <v>1.7092343586594311E-2</v>
      </c>
      <c r="O16" s="22">
        <f t="shared" si="3"/>
        <v>3.3672940601519687E-2</v>
      </c>
      <c r="P16" s="23">
        <f t="shared" si="4"/>
        <v>4.5240104780624159E-2</v>
      </c>
      <c r="Q16" s="70">
        <v>0</v>
      </c>
      <c r="R16" s="21">
        <v>0</v>
      </c>
      <c r="S16" s="23">
        <f t="shared" si="5"/>
        <v>0</v>
      </c>
    </row>
    <row r="17" spans="1:19" ht="15.75" thickBot="1" x14ac:dyDescent="0.3">
      <c r="A17" s="41" t="s">
        <v>294</v>
      </c>
      <c r="B17" s="43"/>
      <c r="C17" s="43"/>
      <c r="D17" s="65"/>
      <c r="E17" s="43"/>
      <c r="F17" s="66"/>
      <c r="G17" s="43"/>
      <c r="H17" s="44">
        <f>H6-H7</f>
        <v>57.166491000000022</v>
      </c>
      <c r="I17" s="44">
        <f t="shared" ref="I17:M17" si="6">I6-I7</f>
        <v>95.180784000000003</v>
      </c>
      <c r="J17" s="44">
        <f t="shared" si="6"/>
        <v>30.824874748909806</v>
      </c>
      <c r="K17" s="44">
        <f t="shared" si="6"/>
        <v>20.029607008909807</v>
      </c>
      <c r="L17" s="44">
        <f t="shared" si="6"/>
        <v>5.6430268100000003</v>
      </c>
      <c r="M17" s="44">
        <f t="shared" si="6"/>
        <v>5.1522409299999996</v>
      </c>
      <c r="N17" s="46">
        <f t="shared" si="2"/>
        <v>0.21043750815195855</v>
      </c>
      <c r="O17" s="46">
        <f t="shared" si="3"/>
        <v>0.26972496695246606</v>
      </c>
      <c r="P17" s="47">
        <f t="shared" si="4"/>
        <v>0.32385607108373687</v>
      </c>
      <c r="Q17" s="67"/>
      <c r="R17" s="45"/>
      <c r="S17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workbookViewId="0">
      <selection activeCell="A10" sqref="A10:L10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96</v>
      </c>
      <c r="B1" s="50" t="s">
        <v>60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1524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4.5754660000000005</v>
      </c>
      <c r="E6" s="14">
        <v>7.0189180000000002</v>
      </c>
      <c r="F6" s="14">
        <v>2.1654218638714751</v>
      </c>
      <c r="G6" s="14">
        <v>1.2552347338714753</v>
      </c>
      <c r="H6" s="14">
        <v>0.51248295999999993</v>
      </c>
      <c r="I6" s="14">
        <v>0.39770417000000002</v>
      </c>
      <c r="J6" s="15">
        <v>0.17883593081889193</v>
      </c>
      <c r="K6" s="15">
        <v>0.25185045527978461</v>
      </c>
      <c r="L6" s="16">
        <v>0.30851220428440324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3.7605470000000003</v>
      </c>
      <c r="E7" s="38">
        <f ca="1">SUM(E8:OFFSET(E6,MATCH("GOBIERNOS REGIONALES",$A$8:$A$50,0),0))</f>
        <v>4.9648230000000009</v>
      </c>
      <c r="F7" s="38">
        <f ca="1">SUM(F8:OFFSET(F6,MATCH("GOBIERNOS REGIONALES",$A$8:$A$50,0),0))</f>
        <v>1.6244476755557959</v>
      </c>
      <c r="G7" s="38">
        <f ca="1">SUM(G8:OFFSET(G6,MATCH("GOBIERNOS REGIONALES",$A$8:$A$50,0),0))</f>
        <v>0.9695444255557959</v>
      </c>
      <c r="H7" s="38">
        <f ca="1">SUM(H8:OFFSET(H6,MATCH("GOBIERNOS REGIONALES",$A$8:$A$50,0),0))</f>
        <v>0.41211602000000003</v>
      </c>
      <c r="I7" s="38">
        <f ca="1">SUM(I8:OFFSET(I6,MATCH("GOBIERNOS REGIONALES",$A$8:$A$50,0),0))</f>
        <v>0.24278722999999999</v>
      </c>
      <c r="J7" s="39">
        <f ca="1">IFERROR(G7/E7,0)</f>
        <v>0.19528277756443599</v>
      </c>
      <c r="K7" s="39">
        <f ca="1">IFERROR(SUM(G7,H7)/E7,0)</f>
        <v>0.27828997036869102</v>
      </c>
      <c r="L7" s="40">
        <f ca="1">IFERROR(SUM(G7,H7,I7)/E7,0)</f>
        <v>0.32719145789402676</v>
      </c>
      <c r="M7" s="4"/>
    </row>
    <row r="8" spans="1:13" x14ac:dyDescent="0.25">
      <c r="A8" s="17"/>
      <c r="B8" s="18">
        <v>5</v>
      </c>
      <c r="C8" s="19" t="s">
        <v>105</v>
      </c>
      <c r="D8" s="20">
        <v>2.4393010000000004</v>
      </c>
      <c r="E8" s="21">
        <v>2.4393010000000004</v>
      </c>
      <c r="F8" s="21">
        <f t="shared" ref="F8:F12" si="0">SUM(G8,H8,I8)</f>
        <v>0.97238315089458549</v>
      </c>
      <c r="G8" s="21">
        <v>0.65360559089458548</v>
      </c>
      <c r="H8" s="21">
        <v>0.13658181</v>
      </c>
      <c r="I8" s="21">
        <v>0.18219574999999999</v>
      </c>
      <c r="J8" s="22">
        <f t="shared" ref="J8:J12" si="1">IFERROR(G8/E8,0)</f>
        <v>0.26794790429495391</v>
      </c>
      <c r="K8" s="22">
        <f t="shared" ref="K8:K12" si="2">IFERROR(SUM(G8,H8)/E8,0)</f>
        <v>0.32394009632045628</v>
      </c>
      <c r="L8" s="23">
        <f t="shared" ref="L8:L12" si="3">IFERROR(SUM(G8,H8,I8)/E8,0)</f>
        <v>0.39863188302492614</v>
      </c>
      <c r="M8" s="4"/>
    </row>
    <row r="9" spans="1:13" ht="25.5" x14ac:dyDescent="0.25">
      <c r="A9" s="17"/>
      <c r="B9" s="18">
        <v>51</v>
      </c>
      <c r="C9" s="19" t="s">
        <v>130</v>
      </c>
      <c r="D9" s="20">
        <v>2.1000000000000001E-2</v>
      </c>
      <c r="E9" s="21">
        <v>2.1000000000000001E-2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</row>
    <row r="10" spans="1:13" ht="25.5" x14ac:dyDescent="0.25">
      <c r="A10" s="17"/>
      <c r="B10" s="18">
        <v>331</v>
      </c>
      <c r="C10" s="19" t="s">
        <v>160</v>
      </c>
      <c r="D10" s="20">
        <v>1.300246</v>
      </c>
      <c r="E10" s="21">
        <v>2.5045220000000001</v>
      </c>
      <c r="F10" s="21">
        <f t="shared" si="0"/>
        <v>0.65206452466121045</v>
      </c>
      <c r="G10" s="21">
        <v>0.31593883466121042</v>
      </c>
      <c r="H10" s="21">
        <v>0.27553421</v>
      </c>
      <c r="I10" s="21">
        <v>6.0591480000000003E-2</v>
      </c>
      <c r="J10" s="22">
        <f t="shared" si="1"/>
        <v>0.12614735852238887</v>
      </c>
      <c r="K10" s="22">
        <f t="shared" si="2"/>
        <v>0.23616204795214832</v>
      </c>
      <c r="L10" s="23">
        <f t="shared" si="3"/>
        <v>0.2603548799576168</v>
      </c>
      <c r="M10" s="4"/>
    </row>
    <row r="11" spans="1:13" x14ac:dyDescent="0.25">
      <c r="A11" s="34" t="s">
        <v>206</v>
      </c>
      <c r="B11" s="57"/>
      <c r="C11" s="36"/>
      <c r="D11" s="37">
        <f ca="1">SUM(D12:OFFSET(D10,(MATCH("GOBIERNOS LOCALES",$A$8:$A$50,0)-MATCH("GOBIERNOS REGIONALES",$A$8:$A$50,0)),0))</f>
        <v>0</v>
      </c>
      <c r="E11" s="38">
        <f ca="1">SUM(E12:OFFSET(E10,(MATCH("GOBIERNOS LOCALES",$A$8:$A$50,0)-MATCH("GOBIERNOS REGIONALES",$A$8:$A$50,0)),0))</f>
        <v>0</v>
      </c>
      <c r="F11" s="38">
        <f ca="1">SUM(F12:OFFSET(F10,(MATCH("GOBIERNOS LOCALES",$A$8:$A$50,0)-MATCH("GOBIERNOS REGIONALES",$A$8:$A$50,0)),0))</f>
        <v>0</v>
      </c>
      <c r="G11" s="38">
        <f ca="1">SUM(G12:OFFSET(G10,(MATCH("GOBIERNOS LOCALES",$A$8:$A$50,0)-MATCH("GOBIERNOS REGIONALES",$A$8:$A$50,0)),0))</f>
        <v>0</v>
      </c>
      <c r="H11" s="38">
        <f ca="1">SUM(H12:OFFSET(H10,(MATCH("GOBIERNOS LOCALES",$A$8:$A$50,0)-MATCH("GOBIERNOS REGIONALES",$A$8:$A$50,0)),0))</f>
        <v>0</v>
      </c>
      <c r="I11" s="38">
        <f ca="1">SUM(I12:OFFSET(I10,(MATCH("GOBIERNOS LOCALES",$A$8:$A$50,0)-MATCH("GOBIERNOS REGIONALES",$A$8:$A$50,0)),0))</f>
        <v>0</v>
      </c>
      <c r="J11" s="39">
        <f ca="1">IFERROR(G11/E11,0)</f>
        <v>0</v>
      </c>
      <c r="K11" s="39">
        <f ca="1">IFERROR(SUM(G11,H11)/E11,0)</f>
        <v>0</v>
      </c>
      <c r="L11" s="40">
        <f ca="1">IFERROR(SUM(G11,H11,I11)/E11,0)</f>
        <v>0</v>
      </c>
      <c r="M11" s="4"/>
    </row>
    <row r="12" spans="1:13" ht="15.75" thickBot="1" x14ac:dyDescent="0.3">
      <c r="A12" s="41" t="s">
        <v>233</v>
      </c>
      <c r="B12" s="58"/>
      <c r="C12" s="43"/>
      <c r="D12" s="44">
        <v>0.81491900000000006</v>
      </c>
      <c r="E12" s="45">
        <v>2.0540949999999998</v>
      </c>
      <c r="F12" s="45">
        <f t="shared" si="0"/>
        <v>0.54097418831567945</v>
      </c>
      <c r="G12" s="45">
        <v>0.28569030831567943</v>
      </c>
      <c r="H12" s="45">
        <v>0.10036694</v>
      </c>
      <c r="I12" s="45">
        <v>0.15491694</v>
      </c>
      <c r="J12" s="46">
        <f t="shared" si="1"/>
        <v>0.13908329863793031</v>
      </c>
      <c r="K12" s="46">
        <f t="shared" si="2"/>
        <v>0.18794517698338173</v>
      </c>
      <c r="L12" s="47">
        <f t="shared" si="3"/>
        <v>0.26336376278394108</v>
      </c>
      <c r="M12" s="4"/>
    </row>
    <row r="13" spans="1:13" x14ac:dyDescent="0.25">
      <c r="D13" s="5"/>
      <c r="E13" s="5"/>
      <c r="F13" s="5"/>
      <c r="G13" s="5"/>
      <c r="H13" s="5"/>
      <c r="I13" s="5"/>
      <c r="J13" s="4"/>
      <c r="K13" s="4"/>
      <c r="L13" s="4"/>
      <c r="M13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96</v>
      </c>
      <c r="B1" s="51" t="s">
        <v>60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1525</v>
      </c>
      <c r="N2" s="72" t="s">
        <v>1546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4.5754660000000005</v>
      </c>
      <c r="E6" s="14">
        <f ca="1">SUM(E7:OFFSET(E7,50,0))</f>
        <v>7.0189180000000002</v>
      </c>
      <c r="F6" s="14">
        <f ca="1">SUM(F7:OFFSET(F7,50,0))</f>
        <v>2.1654218638714751</v>
      </c>
      <c r="G6" s="14">
        <f ca="1">SUM(G7:OFFSET(G7,50,0))</f>
        <v>1.2552347338714753</v>
      </c>
      <c r="H6" s="14">
        <f ca="1">SUM(H7:OFFSET(H7,50,0))</f>
        <v>0.51248295999999993</v>
      </c>
      <c r="I6" s="14">
        <f ca="1">SUM(I7:OFFSET(I7,50,0))</f>
        <v>0.39770417000000002</v>
      </c>
      <c r="J6" s="15">
        <f ca="1">IFERROR(G6/E6,0)</f>
        <v>0.17883593081889193</v>
      </c>
      <c r="K6" s="15">
        <f ca="1">IFERROR(SUM(G6,H6)/E6,0)</f>
        <v>0.25185045527978461</v>
      </c>
      <c r="L6" s="16">
        <f ca="1">IFERROR(SUM(G6,H6,I6)/E6,0)</f>
        <v>0.30851220428440324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6</v>
      </c>
      <c r="C7" s="19" t="s">
        <v>255</v>
      </c>
      <c r="D7" s="20">
        <v>0.51491900000000002</v>
      </c>
      <c r="E7" s="21">
        <v>0.51491900000000002</v>
      </c>
      <c r="F7" s="21">
        <f t="shared" ref="F7:F11" si="0">SUM(G7,H7,I7)</f>
        <v>0</v>
      </c>
      <c r="G7" s="21">
        <v>0</v>
      </c>
      <c r="H7" s="21">
        <v>0</v>
      </c>
      <c r="I7" s="21">
        <v>0</v>
      </c>
      <c r="J7" s="22">
        <f t="shared" ref="J7:J11" si="1">IFERROR(G7/E7,0)</f>
        <v>0</v>
      </c>
      <c r="K7" s="22">
        <f t="shared" ref="K7:K11" si="2">IFERROR(SUM(G7,H7)/E7,0)</f>
        <v>0</v>
      </c>
      <c r="L7" s="23">
        <f t="shared" ref="L7:L11" si="3">IFERROR(SUM(G7,H7,I7)/E7,0)</f>
        <v>0</v>
      </c>
      <c r="M7" s="4"/>
      <c r="N7" t="s">
        <v>271</v>
      </c>
      <c r="O7" s="5">
        <v>5.3666600130385161E-3</v>
      </c>
      <c r="P7" s="71">
        <v>0.69095661298294275</v>
      </c>
    </row>
    <row r="8" spans="1:16" x14ac:dyDescent="0.25">
      <c r="A8" s="17"/>
      <c r="B8" s="55">
        <v>11</v>
      </c>
      <c r="C8" s="19" t="s">
        <v>260</v>
      </c>
      <c r="D8" s="20">
        <v>0</v>
      </c>
      <c r="E8" s="21">
        <v>1.4434259999999999</v>
      </c>
      <c r="F8" s="21">
        <f t="shared" si="0"/>
        <v>0.53560752830264091</v>
      </c>
      <c r="G8" s="21">
        <v>0.28419030830264091</v>
      </c>
      <c r="H8" s="21">
        <v>9.8500279999999996E-2</v>
      </c>
      <c r="I8" s="21">
        <v>0.15291694</v>
      </c>
      <c r="J8" s="22">
        <f t="shared" si="1"/>
        <v>0.19688595626145083</v>
      </c>
      <c r="K8" s="22">
        <f t="shared" si="2"/>
        <v>0.26512657268376832</v>
      </c>
      <c r="L8" s="23">
        <f t="shared" si="3"/>
        <v>0.37106684256944311</v>
      </c>
      <c r="M8" s="4"/>
      <c r="N8" t="s">
        <v>260</v>
      </c>
      <c r="O8" s="5">
        <v>0.53560752830264091</v>
      </c>
      <c r="P8" s="71">
        <v>0.37106684256944311</v>
      </c>
    </row>
    <row r="9" spans="1:16" x14ac:dyDescent="0.25">
      <c r="A9" s="17"/>
      <c r="B9" s="55">
        <v>12</v>
      </c>
      <c r="C9" s="19" t="s">
        <v>261</v>
      </c>
      <c r="D9" s="20">
        <v>0.30000000000000004</v>
      </c>
      <c r="E9" s="21">
        <v>8.7983000000000006E-2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  <c r="N9" t="s">
        <v>264</v>
      </c>
      <c r="O9" s="5">
        <v>1.6244476755557959</v>
      </c>
      <c r="P9" s="71">
        <v>0.32719145789402682</v>
      </c>
    </row>
    <row r="10" spans="1:16" x14ac:dyDescent="0.25">
      <c r="A10" s="17"/>
      <c r="B10" s="55">
        <v>15</v>
      </c>
      <c r="C10" s="19" t="s">
        <v>264</v>
      </c>
      <c r="D10" s="20">
        <v>3.7605470000000003</v>
      </c>
      <c r="E10" s="21">
        <v>4.964823</v>
      </c>
      <c r="F10" s="21">
        <f t="shared" si="0"/>
        <v>1.6244476755557959</v>
      </c>
      <c r="G10" s="21">
        <v>0.9695444255557959</v>
      </c>
      <c r="H10" s="21">
        <v>0.41211601999999997</v>
      </c>
      <c r="I10" s="21">
        <v>0.24278723000000002</v>
      </c>
      <c r="J10" s="22">
        <f t="shared" si="1"/>
        <v>0.19528277756443602</v>
      </c>
      <c r="K10" s="22">
        <f t="shared" si="2"/>
        <v>0.27828997036869108</v>
      </c>
      <c r="L10" s="23">
        <f t="shared" si="3"/>
        <v>0.32719145789402682</v>
      </c>
      <c r="M10" s="4"/>
      <c r="N10" t="s">
        <v>255</v>
      </c>
      <c r="O10" s="5">
        <v>0</v>
      </c>
      <c r="P10" s="71">
        <v>0</v>
      </c>
    </row>
    <row r="11" spans="1:16" ht="15.75" thickBot="1" x14ac:dyDescent="0.3">
      <c r="A11" s="24"/>
      <c r="B11" s="56">
        <v>22</v>
      </c>
      <c r="C11" s="26" t="s">
        <v>271</v>
      </c>
      <c r="D11" s="27">
        <v>0</v>
      </c>
      <c r="E11" s="28">
        <v>7.7669999999999996E-3</v>
      </c>
      <c r="F11" s="28">
        <f t="shared" si="0"/>
        <v>5.3666600130385161E-3</v>
      </c>
      <c r="G11" s="28">
        <v>1.500000013038516E-3</v>
      </c>
      <c r="H11" s="28">
        <v>1.86666E-3</v>
      </c>
      <c r="I11" s="28">
        <v>2E-3</v>
      </c>
      <c r="J11" s="29">
        <f t="shared" si="1"/>
        <v>0.1931247602727586</v>
      </c>
      <c r="K11" s="29">
        <f t="shared" si="2"/>
        <v>0.43345693485754039</v>
      </c>
      <c r="L11" s="30">
        <f t="shared" si="3"/>
        <v>0.69095661298294275</v>
      </c>
      <c r="M11" s="4"/>
      <c r="N11" t="s">
        <v>261</v>
      </c>
      <c r="O11" s="5">
        <v>0</v>
      </c>
      <c r="P11" s="71">
        <v>0</v>
      </c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topLeftCell="A17" workbookViewId="0">
      <selection activeCell="A23" sqref="A23:D2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5703125" customWidth="1"/>
    <col min="6" max="6" width="13.5703125" customWidth="1"/>
    <col min="7" max="9" width="0" hidden="1" customWidth="1"/>
  </cols>
  <sheetData>
    <row r="1" spans="1:13" ht="15.75" x14ac:dyDescent="0.25">
      <c r="A1" s="50">
        <v>96</v>
      </c>
      <c r="B1" s="49" t="s">
        <v>60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1526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4.5754660000000005</v>
      </c>
      <c r="E6" s="14">
        <v>7.0189180000000002</v>
      </c>
      <c r="F6" s="14">
        <v>2.1654218638714751</v>
      </c>
      <c r="G6" s="14">
        <v>1.2552347338714753</v>
      </c>
      <c r="H6" s="14">
        <v>0.51248295999999993</v>
      </c>
      <c r="I6" s="14">
        <v>0.39770417000000002</v>
      </c>
      <c r="J6" s="15">
        <v>0.17883593081889193</v>
      </c>
      <c r="K6" s="15">
        <v>0.25185045527978461</v>
      </c>
      <c r="L6" s="16">
        <v>0.30851220428440324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3.2055469999999997</v>
      </c>
      <c r="E7" s="38">
        <f ca="1">SUM(E8:OFFSET(E6,MATCH("PROYECTOS",$A$8:$A$50,0),0))</f>
        <v>3.3225209999999996</v>
      </c>
      <c r="F7" s="38">
        <f ca="1">SUM(F8:OFFSET(F6,MATCH("PROYECTOS",$A$8:$A$50,0),0))</f>
        <v>1.2783022436352502</v>
      </c>
      <c r="G7" s="38">
        <f ca="1">SUM(G8:OFFSET(G6,MATCH("PROYECTOS",$A$8:$A$50,0),0))</f>
        <v>0.83327233363525011</v>
      </c>
      <c r="H7" s="38">
        <f ca="1">SUM(H8:OFFSET(H6,MATCH("PROYECTOS",$A$8:$A$50,0),0))</f>
        <v>0.22388267999999997</v>
      </c>
      <c r="I7" s="38">
        <f ca="1">SUM(I8:OFFSET(I6,MATCH("PROYECTOS",$A$8:$A$50,0),0))</f>
        <v>0.22114722999999997</v>
      </c>
      <c r="J7" s="39">
        <f ca="1">IFERROR(G7/E7,0)</f>
        <v>0.25079520449539677</v>
      </c>
      <c r="K7" s="39">
        <f ca="1">IFERROR(SUM(G7,H7)/E7,0)</f>
        <v>0.31817857995036003</v>
      </c>
      <c r="L7" s="40">
        <f ca="1">IFERROR(SUM(G7,H7,I7)/E7,0)</f>
        <v>0.38473864984909056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0.98338200000000009</v>
      </c>
      <c r="E8" s="21">
        <v>0.97114900000000004</v>
      </c>
      <c r="F8" s="21">
        <f t="shared" ref="F8:F13" si="0">SUM(G8,H8,I8)</f>
        <v>0.46061129485325458</v>
      </c>
      <c r="G8" s="21">
        <v>0.32333490485325456</v>
      </c>
      <c r="H8" s="21">
        <v>6.1993970000000002E-2</v>
      </c>
      <c r="I8" s="21">
        <v>7.5282420000000003E-2</v>
      </c>
      <c r="J8" s="22">
        <f t="shared" ref="J8:J14" si="1">IFERROR(G8/E8,0)</f>
        <v>0.33294057333452903</v>
      </c>
      <c r="K8" s="22">
        <f t="shared" ref="K8:K14" si="2">IFERROR(SUM(G8,H8)/E8,0)</f>
        <v>0.39677626693046542</v>
      </c>
      <c r="L8" s="23">
        <f t="shared" ref="L8:L14" si="3">IFERROR(SUM(G8,H8,I8)/E8,0)</f>
        <v>0.47429518524269143</v>
      </c>
      <c r="M8" s="4"/>
    </row>
    <row r="9" spans="1:13" ht="25.5" x14ac:dyDescent="0.25">
      <c r="A9" s="17"/>
      <c r="B9" s="19">
        <v>3000503</v>
      </c>
      <c r="C9" s="19" t="s">
        <v>1528</v>
      </c>
      <c r="D9" s="20">
        <v>0.45000000000000007</v>
      </c>
      <c r="E9" s="21">
        <v>0.44999999999999996</v>
      </c>
      <c r="F9" s="21">
        <f t="shared" si="0"/>
        <v>0.23078902280535527</v>
      </c>
      <c r="G9" s="21">
        <v>0.14850703280535527</v>
      </c>
      <c r="H9" s="21">
        <v>3.115103E-2</v>
      </c>
      <c r="I9" s="21">
        <v>5.1130959999999996E-2</v>
      </c>
      <c r="J9" s="22">
        <f t="shared" si="1"/>
        <v>0.33001562845634508</v>
      </c>
      <c r="K9" s="22">
        <f t="shared" si="2"/>
        <v>0.39924013956745619</v>
      </c>
      <c r="L9" s="23">
        <f t="shared" si="3"/>
        <v>0.5128644951230118</v>
      </c>
      <c r="M9" s="4"/>
    </row>
    <row r="10" spans="1:13" ht="38.25" x14ac:dyDescent="0.25">
      <c r="A10" s="17"/>
      <c r="B10" s="19">
        <v>3000504</v>
      </c>
      <c r="C10" s="19" t="s">
        <v>1529</v>
      </c>
      <c r="D10" s="20">
        <v>0.9759190000000002</v>
      </c>
      <c r="E10" s="21">
        <v>0.995919</v>
      </c>
      <c r="F10" s="21">
        <f t="shared" si="0"/>
        <v>0.27489949324901419</v>
      </c>
      <c r="G10" s="21">
        <v>0.18326365324901417</v>
      </c>
      <c r="H10" s="21">
        <v>3.3853469999999997E-2</v>
      </c>
      <c r="I10" s="21">
        <v>5.778237E-2</v>
      </c>
      <c r="J10" s="22">
        <f t="shared" si="1"/>
        <v>0.18401461690058546</v>
      </c>
      <c r="K10" s="22">
        <f t="shared" si="2"/>
        <v>0.21800680903669292</v>
      </c>
      <c r="L10" s="23">
        <f t="shared" si="3"/>
        <v>0.2760259551720714</v>
      </c>
      <c r="M10" s="4"/>
    </row>
    <row r="11" spans="1:13" ht="25.5" x14ac:dyDescent="0.25">
      <c r="A11" s="17"/>
      <c r="B11" s="19">
        <v>3000505</v>
      </c>
      <c r="C11" s="19" t="s">
        <v>1530</v>
      </c>
      <c r="D11" s="20">
        <v>2.1000000000000001E-2</v>
      </c>
      <c r="E11" s="21">
        <v>2.1000000000000001E-2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</row>
    <row r="12" spans="1:13" ht="38.25" x14ac:dyDescent="0.25">
      <c r="A12" s="17"/>
      <c r="B12" s="19">
        <v>3000692</v>
      </c>
      <c r="C12" s="19" t="s">
        <v>1531</v>
      </c>
      <c r="D12" s="20">
        <v>0.74524599999999996</v>
      </c>
      <c r="E12" s="21">
        <v>0.85445300000000013</v>
      </c>
      <c r="F12" s="21">
        <f t="shared" si="0"/>
        <v>0.30055243272762611</v>
      </c>
      <c r="G12" s="21">
        <v>0.17816674272762612</v>
      </c>
      <c r="H12" s="21">
        <v>8.5434209999999997E-2</v>
      </c>
      <c r="I12" s="21">
        <v>3.6951479999999995E-2</v>
      </c>
      <c r="J12" s="22">
        <f t="shared" si="1"/>
        <v>0.20851555641752803</v>
      </c>
      <c r="K12" s="22">
        <f t="shared" si="2"/>
        <v>0.30850257735372932</v>
      </c>
      <c r="L12" s="23">
        <f t="shared" si="3"/>
        <v>0.35174834979527964</v>
      </c>
      <c r="M12" s="4"/>
    </row>
    <row r="13" spans="1:13" ht="38.25" x14ac:dyDescent="0.25">
      <c r="A13" s="17"/>
      <c r="B13" s="19">
        <v>3000693</v>
      </c>
      <c r="C13" s="19" t="s">
        <v>1532</v>
      </c>
      <c r="D13" s="20">
        <v>0.03</v>
      </c>
      <c r="E13" s="21">
        <v>0.03</v>
      </c>
      <c r="F13" s="21">
        <f t="shared" si="0"/>
        <v>1.145E-2</v>
      </c>
      <c r="G13" s="21">
        <v>0</v>
      </c>
      <c r="H13" s="21">
        <v>1.145E-2</v>
      </c>
      <c r="I13" s="21">
        <v>0</v>
      </c>
      <c r="J13" s="22">
        <f t="shared" si="1"/>
        <v>0</v>
      </c>
      <c r="K13" s="22">
        <f t="shared" si="2"/>
        <v>0.38166666666666671</v>
      </c>
      <c r="L13" s="23">
        <f t="shared" si="3"/>
        <v>0.38166666666666671</v>
      </c>
      <c r="M13" s="4"/>
    </row>
    <row r="14" spans="1:13" ht="15.75" thickBot="1" x14ac:dyDescent="0.3">
      <c r="A14" s="41" t="s">
        <v>294</v>
      </c>
      <c r="B14" s="43"/>
      <c r="C14" s="43"/>
      <c r="D14" s="44">
        <f ca="1">OFFSET(D14,-MATCH("PROYECTOS",$A$8:$A$50,0)-1,0)-(OFFSET(D14,-MATCH("PROYECTOS",$A$8:$A$50,0),0))</f>
        <v>1.3699190000000008</v>
      </c>
      <c r="E14" s="45">
        <f t="shared" ref="E14:I14" ca="1" si="4">OFFSET(E14,-MATCH("PROYECTOS",$A$8:$A$50,0)-1,0)-(OFFSET(E14,-MATCH("PROYECTOS",$A$8:$A$50,0),0))</f>
        <v>3.6963970000000006</v>
      </c>
      <c r="F14" s="45">
        <f t="shared" ca="1" si="4"/>
        <v>0.88711962023622482</v>
      </c>
      <c r="G14" s="45">
        <f t="shared" ca="1" si="4"/>
        <v>0.42196240023622522</v>
      </c>
      <c r="H14" s="45">
        <f t="shared" ca="1" si="4"/>
        <v>0.28860027999999993</v>
      </c>
      <c r="I14" s="45">
        <f t="shared" ca="1" si="4"/>
        <v>0.17655694000000005</v>
      </c>
      <c r="J14" s="46">
        <f t="shared" ca="1" si="1"/>
        <v>0.11415505429644737</v>
      </c>
      <c r="K14" s="46">
        <f t="shared" ca="1" si="2"/>
        <v>0.19223115921699563</v>
      </c>
      <c r="L14" s="47">
        <f t="shared" ca="1" si="3"/>
        <v>0.23999576350598301</v>
      </c>
      <c r="M14" s="4"/>
    </row>
    <row r="15" spans="1:13" ht="15.75" thickBot="1" x14ac:dyDescent="0.3"/>
    <row r="16" spans="1:13" ht="15.75" thickBot="1" x14ac:dyDescent="0.3">
      <c r="A16" s="89" t="s">
        <v>316</v>
      </c>
      <c r="B16" s="90"/>
      <c r="C16" s="90"/>
      <c r="D16" s="91"/>
    </row>
    <row r="17" spans="1:4" ht="15.75" thickBot="1" x14ac:dyDescent="0.3">
      <c r="A17" s="1" t="s">
        <v>1547</v>
      </c>
    </row>
    <row r="18" spans="1:4" ht="45" customHeight="1" x14ac:dyDescent="0.25">
      <c r="A18" s="82" t="s">
        <v>318</v>
      </c>
      <c r="B18" s="83"/>
      <c r="C18" s="83"/>
      <c r="D18" s="94" t="s">
        <v>319</v>
      </c>
    </row>
    <row r="19" spans="1:4" ht="15.75" thickBot="1" x14ac:dyDescent="0.3">
      <c r="A19" s="92"/>
      <c r="B19" s="93"/>
      <c r="C19" s="93"/>
      <c r="D19" s="95"/>
    </row>
    <row r="20" spans="1:4" ht="38.25" x14ac:dyDescent="0.25">
      <c r="A20" s="17"/>
      <c r="B20" s="19">
        <v>3000504</v>
      </c>
      <c r="C20" s="19" t="s">
        <v>1529</v>
      </c>
      <c r="D20" s="23">
        <v>0.2760259551720714</v>
      </c>
    </row>
    <row r="21" spans="1:4" ht="25.5" x14ac:dyDescent="0.25">
      <c r="A21" s="17"/>
      <c r="B21" s="19">
        <v>3000505</v>
      </c>
      <c r="C21" s="19" t="s">
        <v>1530</v>
      </c>
      <c r="D21" s="23">
        <v>0</v>
      </c>
    </row>
    <row r="22" spans="1:4" ht="38.25" x14ac:dyDescent="0.25">
      <c r="A22" s="17"/>
      <c r="B22" s="19">
        <v>3000692</v>
      </c>
      <c r="C22" s="19" t="s">
        <v>1531</v>
      </c>
      <c r="D22" s="23">
        <v>0.35174834979527964</v>
      </c>
    </row>
    <row r="23" spans="1:4" ht="39" thickBot="1" x14ac:dyDescent="0.3">
      <c r="A23" s="24"/>
      <c r="B23" s="26">
        <v>3000693</v>
      </c>
      <c r="C23" s="26" t="s">
        <v>1532</v>
      </c>
      <c r="D23" s="30">
        <v>0.38166666666666671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"/>
  <sheetViews>
    <sheetView workbookViewId="0">
      <selection activeCell="A19" sqref="A19:XFD5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96</v>
      </c>
      <c r="B1" s="49" t="s">
        <v>60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1527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4.5754660000000005</v>
      </c>
      <c r="I6" s="14">
        <v>7.0189180000000002</v>
      </c>
      <c r="J6" s="14">
        <v>2.1654218638714751</v>
      </c>
      <c r="K6" s="14">
        <v>1.2552347338714753</v>
      </c>
      <c r="L6" s="14">
        <v>0.51248295999999993</v>
      </c>
      <c r="M6" s="14">
        <v>0.39770417000000002</v>
      </c>
      <c r="N6" s="15">
        <v>0.17883593081889193</v>
      </c>
      <c r="O6" s="15">
        <v>0.25185045527978461</v>
      </c>
      <c r="P6" s="16">
        <v>0.30851220428440324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t="shared" ref="H7:M7" si="0">SUM(H8:H18)</f>
        <v>3.2055469999999997</v>
      </c>
      <c r="I7" s="37">
        <f t="shared" si="0"/>
        <v>3.3225210000000005</v>
      </c>
      <c r="J7" s="37">
        <f t="shared" si="0"/>
        <v>1.2783022436352502</v>
      </c>
      <c r="K7" s="37">
        <f t="shared" si="0"/>
        <v>0.83327233363525011</v>
      </c>
      <c r="L7" s="37">
        <f t="shared" si="0"/>
        <v>0.22388268</v>
      </c>
      <c r="M7" s="37">
        <f t="shared" si="0"/>
        <v>0.22114723</v>
      </c>
      <c r="N7" s="39">
        <f>IFERROR(K7/I7,0)</f>
        <v>0.25079520449539672</v>
      </c>
      <c r="O7" s="39">
        <f>IFERROR(SUM(K7,L7)/I7,0)</f>
        <v>0.31817857995035997</v>
      </c>
      <c r="P7" s="40">
        <f>IFERROR(SUM(K7,L7,M7)/I7,0)</f>
        <v>0.38473864984909045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513</v>
      </c>
      <c r="D8" s="68">
        <v>3000001</v>
      </c>
      <c r="E8" s="19" t="s">
        <v>276</v>
      </c>
      <c r="F8" s="69">
        <v>1</v>
      </c>
      <c r="G8" s="19" t="s">
        <v>532</v>
      </c>
      <c r="H8" s="20">
        <v>0.98338200000000009</v>
      </c>
      <c r="I8" s="21">
        <v>0.97114900000000004</v>
      </c>
      <c r="J8" s="21">
        <f t="shared" ref="J8:J18" si="1">SUM(K8,L8,M8)</f>
        <v>0.46061129485325458</v>
      </c>
      <c r="K8" s="21">
        <v>0.32333490485325456</v>
      </c>
      <c r="L8" s="21">
        <v>6.1993970000000002E-2</v>
      </c>
      <c r="M8" s="21">
        <v>7.5282420000000003E-2</v>
      </c>
      <c r="N8" s="22">
        <f t="shared" ref="N8:N19" si="2">IFERROR(K8/I8,0)</f>
        <v>0.33294057333452903</v>
      </c>
      <c r="O8" s="22">
        <f t="shared" ref="O8:O19" si="3">IFERROR(SUM(K8,L8)/I8,0)</f>
        <v>0.39677626693046542</v>
      </c>
      <c r="P8" s="23">
        <f t="shared" ref="P8:P19" si="4">IFERROR(SUM(K8,L8,M8)/I8,0)</f>
        <v>0.47429518524269143</v>
      </c>
      <c r="Q8" s="70">
        <v>0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5004109</v>
      </c>
      <c r="C9" s="19" t="s">
        <v>1533</v>
      </c>
      <c r="D9" s="68">
        <v>3000503</v>
      </c>
      <c r="E9" s="19" t="s">
        <v>1528</v>
      </c>
      <c r="F9" s="69">
        <v>313</v>
      </c>
      <c r="G9" s="19" t="s">
        <v>1543</v>
      </c>
      <c r="H9" s="20">
        <v>0.45000000000000007</v>
      </c>
      <c r="I9" s="21">
        <v>0.44999999999999996</v>
      </c>
      <c r="J9" s="21">
        <f t="shared" si="1"/>
        <v>0.23078902280535527</v>
      </c>
      <c r="K9" s="21">
        <v>0.14850703280535527</v>
      </c>
      <c r="L9" s="21">
        <v>3.115103E-2</v>
      </c>
      <c r="M9" s="21">
        <v>5.1130959999999996E-2</v>
      </c>
      <c r="N9" s="22">
        <f t="shared" si="2"/>
        <v>0.33001562845634508</v>
      </c>
      <c r="O9" s="22">
        <f t="shared" si="3"/>
        <v>0.39924013956745619</v>
      </c>
      <c r="P9" s="23">
        <f t="shared" si="4"/>
        <v>0.5128644951230118</v>
      </c>
      <c r="Q9" s="70">
        <v>0</v>
      </c>
      <c r="R9" s="21">
        <v>0</v>
      </c>
      <c r="S9" s="23">
        <f t="shared" ref="S9:S18" si="5">IFERROR(R9/Q9,0)</f>
        <v>0</v>
      </c>
    </row>
    <row r="10" spans="1:19" ht="38.25" x14ac:dyDescent="0.25">
      <c r="A10" s="17"/>
      <c r="B10" s="19">
        <v>5004111</v>
      </c>
      <c r="C10" s="19" t="s">
        <v>1534</v>
      </c>
      <c r="D10" s="68">
        <v>3000504</v>
      </c>
      <c r="E10" s="19" t="s">
        <v>1529</v>
      </c>
      <c r="F10" s="69">
        <v>429</v>
      </c>
      <c r="G10" s="19" t="s">
        <v>629</v>
      </c>
      <c r="H10" s="20">
        <v>0.283586</v>
      </c>
      <c r="I10" s="21">
        <v>0.28358600000000006</v>
      </c>
      <c r="J10" s="21">
        <f t="shared" si="1"/>
        <v>0.11436737503086522</v>
      </c>
      <c r="K10" s="21">
        <v>8.2080405030865222E-2</v>
      </c>
      <c r="L10" s="21">
        <v>1.41485E-2</v>
      </c>
      <c r="M10" s="21">
        <v>1.813847E-2</v>
      </c>
      <c r="N10" s="22">
        <f t="shared" si="2"/>
        <v>0.28943743707681341</v>
      </c>
      <c r="O10" s="22">
        <f t="shared" si="3"/>
        <v>0.33932882804815895</v>
      </c>
      <c r="P10" s="23">
        <f t="shared" si="4"/>
        <v>0.40328991921627017</v>
      </c>
      <c r="Q10" s="70">
        <v>0</v>
      </c>
      <c r="R10" s="21">
        <v>0</v>
      </c>
      <c r="S10" s="23">
        <f t="shared" si="5"/>
        <v>0</v>
      </c>
    </row>
    <row r="11" spans="1:19" ht="38.25" x14ac:dyDescent="0.25">
      <c r="A11" s="17"/>
      <c r="B11" s="19">
        <v>5004112</v>
      </c>
      <c r="C11" s="19" t="s">
        <v>1535</v>
      </c>
      <c r="D11" s="68">
        <v>3000504</v>
      </c>
      <c r="E11" s="19" t="s">
        <v>1529</v>
      </c>
      <c r="F11" s="69">
        <v>535</v>
      </c>
      <c r="G11" s="19" t="s">
        <v>773</v>
      </c>
      <c r="H11" s="20">
        <v>0.02</v>
      </c>
      <c r="I11" s="21">
        <v>0.02</v>
      </c>
      <c r="J11" s="21">
        <f t="shared" si="1"/>
        <v>0.02</v>
      </c>
      <c r="K11" s="21">
        <v>0</v>
      </c>
      <c r="L11" s="21">
        <v>0</v>
      </c>
      <c r="M11" s="21">
        <v>0.02</v>
      </c>
      <c r="N11" s="22">
        <f t="shared" si="2"/>
        <v>0</v>
      </c>
      <c r="O11" s="22">
        <f t="shared" si="3"/>
        <v>0</v>
      </c>
      <c r="P11" s="23">
        <f t="shared" si="4"/>
        <v>1</v>
      </c>
      <c r="Q11" s="70">
        <v>0</v>
      </c>
      <c r="R11" s="21">
        <v>0</v>
      </c>
      <c r="S11" s="23">
        <f t="shared" si="5"/>
        <v>0</v>
      </c>
    </row>
    <row r="12" spans="1:19" ht="38.25" x14ac:dyDescent="0.25">
      <c r="A12" s="17"/>
      <c r="B12" s="19">
        <v>5004113</v>
      </c>
      <c r="C12" s="19" t="s">
        <v>1536</v>
      </c>
      <c r="D12" s="68">
        <v>3000504</v>
      </c>
      <c r="E12" s="19" t="s">
        <v>1529</v>
      </c>
      <c r="F12" s="69">
        <v>201</v>
      </c>
      <c r="G12" s="19" t="s">
        <v>626</v>
      </c>
      <c r="H12" s="20">
        <v>6.4653000000000002E-2</v>
      </c>
      <c r="I12" s="21">
        <v>6.4653000000000002E-2</v>
      </c>
      <c r="J12" s="21">
        <f t="shared" si="1"/>
        <v>2.7391999775321481E-2</v>
      </c>
      <c r="K12" s="21">
        <v>1.6233029775321484E-2</v>
      </c>
      <c r="L12" s="21">
        <v>4.2994999999999995E-3</v>
      </c>
      <c r="M12" s="21">
        <v>6.8594699999999995E-3</v>
      </c>
      <c r="N12" s="22">
        <f t="shared" si="2"/>
        <v>0.25107929678934438</v>
      </c>
      <c r="O12" s="22">
        <f t="shared" si="3"/>
        <v>0.31758046456191485</v>
      </c>
      <c r="P12" s="23">
        <f t="shared" si="4"/>
        <v>0.42367716541106337</v>
      </c>
      <c r="Q12" s="70">
        <v>0</v>
      </c>
      <c r="R12" s="21">
        <v>0</v>
      </c>
      <c r="S12" s="23">
        <f t="shared" si="5"/>
        <v>0</v>
      </c>
    </row>
    <row r="13" spans="1:19" ht="51" x14ac:dyDescent="0.25">
      <c r="A13" s="17"/>
      <c r="B13" s="19">
        <v>5004114</v>
      </c>
      <c r="C13" s="19" t="s">
        <v>1537</v>
      </c>
      <c r="D13" s="68">
        <v>3000505</v>
      </c>
      <c r="E13" s="19" t="s">
        <v>1530</v>
      </c>
      <c r="F13" s="69">
        <v>416</v>
      </c>
      <c r="G13" s="19" t="s">
        <v>664</v>
      </c>
      <c r="H13" s="20">
        <v>2.1000000000000001E-2</v>
      </c>
      <c r="I13" s="21">
        <v>2.1000000000000001E-2</v>
      </c>
      <c r="J13" s="21">
        <f t="shared" si="1"/>
        <v>0</v>
      </c>
      <c r="K13" s="21">
        <v>0</v>
      </c>
      <c r="L13" s="21">
        <v>0</v>
      </c>
      <c r="M13" s="21">
        <v>0</v>
      </c>
      <c r="N13" s="22">
        <f t="shared" si="2"/>
        <v>0</v>
      </c>
      <c r="O13" s="22">
        <f t="shared" si="3"/>
        <v>0</v>
      </c>
      <c r="P13" s="23">
        <f t="shared" si="4"/>
        <v>0</v>
      </c>
      <c r="Q13" s="70">
        <v>0</v>
      </c>
      <c r="R13" s="21">
        <v>0</v>
      </c>
      <c r="S13" s="23">
        <f t="shared" si="5"/>
        <v>0</v>
      </c>
    </row>
    <row r="14" spans="1:19" ht="38.25" x14ac:dyDescent="0.25">
      <c r="A14" s="17"/>
      <c r="B14" s="19">
        <v>5004319</v>
      </c>
      <c r="C14" s="19" t="s">
        <v>1538</v>
      </c>
      <c r="D14" s="68">
        <v>3000692</v>
      </c>
      <c r="E14" s="19" t="s">
        <v>1531</v>
      </c>
      <c r="F14" s="69">
        <v>455</v>
      </c>
      <c r="G14" s="19" t="s">
        <v>1544</v>
      </c>
      <c r="H14" s="20">
        <v>0.54846099999999998</v>
      </c>
      <c r="I14" s="21">
        <v>0.65766800000000014</v>
      </c>
      <c r="J14" s="21">
        <f t="shared" si="1"/>
        <v>0.19757304031109199</v>
      </c>
      <c r="K14" s="21">
        <v>0.10158348031109199</v>
      </c>
      <c r="L14" s="21">
        <v>7.2847309999999998E-2</v>
      </c>
      <c r="M14" s="21">
        <v>2.314225E-2</v>
      </c>
      <c r="N14" s="22">
        <f t="shared" si="2"/>
        <v>0.1544601232097228</v>
      </c>
      <c r="O14" s="22">
        <f t="shared" si="3"/>
        <v>0.26522620883347214</v>
      </c>
      <c r="P14" s="23">
        <f t="shared" si="4"/>
        <v>0.30041455614548973</v>
      </c>
      <c r="Q14" s="70">
        <v>0</v>
      </c>
      <c r="R14" s="21">
        <v>0</v>
      </c>
      <c r="S14" s="23">
        <f t="shared" si="5"/>
        <v>0</v>
      </c>
    </row>
    <row r="15" spans="1:19" ht="38.25" x14ac:dyDescent="0.25">
      <c r="A15" s="17"/>
      <c r="B15" s="19">
        <v>5005170</v>
      </c>
      <c r="C15" s="19" t="s">
        <v>1539</v>
      </c>
      <c r="D15" s="68">
        <v>3000504</v>
      </c>
      <c r="E15" s="19" t="s">
        <v>1529</v>
      </c>
      <c r="F15" s="69">
        <v>80</v>
      </c>
      <c r="G15" s="19" t="s">
        <v>311</v>
      </c>
      <c r="H15" s="20">
        <v>0.58768000000000009</v>
      </c>
      <c r="I15" s="21">
        <v>0.58767999999999998</v>
      </c>
      <c r="J15" s="21">
        <f t="shared" si="1"/>
        <v>0.11314011844282747</v>
      </c>
      <c r="K15" s="21">
        <v>8.4950218442827463E-2</v>
      </c>
      <c r="L15" s="21">
        <v>1.5405469999999999E-2</v>
      </c>
      <c r="M15" s="21">
        <v>1.2784430000000001E-2</v>
      </c>
      <c r="N15" s="22">
        <f t="shared" si="2"/>
        <v>0.14455182827870178</v>
      </c>
      <c r="O15" s="22">
        <f t="shared" si="3"/>
        <v>0.17076587333723706</v>
      </c>
      <c r="P15" s="23">
        <f t="shared" si="4"/>
        <v>0.19251994017633317</v>
      </c>
      <c r="Q15" s="70">
        <v>0</v>
      </c>
      <c r="R15" s="21">
        <v>0</v>
      </c>
      <c r="S15" s="23">
        <f t="shared" si="5"/>
        <v>0</v>
      </c>
    </row>
    <row r="16" spans="1:19" ht="38.25" x14ac:dyDescent="0.25">
      <c r="A16" s="17"/>
      <c r="B16" s="19">
        <v>5005171</v>
      </c>
      <c r="C16" s="19" t="s">
        <v>1540</v>
      </c>
      <c r="D16" s="68">
        <v>3000504</v>
      </c>
      <c r="E16" s="19" t="s">
        <v>1529</v>
      </c>
      <c r="F16" s="69">
        <v>222</v>
      </c>
      <c r="G16" s="19" t="s">
        <v>1545</v>
      </c>
      <c r="H16" s="20">
        <v>0.02</v>
      </c>
      <c r="I16" s="21">
        <v>0.04</v>
      </c>
      <c r="J16" s="21">
        <f t="shared" si="1"/>
        <v>0</v>
      </c>
      <c r="K16" s="21">
        <v>0</v>
      </c>
      <c r="L16" s="21">
        <v>0</v>
      </c>
      <c r="M16" s="21">
        <v>0</v>
      </c>
      <c r="N16" s="22">
        <f t="shared" si="2"/>
        <v>0</v>
      </c>
      <c r="O16" s="22">
        <f t="shared" si="3"/>
        <v>0</v>
      </c>
      <c r="P16" s="23">
        <f t="shared" si="4"/>
        <v>0</v>
      </c>
      <c r="Q16" s="70">
        <v>0</v>
      </c>
      <c r="R16" s="21">
        <v>0</v>
      </c>
      <c r="S16" s="23">
        <f t="shared" si="5"/>
        <v>0</v>
      </c>
    </row>
    <row r="17" spans="1:19" ht="38.25" x14ac:dyDescent="0.25">
      <c r="A17" s="17"/>
      <c r="B17" s="19">
        <v>5005172</v>
      </c>
      <c r="C17" s="19" t="s">
        <v>1541</v>
      </c>
      <c r="D17" s="68">
        <v>3000692</v>
      </c>
      <c r="E17" s="19" t="s">
        <v>1531</v>
      </c>
      <c r="F17" s="69">
        <v>36</v>
      </c>
      <c r="G17" s="19" t="s">
        <v>534</v>
      </c>
      <c r="H17" s="20">
        <v>0.19678499999999999</v>
      </c>
      <c r="I17" s="21">
        <v>0.19678499999999999</v>
      </c>
      <c r="J17" s="21">
        <f t="shared" si="1"/>
        <v>0.10297939241653412</v>
      </c>
      <c r="K17" s="21">
        <v>7.6583262416534126E-2</v>
      </c>
      <c r="L17" s="21">
        <v>1.2586900000000002E-2</v>
      </c>
      <c r="M17" s="21">
        <v>1.3809229999999999E-2</v>
      </c>
      <c r="N17" s="22">
        <f t="shared" si="2"/>
        <v>0.38917225609946965</v>
      </c>
      <c r="O17" s="22">
        <f t="shared" si="3"/>
        <v>0.45313495650854552</v>
      </c>
      <c r="P17" s="23">
        <f t="shared" si="4"/>
        <v>0.52330915677787493</v>
      </c>
      <c r="Q17" s="70">
        <v>0</v>
      </c>
      <c r="R17" s="21">
        <v>0</v>
      </c>
      <c r="S17" s="23">
        <f t="shared" si="5"/>
        <v>0</v>
      </c>
    </row>
    <row r="18" spans="1:19" ht="51" x14ac:dyDescent="0.25">
      <c r="A18" s="17"/>
      <c r="B18" s="19">
        <v>5005173</v>
      </c>
      <c r="C18" s="19" t="s">
        <v>1542</v>
      </c>
      <c r="D18" s="68">
        <v>3000693</v>
      </c>
      <c r="E18" s="19" t="s">
        <v>1532</v>
      </c>
      <c r="F18" s="69">
        <v>46</v>
      </c>
      <c r="G18" s="19" t="s">
        <v>737</v>
      </c>
      <c r="H18" s="20">
        <v>0.03</v>
      </c>
      <c r="I18" s="21">
        <v>0.03</v>
      </c>
      <c r="J18" s="21">
        <f t="shared" si="1"/>
        <v>1.145E-2</v>
      </c>
      <c r="K18" s="21">
        <v>0</v>
      </c>
      <c r="L18" s="21">
        <v>1.145E-2</v>
      </c>
      <c r="M18" s="21">
        <v>0</v>
      </c>
      <c r="N18" s="22">
        <f t="shared" si="2"/>
        <v>0</v>
      </c>
      <c r="O18" s="22">
        <f t="shared" si="3"/>
        <v>0.38166666666666671</v>
      </c>
      <c r="P18" s="23">
        <f t="shared" si="4"/>
        <v>0.38166666666666671</v>
      </c>
      <c r="Q18" s="70">
        <v>0</v>
      </c>
      <c r="R18" s="21">
        <v>0</v>
      </c>
      <c r="S18" s="23">
        <f t="shared" si="5"/>
        <v>0</v>
      </c>
    </row>
    <row r="19" spans="1:19" ht="15.75" thickBot="1" x14ac:dyDescent="0.3">
      <c r="A19" s="41" t="s">
        <v>294</v>
      </c>
      <c r="B19" s="43"/>
      <c r="C19" s="43"/>
      <c r="D19" s="65"/>
      <c r="E19" s="43"/>
      <c r="F19" s="66"/>
      <c r="G19" s="43"/>
      <c r="H19" s="44">
        <f>H6-H7</f>
        <v>1.3699190000000008</v>
      </c>
      <c r="I19" s="44">
        <f t="shared" ref="I19:M19" si="6">I6-I7</f>
        <v>3.6963969999999997</v>
      </c>
      <c r="J19" s="44">
        <f t="shared" si="6"/>
        <v>0.88711962023622482</v>
      </c>
      <c r="K19" s="44">
        <f t="shared" si="6"/>
        <v>0.42196240023622522</v>
      </c>
      <c r="L19" s="44">
        <f t="shared" si="6"/>
        <v>0.28860027999999993</v>
      </c>
      <c r="M19" s="44">
        <f t="shared" si="6"/>
        <v>0.17655694000000002</v>
      </c>
      <c r="N19" s="46">
        <f t="shared" si="2"/>
        <v>0.11415505429644739</v>
      </c>
      <c r="O19" s="46">
        <f t="shared" si="3"/>
        <v>0.19223115921699568</v>
      </c>
      <c r="P19" s="47">
        <f t="shared" si="4"/>
        <v>0.23999576350598303</v>
      </c>
      <c r="Q19" s="67"/>
      <c r="R19" s="45"/>
      <c r="S19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97</v>
      </c>
      <c r="B1" s="50" t="s">
        <v>61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1548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755.42156400000022</v>
      </c>
      <c r="E6" s="14">
        <v>755.83116000000007</v>
      </c>
      <c r="F6" s="14">
        <v>370.49443598533878</v>
      </c>
      <c r="G6" s="14">
        <v>245.64439163533876</v>
      </c>
      <c r="H6" s="14">
        <v>121.61949436000002</v>
      </c>
      <c r="I6" s="14">
        <v>3.2305499899999996</v>
      </c>
      <c r="J6" s="15">
        <v>0.32499902707813572</v>
      </c>
      <c r="K6" s="15">
        <v>0.48590731029842532</v>
      </c>
      <c r="L6" s="16">
        <v>0.49018147913528565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755.42156399999976</v>
      </c>
      <c r="E7" s="38">
        <f ca="1">SUM(E8:OFFSET(E6,MATCH("GOBIERNOS REGIONALES",$A$8:$A$50,0),0))</f>
        <v>755.83115999999995</v>
      </c>
      <c r="F7" s="38">
        <f ca="1">SUM(F8:OFFSET(F6,MATCH("GOBIERNOS REGIONALES",$A$8:$A$50,0),0))</f>
        <v>370.49443598533878</v>
      </c>
      <c r="G7" s="38">
        <f ca="1">SUM(G8:OFFSET(G6,MATCH("GOBIERNOS REGIONALES",$A$8:$A$50,0),0))</f>
        <v>245.64439163533876</v>
      </c>
      <c r="H7" s="38">
        <f ca="1">SUM(H8:OFFSET(H6,MATCH("GOBIERNOS REGIONALES",$A$8:$A$50,0),0))</f>
        <v>121.61949436</v>
      </c>
      <c r="I7" s="38">
        <f ca="1">SUM(I8:OFFSET(I6,MATCH("GOBIERNOS REGIONALES",$A$8:$A$50,0),0))</f>
        <v>3.2305499899999996</v>
      </c>
      <c r="J7" s="39">
        <f ca="1">IFERROR(G7/E7,0)</f>
        <v>0.32499902707813577</v>
      </c>
      <c r="K7" s="39">
        <f ca="1">IFERROR(SUM(G7,H7)/E7,0)</f>
        <v>0.48590731029842538</v>
      </c>
      <c r="L7" s="40">
        <f ca="1">IFERROR(SUM(G7,H7,I7)/E7,0)</f>
        <v>0.4901814791352857</v>
      </c>
      <c r="M7" s="4"/>
    </row>
    <row r="8" spans="1:13" ht="25.5" x14ac:dyDescent="0.25">
      <c r="A8" s="17"/>
      <c r="B8" s="18">
        <v>40</v>
      </c>
      <c r="C8" s="19" t="s">
        <v>128</v>
      </c>
      <c r="D8" s="20">
        <v>755.42156399999976</v>
      </c>
      <c r="E8" s="21">
        <v>755.83115999999995</v>
      </c>
      <c r="F8" s="21">
        <f t="shared" ref="F8:F10" si="0">SUM(G8,H8,I8)</f>
        <v>370.49443598533878</v>
      </c>
      <c r="G8" s="21">
        <v>245.64439163533876</v>
      </c>
      <c r="H8" s="21">
        <v>121.61949436</v>
      </c>
      <c r="I8" s="21">
        <v>3.2305499899999996</v>
      </c>
      <c r="J8" s="22">
        <f t="shared" ref="J8:J10" si="1">IFERROR(G8/E8,0)</f>
        <v>0.32499902707813577</v>
      </c>
      <c r="K8" s="22">
        <f t="shared" ref="K8:K10" si="2">IFERROR(SUM(G8,H8)/E8,0)</f>
        <v>0.48590731029842538</v>
      </c>
      <c r="L8" s="23">
        <f t="shared" ref="L8:L10" si="3">IFERROR(SUM(G8,H8,I8)/E8,0)</f>
        <v>0.4901814791352857</v>
      </c>
      <c r="M8" s="4"/>
    </row>
    <row r="9" spans="1:13" ht="15.75" thickBot="1" x14ac:dyDescent="0.3">
      <c r="A9" s="41" t="s">
        <v>206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233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97</v>
      </c>
      <c r="B1" s="51" t="s">
        <v>61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1549</v>
      </c>
      <c r="N2" s="72" t="s">
        <v>1555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755.42156400000022</v>
      </c>
      <c r="E6" s="14">
        <f ca="1">SUM(E7:OFFSET(E7,50,0))</f>
        <v>755.83116000000007</v>
      </c>
      <c r="F6" s="14">
        <f ca="1">SUM(F7:OFFSET(F7,50,0))</f>
        <v>370.49443598533878</v>
      </c>
      <c r="G6" s="14">
        <f ca="1">SUM(G7:OFFSET(G7,50,0))</f>
        <v>245.64439163533876</v>
      </c>
      <c r="H6" s="14">
        <f ca="1">SUM(H7:OFFSET(H7,50,0))</f>
        <v>121.61949436000002</v>
      </c>
      <c r="I6" s="14">
        <f ca="1">SUM(I7:OFFSET(I7,50,0))</f>
        <v>3.2305499899999996</v>
      </c>
      <c r="J6" s="15">
        <f ca="1">IFERROR(G6/E6,0)</f>
        <v>0.32499902707813572</v>
      </c>
      <c r="K6" s="15">
        <f ca="1">IFERROR(SUM(G6,H6)/E6,0)</f>
        <v>0.48590731029842532</v>
      </c>
      <c r="L6" s="16">
        <f ca="1">IFERROR(SUM(G6,H6,I6)/E6,0)</f>
        <v>0.49018147913528565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18.294084999999999</v>
      </c>
      <c r="E7" s="21">
        <v>17.824287000000002</v>
      </c>
      <c r="F7" s="21">
        <f t="shared" ref="F7:F31" si="0">SUM(G7,H7,I7)</f>
        <v>8.8979206240134587</v>
      </c>
      <c r="G7" s="21">
        <v>5.894589834013459</v>
      </c>
      <c r="H7" s="21">
        <v>2.89588315</v>
      </c>
      <c r="I7" s="21">
        <v>0.10744764000000001</v>
      </c>
      <c r="J7" s="22">
        <f t="shared" ref="J7:J31" si="1">IFERROR(G7/E7,0)</f>
        <v>0.33070550502320001</v>
      </c>
      <c r="K7" s="22">
        <f t="shared" ref="K7:K31" si="2">IFERROR(SUM(G7,H7)/E7,0)</f>
        <v>0.49317389155669777</v>
      </c>
      <c r="L7" s="23">
        <f t="shared" ref="L7:L31" si="3">IFERROR(SUM(G7,H7,I7)/E7,0)</f>
        <v>0.49920205077563312</v>
      </c>
      <c r="M7" s="4"/>
      <c r="N7" t="s">
        <v>265</v>
      </c>
      <c r="O7" s="5">
        <v>12.369783585353087</v>
      </c>
      <c r="P7" s="71">
        <v>0.54964777427206557</v>
      </c>
    </row>
    <row r="8" spans="1:16" x14ac:dyDescent="0.25">
      <c r="A8" s="17"/>
      <c r="B8" s="55">
        <v>2</v>
      </c>
      <c r="C8" s="19" t="s">
        <v>251</v>
      </c>
      <c r="D8" s="20">
        <v>49.795476999999991</v>
      </c>
      <c r="E8" s="21">
        <v>47.690690000000004</v>
      </c>
      <c r="F8" s="21">
        <f t="shared" si="0"/>
        <v>22.989255034684685</v>
      </c>
      <c r="G8" s="21">
        <v>15.259127664684684</v>
      </c>
      <c r="H8" s="21">
        <v>7.6058930799999995</v>
      </c>
      <c r="I8" s="21">
        <v>0.12423429000000001</v>
      </c>
      <c r="J8" s="22">
        <f t="shared" si="1"/>
        <v>0.31996030388079272</v>
      </c>
      <c r="K8" s="22">
        <f t="shared" si="2"/>
        <v>0.47944411675915538</v>
      </c>
      <c r="L8" s="23">
        <f t="shared" si="3"/>
        <v>0.48204911765136305</v>
      </c>
      <c r="M8" s="4"/>
      <c r="N8" t="s">
        <v>266</v>
      </c>
      <c r="O8" s="5">
        <v>0.81478919080253553</v>
      </c>
      <c r="P8" s="71">
        <v>0.53768936399804901</v>
      </c>
    </row>
    <row r="9" spans="1:16" x14ac:dyDescent="0.25">
      <c r="A9" s="17"/>
      <c r="B9" s="55">
        <v>3</v>
      </c>
      <c r="C9" s="19" t="s">
        <v>252</v>
      </c>
      <c r="D9" s="20">
        <v>40.613227000000002</v>
      </c>
      <c r="E9" s="21">
        <v>41.102584999999998</v>
      </c>
      <c r="F9" s="21">
        <f t="shared" si="0"/>
        <v>20.116012970225167</v>
      </c>
      <c r="G9" s="21">
        <v>13.426084870225168</v>
      </c>
      <c r="H9" s="21">
        <v>6.564559759999999</v>
      </c>
      <c r="I9" s="21">
        <v>0.12536833999999999</v>
      </c>
      <c r="J9" s="22">
        <f t="shared" si="1"/>
        <v>0.32664818697474063</v>
      </c>
      <c r="K9" s="22">
        <f t="shared" si="2"/>
        <v>0.4863597905150045</v>
      </c>
      <c r="L9" s="23">
        <f t="shared" si="3"/>
        <v>0.48940992324996513</v>
      </c>
      <c r="M9" s="4"/>
      <c r="N9" t="s">
        <v>274</v>
      </c>
      <c r="O9" s="5">
        <v>6.1741214322649078</v>
      </c>
      <c r="P9" s="71">
        <v>0.53322714764279699</v>
      </c>
    </row>
    <row r="10" spans="1:16" x14ac:dyDescent="0.25">
      <c r="A10" s="17"/>
      <c r="B10" s="55">
        <v>4</v>
      </c>
      <c r="C10" s="19" t="s">
        <v>253</v>
      </c>
      <c r="D10" s="20">
        <v>12.3612</v>
      </c>
      <c r="E10" s="21">
        <v>13.226040000000001</v>
      </c>
      <c r="F10" s="21">
        <f t="shared" si="0"/>
        <v>6.4222613370930004</v>
      </c>
      <c r="G10" s="21">
        <v>4.2467988070930005</v>
      </c>
      <c r="H10" s="21">
        <v>2.0874223299999999</v>
      </c>
      <c r="I10" s="21">
        <v>8.8040199999999999E-2</v>
      </c>
      <c r="J10" s="22">
        <f t="shared" si="1"/>
        <v>0.32109375195394846</v>
      </c>
      <c r="K10" s="22">
        <f t="shared" si="2"/>
        <v>0.47892045820918427</v>
      </c>
      <c r="L10" s="23">
        <f t="shared" si="3"/>
        <v>0.48557703871249441</v>
      </c>
      <c r="M10" s="4"/>
      <c r="N10" t="s">
        <v>256</v>
      </c>
      <c r="O10" s="5">
        <v>2.4171800845052895</v>
      </c>
      <c r="P10" s="71">
        <v>0.52541693509884246</v>
      </c>
    </row>
    <row r="11" spans="1:16" x14ac:dyDescent="0.25">
      <c r="A11" s="17"/>
      <c r="B11" s="55">
        <v>5</v>
      </c>
      <c r="C11" s="19" t="s">
        <v>254</v>
      </c>
      <c r="D11" s="20">
        <v>46.500524999999996</v>
      </c>
      <c r="E11" s="21">
        <v>49.239107000000004</v>
      </c>
      <c r="F11" s="21">
        <f t="shared" si="0"/>
        <v>23.927119964820328</v>
      </c>
      <c r="G11" s="21">
        <v>15.938271604820329</v>
      </c>
      <c r="H11" s="21">
        <v>7.8578519800000004</v>
      </c>
      <c r="I11" s="21">
        <v>0.13099638</v>
      </c>
      <c r="J11" s="22">
        <f t="shared" si="1"/>
        <v>0.32369132130727568</v>
      </c>
      <c r="K11" s="22">
        <f t="shared" si="2"/>
        <v>0.48327691208575996</v>
      </c>
      <c r="L11" s="23">
        <f t="shared" si="3"/>
        <v>0.4859373254844026</v>
      </c>
      <c r="M11" s="4"/>
      <c r="N11" t="s">
        <v>271</v>
      </c>
      <c r="O11" s="5">
        <v>12.336810493288818</v>
      </c>
      <c r="P11" s="71">
        <v>0.51158610813541472</v>
      </c>
    </row>
    <row r="12" spans="1:16" x14ac:dyDescent="0.25">
      <c r="A12" s="17"/>
      <c r="B12" s="55">
        <v>6</v>
      </c>
      <c r="C12" s="19" t="s">
        <v>255</v>
      </c>
      <c r="D12" s="20">
        <v>73.024039999999999</v>
      </c>
      <c r="E12" s="21">
        <v>77.708205000000007</v>
      </c>
      <c r="F12" s="21">
        <f t="shared" si="0"/>
        <v>37.809175870784294</v>
      </c>
      <c r="G12" s="21">
        <v>25.010398950784293</v>
      </c>
      <c r="H12" s="21">
        <v>12.634265449999999</v>
      </c>
      <c r="I12" s="21">
        <v>0.16451146999999999</v>
      </c>
      <c r="J12" s="22">
        <f t="shared" si="1"/>
        <v>0.3218501694999169</v>
      </c>
      <c r="K12" s="22">
        <f t="shared" si="2"/>
        <v>0.48443615961511771</v>
      </c>
      <c r="L12" s="23">
        <f t="shared" si="3"/>
        <v>0.48655320079500347</v>
      </c>
      <c r="M12" s="4"/>
      <c r="N12" t="s">
        <v>273</v>
      </c>
      <c r="O12" s="5">
        <v>2.3717099463486688</v>
      </c>
      <c r="P12" s="71">
        <v>0.50424052798413044</v>
      </c>
    </row>
    <row r="13" spans="1:16" x14ac:dyDescent="0.25">
      <c r="A13" s="17"/>
      <c r="B13" s="55">
        <v>7</v>
      </c>
      <c r="C13" s="19" t="s">
        <v>256</v>
      </c>
      <c r="D13" s="20">
        <v>5.194223</v>
      </c>
      <c r="E13" s="21">
        <v>4.6004990000000001</v>
      </c>
      <c r="F13" s="21">
        <f t="shared" si="0"/>
        <v>2.4171800845052895</v>
      </c>
      <c r="G13" s="21">
        <v>1.5649140845052898</v>
      </c>
      <c r="H13" s="21">
        <v>0.8469580000000001</v>
      </c>
      <c r="I13" s="21">
        <v>5.3080000000000002E-3</v>
      </c>
      <c r="J13" s="22">
        <f t="shared" si="1"/>
        <v>0.34016181386090721</v>
      </c>
      <c r="K13" s="22">
        <f t="shared" si="2"/>
        <v>0.5242631472162671</v>
      </c>
      <c r="L13" s="23">
        <f t="shared" si="3"/>
        <v>0.52541693509884246</v>
      </c>
      <c r="M13" s="4"/>
      <c r="N13" t="s">
        <v>250</v>
      </c>
      <c r="O13" s="5">
        <v>8.8979206240134587</v>
      </c>
      <c r="P13" s="71">
        <v>0.49920205077563312</v>
      </c>
    </row>
    <row r="14" spans="1:16" x14ac:dyDescent="0.25">
      <c r="A14" s="17"/>
      <c r="B14" s="55">
        <v>8</v>
      </c>
      <c r="C14" s="19" t="s">
        <v>257</v>
      </c>
      <c r="D14" s="20">
        <v>54.024596000000003</v>
      </c>
      <c r="E14" s="21">
        <v>53.525123999999998</v>
      </c>
      <c r="F14" s="21">
        <f t="shared" si="0"/>
        <v>26.018598441731648</v>
      </c>
      <c r="G14" s="21">
        <v>17.214247681731649</v>
      </c>
      <c r="H14" s="21">
        <v>8.666825789999999</v>
      </c>
      <c r="I14" s="21">
        <v>0.13752496999999997</v>
      </c>
      <c r="J14" s="22">
        <f t="shared" si="1"/>
        <v>0.32161060816471254</v>
      </c>
      <c r="K14" s="22">
        <f t="shared" si="2"/>
        <v>0.48353131272954447</v>
      </c>
      <c r="L14" s="23">
        <f t="shared" si="3"/>
        <v>0.48610066632880006</v>
      </c>
      <c r="M14" s="4"/>
      <c r="N14" t="s">
        <v>262</v>
      </c>
      <c r="O14" s="5">
        <v>17.273001447582395</v>
      </c>
      <c r="P14" s="71">
        <v>0.49393354964594799</v>
      </c>
    </row>
    <row r="15" spans="1:16" x14ac:dyDescent="0.25">
      <c r="A15" s="17"/>
      <c r="B15" s="55">
        <v>9</v>
      </c>
      <c r="C15" s="19" t="s">
        <v>258</v>
      </c>
      <c r="D15" s="20">
        <v>33.762575000000005</v>
      </c>
      <c r="E15" s="21">
        <v>34.580892999999996</v>
      </c>
      <c r="F15" s="21">
        <f t="shared" si="0"/>
        <v>16.818945925770375</v>
      </c>
      <c r="G15" s="21">
        <v>11.262719325770377</v>
      </c>
      <c r="H15" s="21">
        <v>5.4245217299999995</v>
      </c>
      <c r="I15" s="21">
        <v>0.13170487000000003</v>
      </c>
      <c r="J15" s="22">
        <f t="shared" si="1"/>
        <v>0.32569197463380656</v>
      </c>
      <c r="K15" s="22">
        <f t="shared" si="2"/>
        <v>0.48255668399802104</v>
      </c>
      <c r="L15" s="23">
        <f t="shared" si="3"/>
        <v>0.48636528633804738</v>
      </c>
      <c r="M15" s="4"/>
      <c r="N15" t="s">
        <v>268</v>
      </c>
      <c r="O15" s="5">
        <v>4.5350603999294679</v>
      </c>
      <c r="P15" s="71">
        <v>0.49348906704272177</v>
      </c>
    </row>
    <row r="16" spans="1:16" x14ac:dyDescent="0.25">
      <c r="A16" s="17"/>
      <c r="B16" s="55">
        <v>10</v>
      </c>
      <c r="C16" s="19" t="s">
        <v>259</v>
      </c>
      <c r="D16" s="20">
        <v>45.786395999999996</v>
      </c>
      <c r="E16" s="21">
        <v>44.638677999999999</v>
      </c>
      <c r="F16" s="21">
        <f t="shared" si="0"/>
        <v>21.327679231328737</v>
      </c>
      <c r="G16" s="21">
        <v>14.292152261328738</v>
      </c>
      <c r="H16" s="21">
        <v>6.909639209999999</v>
      </c>
      <c r="I16" s="21">
        <v>0.12588776000000002</v>
      </c>
      <c r="J16" s="22">
        <f t="shared" si="1"/>
        <v>0.32017418305552731</v>
      </c>
      <c r="K16" s="22">
        <f t="shared" si="2"/>
        <v>0.47496459172309574</v>
      </c>
      <c r="L16" s="23">
        <f t="shared" si="3"/>
        <v>0.47778474154921741</v>
      </c>
      <c r="M16" s="4"/>
      <c r="N16" t="s">
        <v>261</v>
      </c>
      <c r="O16" s="5">
        <v>16.839137491199793</v>
      </c>
      <c r="P16" s="71">
        <v>0.49324997912806556</v>
      </c>
    </row>
    <row r="17" spans="1:16" x14ac:dyDescent="0.25">
      <c r="A17" s="17"/>
      <c r="B17" s="55">
        <v>11</v>
      </c>
      <c r="C17" s="19" t="s">
        <v>260</v>
      </c>
      <c r="D17" s="20">
        <v>9.2048699999999997</v>
      </c>
      <c r="E17" s="21">
        <v>8.8688310000000001</v>
      </c>
      <c r="F17" s="21">
        <f t="shared" si="0"/>
        <v>4.2936615216097467</v>
      </c>
      <c r="G17" s="21">
        <v>2.8212395116097468</v>
      </c>
      <c r="H17" s="21">
        <v>1.4110661500000001</v>
      </c>
      <c r="I17" s="21">
        <v>6.1355860000000005E-2</v>
      </c>
      <c r="J17" s="22">
        <f t="shared" si="1"/>
        <v>0.3181072580602502</v>
      </c>
      <c r="K17" s="22">
        <f t="shared" si="2"/>
        <v>0.4772112200141988</v>
      </c>
      <c r="L17" s="23">
        <f t="shared" si="3"/>
        <v>0.48412936514516364</v>
      </c>
      <c r="M17" s="4"/>
      <c r="N17" t="s">
        <v>272</v>
      </c>
      <c r="O17" s="5">
        <v>1.6749297015150406</v>
      </c>
      <c r="P17" s="71">
        <v>0.49200197441042925</v>
      </c>
    </row>
    <row r="18" spans="1:16" x14ac:dyDescent="0.25">
      <c r="A18" s="17"/>
      <c r="B18" s="55">
        <v>12</v>
      </c>
      <c r="C18" s="19" t="s">
        <v>261</v>
      </c>
      <c r="D18" s="20">
        <v>34.661221999999995</v>
      </c>
      <c r="E18" s="21">
        <v>34.139154999999995</v>
      </c>
      <c r="F18" s="21">
        <f t="shared" si="0"/>
        <v>16.839137491199793</v>
      </c>
      <c r="G18" s="21">
        <v>11.135462691199791</v>
      </c>
      <c r="H18" s="21">
        <v>5.5666307399999999</v>
      </c>
      <c r="I18" s="21">
        <v>0.13704405999999997</v>
      </c>
      <c r="J18" s="22">
        <f t="shared" si="1"/>
        <v>0.32617862660044727</v>
      </c>
      <c r="K18" s="22">
        <f t="shared" si="2"/>
        <v>0.48923570109452896</v>
      </c>
      <c r="L18" s="23">
        <f t="shared" si="3"/>
        <v>0.49324997912806556</v>
      </c>
      <c r="M18" s="4"/>
      <c r="N18" t="s">
        <v>264</v>
      </c>
      <c r="O18" s="5">
        <v>22.015374354630399</v>
      </c>
      <c r="P18" s="71">
        <v>0.490464735775899</v>
      </c>
    </row>
    <row r="19" spans="1:16" x14ac:dyDescent="0.25">
      <c r="A19" s="17"/>
      <c r="B19" s="55">
        <v>13</v>
      </c>
      <c r="C19" s="19" t="s">
        <v>262</v>
      </c>
      <c r="D19" s="20">
        <v>39.804893</v>
      </c>
      <c r="E19" s="21">
        <v>34.970293999999996</v>
      </c>
      <c r="F19" s="21">
        <f t="shared" si="0"/>
        <v>17.273001447582395</v>
      </c>
      <c r="G19" s="21">
        <v>11.424732567582396</v>
      </c>
      <c r="H19" s="21">
        <v>5.7180967200000001</v>
      </c>
      <c r="I19" s="21">
        <v>0.13017215999999995</v>
      </c>
      <c r="J19" s="22">
        <f t="shared" si="1"/>
        <v>0.32669821327731469</v>
      </c>
      <c r="K19" s="22">
        <f t="shared" si="2"/>
        <v>0.49021118574474659</v>
      </c>
      <c r="L19" s="23">
        <f t="shared" si="3"/>
        <v>0.49393354964594799</v>
      </c>
      <c r="M19" s="4"/>
      <c r="N19" t="s">
        <v>263</v>
      </c>
      <c r="O19" s="5">
        <v>11.544776533782832</v>
      </c>
      <c r="P19" s="71">
        <v>0.4901640297546081</v>
      </c>
    </row>
    <row r="20" spans="1:16" x14ac:dyDescent="0.25">
      <c r="A20" s="17"/>
      <c r="B20" s="55">
        <v>14</v>
      </c>
      <c r="C20" s="19" t="s">
        <v>263</v>
      </c>
      <c r="D20" s="20">
        <v>18.379255000000001</v>
      </c>
      <c r="E20" s="21">
        <v>23.552883999999999</v>
      </c>
      <c r="F20" s="21">
        <f t="shared" si="0"/>
        <v>11.544776533782832</v>
      </c>
      <c r="G20" s="21">
        <v>7.512875443782832</v>
      </c>
      <c r="H20" s="21">
        <v>3.9618645699999999</v>
      </c>
      <c r="I20" s="21">
        <v>7.0036520000000019E-2</v>
      </c>
      <c r="J20" s="22">
        <f t="shared" si="1"/>
        <v>0.31897900247726912</v>
      </c>
      <c r="K20" s="22">
        <f t="shared" si="2"/>
        <v>0.48719044401453476</v>
      </c>
      <c r="L20" s="23">
        <f t="shared" si="3"/>
        <v>0.4901640297546081</v>
      </c>
      <c r="M20" s="4"/>
      <c r="N20" t="s">
        <v>252</v>
      </c>
      <c r="O20" s="5">
        <v>20.116012970225167</v>
      </c>
      <c r="P20" s="71">
        <v>0.48940992324996513</v>
      </c>
    </row>
    <row r="21" spans="1:16" x14ac:dyDescent="0.25">
      <c r="A21" s="17"/>
      <c r="B21" s="55">
        <v>15</v>
      </c>
      <c r="C21" s="19" t="s">
        <v>264</v>
      </c>
      <c r="D21" s="20">
        <v>63.871662999999998</v>
      </c>
      <c r="E21" s="21">
        <v>44.886763000000002</v>
      </c>
      <c r="F21" s="21">
        <f t="shared" si="0"/>
        <v>22.015374354630399</v>
      </c>
      <c r="G21" s="21">
        <v>14.706057794630397</v>
      </c>
      <c r="H21" s="21">
        <v>6.4524575100000003</v>
      </c>
      <c r="I21" s="21">
        <v>0.85685904999999996</v>
      </c>
      <c r="J21" s="22">
        <f t="shared" si="1"/>
        <v>0.32762571439224514</v>
      </c>
      <c r="K21" s="22">
        <f t="shared" si="2"/>
        <v>0.47137538754198866</v>
      </c>
      <c r="L21" s="23">
        <f t="shared" si="3"/>
        <v>0.490464735775899</v>
      </c>
      <c r="M21" s="4"/>
      <c r="N21" t="s">
        <v>255</v>
      </c>
      <c r="O21" s="5">
        <v>37.809175870784294</v>
      </c>
      <c r="P21" s="71">
        <v>0.48655320079500347</v>
      </c>
    </row>
    <row r="22" spans="1:16" x14ac:dyDescent="0.25">
      <c r="A22" s="17"/>
      <c r="B22" s="55">
        <v>16</v>
      </c>
      <c r="C22" s="19" t="s">
        <v>265</v>
      </c>
      <c r="D22" s="20">
        <v>18.976248000000002</v>
      </c>
      <c r="E22" s="21">
        <v>22.504928</v>
      </c>
      <c r="F22" s="21">
        <f t="shared" si="0"/>
        <v>12.369783585353087</v>
      </c>
      <c r="G22" s="21">
        <v>8.0686376553530863</v>
      </c>
      <c r="H22" s="21">
        <v>4.1871839799999995</v>
      </c>
      <c r="I22" s="21">
        <v>0.11396195000000001</v>
      </c>
      <c r="J22" s="22">
        <f t="shared" si="1"/>
        <v>0.35852759250565414</v>
      </c>
      <c r="K22" s="22">
        <f t="shared" si="2"/>
        <v>0.54458390781579424</v>
      </c>
      <c r="L22" s="23">
        <f t="shared" si="3"/>
        <v>0.54964777427206557</v>
      </c>
      <c r="M22" s="4"/>
      <c r="N22" t="s">
        <v>258</v>
      </c>
      <c r="O22" s="5">
        <v>16.818945925770375</v>
      </c>
      <c r="P22" s="71">
        <v>0.48636528633804738</v>
      </c>
    </row>
    <row r="23" spans="1:16" x14ac:dyDescent="0.25">
      <c r="A23" s="17"/>
      <c r="B23" s="55">
        <v>17</v>
      </c>
      <c r="C23" s="19" t="s">
        <v>266</v>
      </c>
      <c r="D23" s="20">
        <v>1.3601380000000001</v>
      </c>
      <c r="E23" s="21">
        <v>1.515353</v>
      </c>
      <c r="F23" s="21">
        <f t="shared" si="0"/>
        <v>0.81478919080253553</v>
      </c>
      <c r="G23" s="21">
        <v>0.55026306080253562</v>
      </c>
      <c r="H23" s="21">
        <v>0.21549391000000001</v>
      </c>
      <c r="I23" s="21">
        <v>4.9032220000000001E-2</v>
      </c>
      <c r="J23" s="22">
        <f t="shared" si="1"/>
        <v>0.363125331723061</v>
      </c>
      <c r="K23" s="22">
        <f t="shared" si="2"/>
        <v>0.50533240162690518</v>
      </c>
      <c r="L23" s="23">
        <f t="shared" si="3"/>
        <v>0.53768936399804901</v>
      </c>
      <c r="M23" s="4"/>
      <c r="N23" t="s">
        <v>257</v>
      </c>
      <c r="O23" s="5">
        <v>26.018598441731648</v>
      </c>
      <c r="P23" s="71">
        <v>0.48610066632880006</v>
      </c>
    </row>
    <row r="24" spans="1:16" x14ac:dyDescent="0.25">
      <c r="A24" s="17"/>
      <c r="B24" s="55">
        <v>18</v>
      </c>
      <c r="C24" s="19" t="s">
        <v>267</v>
      </c>
      <c r="D24" s="20">
        <v>3.8533689999999998</v>
      </c>
      <c r="E24" s="21">
        <v>4.5068600000000005</v>
      </c>
      <c r="F24" s="21">
        <f t="shared" si="0"/>
        <v>2.1753593634671309</v>
      </c>
      <c r="G24" s="21">
        <v>1.440427033467131</v>
      </c>
      <c r="H24" s="21">
        <v>0.67254685000000003</v>
      </c>
      <c r="I24" s="21">
        <v>6.2385479999999993E-2</v>
      </c>
      <c r="J24" s="22">
        <f t="shared" si="1"/>
        <v>0.31960767218576364</v>
      </c>
      <c r="K24" s="22">
        <f t="shared" si="2"/>
        <v>0.46883503891115558</v>
      </c>
      <c r="L24" s="23">
        <f t="shared" si="3"/>
        <v>0.48267737703570351</v>
      </c>
      <c r="M24" s="4"/>
      <c r="N24" t="s">
        <v>254</v>
      </c>
      <c r="O24" s="5">
        <v>23.927119964820328</v>
      </c>
      <c r="P24" s="71">
        <v>0.4859373254844026</v>
      </c>
    </row>
    <row r="25" spans="1:16" x14ac:dyDescent="0.25">
      <c r="A25" s="17"/>
      <c r="B25" s="55">
        <v>19</v>
      </c>
      <c r="C25" s="19" t="s">
        <v>268</v>
      </c>
      <c r="D25" s="20">
        <v>9.2563680000000002</v>
      </c>
      <c r="E25" s="21">
        <v>9.1897890000000011</v>
      </c>
      <c r="F25" s="21">
        <f t="shared" si="0"/>
        <v>4.5350603999294679</v>
      </c>
      <c r="G25" s="21">
        <v>3.016924349929468</v>
      </c>
      <c r="H25" s="21">
        <v>1.4506228000000001</v>
      </c>
      <c r="I25" s="21">
        <v>6.7513249999999997E-2</v>
      </c>
      <c r="J25" s="22">
        <f t="shared" si="1"/>
        <v>0.32829092702013807</v>
      </c>
      <c r="K25" s="22">
        <f t="shared" si="2"/>
        <v>0.48614251643095041</v>
      </c>
      <c r="L25" s="23">
        <f t="shared" si="3"/>
        <v>0.49348906704272177</v>
      </c>
      <c r="M25" s="4"/>
      <c r="N25" t="s">
        <v>253</v>
      </c>
      <c r="O25" s="5">
        <v>6.4222613370930004</v>
      </c>
      <c r="P25" s="71">
        <v>0.48557703871249441</v>
      </c>
    </row>
    <row r="26" spans="1:16" x14ac:dyDescent="0.25">
      <c r="A26" s="17"/>
      <c r="B26" s="55">
        <v>20</v>
      </c>
      <c r="C26" s="19" t="s">
        <v>269</v>
      </c>
      <c r="D26" s="20">
        <v>50.693631000000003</v>
      </c>
      <c r="E26" s="21">
        <v>56.003498</v>
      </c>
      <c r="F26" s="21">
        <f t="shared" si="0"/>
        <v>27.101476209988135</v>
      </c>
      <c r="G26" s="21">
        <v>17.955090899988136</v>
      </c>
      <c r="H26" s="21">
        <v>9.0327810299999989</v>
      </c>
      <c r="I26" s="21">
        <v>0.11360427999999999</v>
      </c>
      <c r="J26" s="22">
        <f t="shared" si="1"/>
        <v>0.32060659675201247</v>
      </c>
      <c r="K26" s="22">
        <f t="shared" si="2"/>
        <v>0.48189618316320409</v>
      </c>
      <c r="L26" s="23">
        <f t="shared" si="3"/>
        <v>0.48392470431022244</v>
      </c>
      <c r="M26" s="4"/>
      <c r="N26" t="s">
        <v>260</v>
      </c>
      <c r="O26" s="5">
        <v>4.2936615216097467</v>
      </c>
      <c r="P26" s="71">
        <v>0.48412936514516364</v>
      </c>
    </row>
    <row r="27" spans="1:16" x14ac:dyDescent="0.25">
      <c r="A27" s="17"/>
      <c r="B27" s="55">
        <v>21</v>
      </c>
      <c r="C27" s="19" t="s">
        <v>270</v>
      </c>
      <c r="D27" s="20">
        <v>91.203563999999986</v>
      </c>
      <c r="E27" s="21">
        <v>87.755242999999993</v>
      </c>
      <c r="F27" s="21">
        <f t="shared" si="0"/>
        <v>42.230294828618824</v>
      </c>
      <c r="G27" s="21">
        <v>28.138019308618823</v>
      </c>
      <c r="H27" s="21">
        <v>13.947596870000002</v>
      </c>
      <c r="I27" s="21">
        <v>0.14467864999999996</v>
      </c>
      <c r="J27" s="22">
        <f t="shared" si="1"/>
        <v>0.32064203056925983</v>
      </c>
      <c r="K27" s="22">
        <f t="shared" si="2"/>
        <v>0.47957950704573654</v>
      </c>
      <c r="L27" s="23">
        <f t="shared" si="3"/>
        <v>0.48122816808357338</v>
      </c>
      <c r="M27" s="4"/>
      <c r="N27" t="s">
        <v>269</v>
      </c>
      <c r="O27" s="5">
        <v>27.101476209988135</v>
      </c>
      <c r="P27" s="71">
        <v>0.48392470431022244</v>
      </c>
    </row>
    <row r="28" spans="1:16" x14ac:dyDescent="0.25">
      <c r="A28" s="17"/>
      <c r="B28" s="55">
        <v>22</v>
      </c>
      <c r="C28" s="19" t="s">
        <v>271</v>
      </c>
      <c r="D28" s="20">
        <v>19.110719999999997</v>
      </c>
      <c r="E28" s="21">
        <v>24.114826999999998</v>
      </c>
      <c r="F28" s="21">
        <f t="shared" si="0"/>
        <v>12.336810493288818</v>
      </c>
      <c r="G28" s="21">
        <v>8.0443922332888178</v>
      </c>
      <c r="H28" s="21">
        <v>4.1961185800000003</v>
      </c>
      <c r="I28" s="21">
        <v>9.6299680000000026E-2</v>
      </c>
      <c r="J28" s="22">
        <f t="shared" si="1"/>
        <v>0.33358697672966175</v>
      </c>
      <c r="K28" s="22">
        <f t="shared" si="2"/>
        <v>0.50759272763137875</v>
      </c>
      <c r="L28" s="23">
        <f t="shared" si="3"/>
        <v>0.51158610813541472</v>
      </c>
      <c r="M28" s="4"/>
      <c r="N28" t="s">
        <v>267</v>
      </c>
      <c r="O28" s="5">
        <v>2.1753593634671309</v>
      </c>
      <c r="P28" s="71">
        <v>0.48267737703570351</v>
      </c>
    </row>
    <row r="29" spans="1:16" x14ac:dyDescent="0.25">
      <c r="A29" s="17"/>
      <c r="B29" s="55">
        <v>23</v>
      </c>
      <c r="C29" s="19" t="s">
        <v>272</v>
      </c>
      <c r="D29" s="20">
        <v>3.699776</v>
      </c>
      <c r="E29" s="21">
        <v>3.4043150000000004</v>
      </c>
      <c r="F29" s="21">
        <f t="shared" si="0"/>
        <v>1.6749297015150406</v>
      </c>
      <c r="G29" s="21">
        <v>1.1127796515150408</v>
      </c>
      <c r="H29" s="21">
        <v>0.50450642999999995</v>
      </c>
      <c r="I29" s="21">
        <v>5.7643619999999993E-2</v>
      </c>
      <c r="J29" s="22">
        <f t="shared" si="1"/>
        <v>0.32687329213514044</v>
      </c>
      <c r="K29" s="22">
        <f t="shared" si="2"/>
        <v>0.4750694578836096</v>
      </c>
      <c r="L29" s="23">
        <f t="shared" si="3"/>
        <v>0.49200197441042925</v>
      </c>
      <c r="M29" s="4"/>
      <c r="N29" t="s">
        <v>251</v>
      </c>
      <c r="O29" s="5">
        <v>22.989255034684685</v>
      </c>
      <c r="P29" s="71">
        <v>0.48204911765136305</v>
      </c>
    </row>
    <row r="30" spans="1:16" x14ac:dyDescent="0.25">
      <c r="A30" s="17"/>
      <c r="B30" s="55">
        <v>24</v>
      </c>
      <c r="C30" s="19" t="s">
        <v>273</v>
      </c>
      <c r="D30" s="20">
        <v>3.9676589999999998</v>
      </c>
      <c r="E30" s="21">
        <v>4.7035289999999996</v>
      </c>
      <c r="F30" s="21">
        <f t="shared" si="0"/>
        <v>2.3717099463486688</v>
      </c>
      <c r="G30" s="21">
        <v>1.5459356663486687</v>
      </c>
      <c r="H30" s="21">
        <v>0.77472644000000002</v>
      </c>
      <c r="I30" s="21">
        <v>5.1047840000000004E-2</v>
      </c>
      <c r="J30" s="22">
        <f t="shared" si="1"/>
        <v>0.32867569570606853</v>
      </c>
      <c r="K30" s="22">
        <f t="shared" si="2"/>
        <v>0.49338743448773659</v>
      </c>
      <c r="L30" s="23">
        <f t="shared" si="3"/>
        <v>0.50424052798413044</v>
      </c>
      <c r="M30" s="4"/>
      <c r="N30" t="s">
        <v>270</v>
      </c>
      <c r="O30" s="5">
        <v>42.230294828618824</v>
      </c>
      <c r="P30" s="71">
        <v>0.48122816808357338</v>
      </c>
    </row>
    <row r="31" spans="1:16" ht="15.75" thickBot="1" x14ac:dyDescent="0.3">
      <c r="A31" s="24"/>
      <c r="B31" s="56">
        <v>25</v>
      </c>
      <c r="C31" s="26" t="s">
        <v>274</v>
      </c>
      <c r="D31" s="27">
        <v>8.0218439999999998</v>
      </c>
      <c r="E31" s="28">
        <v>11.578783</v>
      </c>
      <c r="F31" s="28">
        <f t="shared" si="0"/>
        <v>6.1741214322649078</v>
      </c>
      <c r="G31" s="28">
        <v>4.062248682264908</v>
      </c>
      <c r="H31" s="28">
        <v>2.0339812999999998</v>
      </c>
      <c r="I31" s="28">
        <v>7.7891450000000015E-2</v>
      </c>
      <c r="J31" s="29">
        <f t="shared" si="1"/>
        <v>0.35083554828386609</v>
      </c>
      <c r="K31" s="29">
        <f t="shared" si="2"/>
        <v>0.52650006328514043</v>
      </c>
      <c r="L31" s="30">
        <f t="shared" si="3"/>
        <v>0.53322714764279699</v>
      </c>
      <c r="M31" s="4"/>
      <c r="N31" t="s">
        <v>259</v>
      </c>
      <c r="O31" s="5">
        <v>21.327679231328737</v>
      </c>
      <c r="P31" s="71">
        <v>0.47778474154921741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workbookViewId="0">
      <selection activeCell="D14" sqref="D14:G1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5703125" customWidth="1"/>
    <col min="6" max="6" width="13.5703125" customWidth="1"/>
    <col min="7" max="9" width="0" hidden="1" customWidth="1"/>
  </cols>
  <sheetData>
    <row r="1" spans="1:13" ht="15.75" x14ac:dyDescent="0.25">
      <c r="A1" s="50">
        <v>97</v>
      </c>
      <c r="B1" s="49" t="s">
        <v>61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1550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755.42156400000022</v>
      </c>
      <c r="E6" s="14">
        <v>755.83116000000007</v>
      </c>
      <c r="F6" s="14">
        <v>370.49443598533878</v>
      </c>
      <c r="G6" s="14">
        <v>245.64439163533876</v>
      </c>
      <c r="H6" s="14">
        <v>121.61949436000002</v>
      </c>
      <c r="I6" s="14">
        <v>3.2305499899999996</v>
      </c>
      <c r="J6" s="15">
        <v>0.32499902707813572</v>
      </c>
      <c r="K6" s="15">
        <v>0.48590731029842532</v>
      </c>
      <c r="L6" s="16">
        <v>0.49018147913528565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755.42156399999965</v>
      </c>
      <c r="E7" s="38">
        <f ca="1">SUM(E8:OFFSET(E6,MATCH("PROYECTOS",$A$8:$A$50,0),0))</f>
        <v>755.83115999999995</v>
      </c>
      <c r="F7" s="38">
        <f ca="1">SUM(F8:OFFSET(F6,MATCH("PROYECTOS",$A$8:$A$50,0),0))</f>
        <v>370.49443598533873</v>
      </c>
      <c r="G7" s="38">
        <f ca="1">SUM(G8:OFFSET(G6,MATCH("PROYECTOS",$A$8:$A$50,0),0))</f>
        <v>245.64439163533876</v>
      </c>
      <c r="H7" s="38">
        <f ca="1">SUM(H8:OFFSET(H6,MATCH("PROYECTOS",$A$8:$A$50,0),0))</f>
        <v>121.61949436000002</v>
      </c>
      <c r="I7" s="38">
        <f ca="1">SUM(I8:OFFSET(I6,MATCH("PROYECTOS",$A$8:$A$50,0),0))</f>
        <v>3.2305499900000001</v>
      </c>
      <c r="J7" s="39">
        <f ca="1">IFERROR(G7/E7,0)</f>
        <v>0.32499902707813577</v>
      </c>
      <c r="K7" s="39">
        <f ca="1">IFERROR(SUM(G7,H7)/E7,0)</f>
        <v>0.48590731029842538</v>
      </c>
      <c r="L7" s="40">
        <f ca="1">IFERROR(SUM(G7,H7,I7)/E7,0)</f>
        <v>0.4901814791352857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24.757756999999998</v>
      </c>
      <c r="E8" s="21">
        <v>11.361935000000003</v>
      </c>
      <c r="F8" s="21">
        <f t="shared" ref="F8:F9" si="0">SUM(G8,H8,I8)</f>
        <v>5.5602515868207174</v>
      </c>
      <c r="G8" s="21">
        <v>3.6694347168207173</v>
      </c>
      <c r="H8" s="21">
        <v>0.86061540000000003</v>
      </c>
      <c r="I8" s="21">
        <v>1.0302014700000002</v>
      </c>
      <c r="J8" s="22">
        <f t="shared" ref="J8:J10" si="1">IFERROR(G8/E8,0)</f>
        <v>0.32295860844307916</v>
      </c>
      <c r="K8" s="22">
        <f t="shared" ref="K8:K10" si="2">IFERROR(SUM(G8,H8)/E8,0)</f>
        <v>0.39870410425871267</v>
      </c>
      <c r="L8" s="23">
        <f t="shared" ref="L8:L10" si="3">IFERROR(SUM(G8,H8,I8)/E8,0)</f>
        <v>0.48937540892644749</v>
      </c>
      <c r="M8" s="4"/>
    </row>
    <row r="9" spans="1:13" ht="38.25" x14ac:dyDescent="0.25">
      <c r="A9" s="17"/>
      <c r="B9" s="19">
        <v>3000313</v>
      </c>
      <c r="C9" s="19" t="s">
        <v>1552</v>
      </c>
      <c r="D9" s="20">
        <v>730.66380699999968</v>
      </c>
      <c r="E9" s="21">
        <v>744.46922499999994</v>
      </c>
      <c r="F9" s="21">
        <f t="shared" si="0"/>
        <v>364.93418439851803</v>
      </c>
      <c r="G9" s="21">
        <v>241.97495691851805</v>
      </c>
      <c r="H9" s="21">
        <v>120.75887896000002</v>
      </c>
      <c r="I9" s="21">
        <v>2.2003485199999999</v>
      </c>
      <c r="J9" s="22">
        <f t="shared" si="1"/>
        <v>0.3250301675244105</v>
      </c>
      <c r="K9" s="22">
        <f t="shared" si="2"/>
        <v>0.48723818755371395</v>
      </c>
      <c r="L9" s="23">
        <f t="shared" si="3"/>
        <v>0.49019378121173252</v>
      </c>
      <c r="M9" s="4"/>
    </row>
    <row r="10" spans="1:13" ht="15.75" thickBot="1" x14ac:dyDescent="0.3">
      <c r="A10" s="41" t="s">
        <v>294</v>
      </c>
      <c r="B10" s="43"/>
      <c r="C10" s="43"/>
      <c r="D10" s="44">
        <f ca="1">OFFSET(D10,-MATCH("PROYECTOS",$A$8:$A$50,0)-1,0)-(OFFSET(D10,-MATCH("PROYECTOS",$A$8:$A$50,0),0))</f>
        <v>0</v>
      </c>
      <c r="E10" s="45">
        <f t="shared" ref="E10:I10" ca="1" si="4">OFFSET(E10,-MATCH("PROYECTOS",$A$8:$A$50,0)-1,0)-(OFFSET(E10,-MATCH("PROYECTOS",$A$8:$A$50,0),0))</f>
        <v>0</v>
      </c>
      <c r="F10" s="45">
        <f t="shared" ca="1" si="4"/>
        <v>0</v>
      </c>
      <c r="G10" s="45">
        <f t="shared" ca="1" si="4"/>
        <v>0</v>
      </c>
      <c r="H10" s="45">
        <f t="shared" ca="1" si="4"/>
        <v>0</v>
      </c>
      <c r="I10" s="45">
        <f t="shared" ca="1" si="4"/>
        <v>0</v>
      </c>
      <c r="J10" s="46">
        <f t="shared" ca="1" si="1"/>
        <v>0</v>
      </c>
      <c r="K10" s="46">
        <f t="shared" ca="1" si="2"/>
        <v>0</v>
      </c>
      <c r="L10" s="47">
        <f t="shared" ca="1" si="3"/>
        <v>0</v>
      </c>
      <c r="M10" s="4"/>
    </row>
    <row r="11" spans="1:13" ht="15.75" thickBot="1" x14ac:dyDescent="0.3"/>
    <row r="12" spans="1:13" ht="15.75" thickBot="1" x14ac:dyDescent="0.3">
      <c r="A12" s="89" t="s">
        <v>316</v>
      </c>
      <c r="B12" s="90"/>
      <c r="C12" s="90"/>
      <c r="D12" s="91"/>
    </row>
    <row r="13" spans="1:13" ht="15.75" thickBot="1" x14ac:dyDescent="0.3">
      <c r="A13" s="1" t="s">
        <v>1556</v>
      </c>
    </row>
    <row r="14" spans="1:13" ht="45" customHeight="1" x14ac:dyDescent="0.25">
      <c r="A14" s="82" t="s">
        <v>318</v>
      </c>
      <c r="B14" s="83"/>
      <c r="C14" s="83"/>
      <c r="D14" s="94" t="s">
        <v>319</v>
      </c>
      <c r="E14" s="6"/>
      <c r="F14" s="6"/>
      <c r="G14" s="6"/>
    </row>
    <row r="15" spans="1:13" ht="15.75" thickBot="1" x14ac:dyDescent="0.3">
      <c r="A15" s="92"/>
      <c r="B15" s="93"/>
      <c r="C15" s="93"/>
      <c r="D15" s="95"/>
      <c r="E15" s="7"/>
      <c r="F15" s="7"/>
      <c r="G15" s="7"/>
    </row>
  </sheetData>
  <mergeCells count="10">
    <mergeCell ref="A12:D12"/>
    <mergeCell ref="A14:C15"/>
    <mergeCell ref="D14:D1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"/>
  <sheetViews>
    <sheetView workbookViewId="0">
      <selection activeCell="G11" sqref="G1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97</v>
      </c>
      <c r="B1" s="49" t="s">
        <v>61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1551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755.42156400000022</v>
      </c>
      <c r="I6" s="14">
        <v>755.83116000000007</v>
      </c>
      <c r="J6" s="14">
        <v>370.49443598533878</v>
      </c>
      <c r="K6" s="14">
        <v>245.64439163533876</v>
      </c>
      <c r="L6" s="14">
        <v>121.61949436000002</v>
      </c>
      <c r="M6" s="14">
        <v>3.2305499899999996</v>
      </c>
      <c r="N6" s="15">
        <v>0.32499902707813572</v>
      </c>
      <c r="O6" s="15">
        <v>0.48590731029842532</v>
      </c>
      <c r="P6" s="16">
        <v>0.49018147913528565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t="shared" ref="H7:M7" si="0">SUM(H8:H11)</f>
        <v>755.4215640000001</v>
      </c>
      <c r="I7" s="37">
        <f t="shared" si="0"/>
        <v>755.83115999999995</v>
      </c>
      <c r="J7" s="37">
        <f t="shared" si="0"/>
        <v>370.49443598533867</v>
      </c>
      <c r="K7" s="37">
        <f t="shared" si="0"/>
        <v>245.64439163533876</v>
      </c>
      <c r="L7" s="37">
        <f t="shared" si="0"/>
        <v>121.61949435999998</v>
      </c>
      <c r="M7" s="37">
        <f t="shared" si="0"/>
        <v>3.2305499900000005</v>
      </c>
      <c r="N7" s="39">
        <f>IFERROR(K7/I7,0)</f>
        <v>0.32499902707813577</v>
      </c>
      <c r="O7" s="39">
        <f>IFERROR(SUM(K7,L7)/I7,0)</f>
        <v>0.48590731029842532</v>
      </c>
      <c r="P7" s="40">
        <f>IFERROR(SUM(K7,L7,M7)/I7,0)</f>
        <v>0.49018147913528565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513</v>
      </c>
      <c r="D8" s="68">
        <v>3000001</v>
      </c>
      <c r="E8" s="19" t="s">
        <v>276</v>
      </c>
      <c r="F8" s="69">
        <v>1</v>
      </c>
      <c r="G8" s="19" t="s">
        <v>532</v>
      </c>
      <c r="H8" s="20">
        <v>7.9108809999999981</v>
      </c>
      <c r="I8" s="21">
        <v>6.3031279999999992</v>
      </c>
      <c r="J8" s="21">
        <f t="shared" ref="J8:J11" si="1">SUM(K8,L8,M8)</f>
        <v>3.3326973958557802</v>
      </c>
      <c r="K8" s="21">
        <v>2.2484803258557804</v>
      </c>
      <c r="L8" s="21">
        <v>0.49914917999999991</v>
      </c>
      <c r="M8" s="21">
        <v>0.58506789000000003</v>
      </c>
      <c r="N8" s="22">
        <f t="shared" ref="N8:N12" si="2">IFERROR(K8/I8,0)</f>
        <v>0.35672452246817465</v>
      </c>
      <c r="O8" s="22">
        <f t="shared" ref="O8:O12" si="3">IFERROR(SUM(K8,L8)/I8,0)</f>
        <v>0.43591523222371187</v>
      </c>
      <c r="P8" s="23">
        <f t="shared" ref="P8:P12" si="4">IFERROR(SUM(K8,L8,M8)/I8,0)</f>
        <v>0.52873706449492708</v>
      </c>
      <c r="Q8" s="70">
        <v>6</v>
      </c>
      <c r="R8" s="21">
        <v>6</v>
      </c>
      <c r="S8" s="23">
        <f>IFERROR(R8/Q8,0)</f>
        <v>1</v>
      </c>
    </row>
    <row r="9" spans="1:19" x14ac:dyDescent="0.25">
      <c r="A9" s="17"/>
      <c r="B9" s="19">
        <v>5000276</v>
      </c>
      <c r="C9" s="19" t="s">
        <v>513</v>
      </c>
      <c r="D9" s="68">
        <v>3000001</v>
      </c>
      <c r="E9" s="19" t="s">
        <v>276</v>
      </c>
      <c r="F9" s="69">
        <v>60</v>
      </c>
      <c r="G9" s="19" t="s">
        <v>310</v>
      </c>
      <c r="H9" s="20">
        <v>16.846875999999998</v>
      </c>
      <c r="I9" s="21">
        <v>5.0588070000000016</v>
      </c>
      <c r="J9" s="21">
        <f t="shared" si="1"/>
        <v>2.2275541909649368</v>
      </c>
      <c r="K9" s="21">
        <v>1.4209543909649369</v>
      </c>
      <c r="L9" s="21">
        <v>0.36146621999999989</v>
      </c>
      <c r="M9" s="21">
        <v>0.44513358000000003</v>
      </c>
      <c r="N9" s="22">
        <f t="shared" si="2"/>
        <v>0.28088725088048161</v>
      </c>
      <c r="O9" s="22">
        <f t="shared" si="3"/>
        <v>0.35234010923226289</v>
      </c>
      <c r="P9" s="23">
        <f t="shared" si="4"/>
        <v>0.44033191836829039</v>
      </c>
      <c r="Q9" s="70">
        <v>50</v>
      </c>
      <c r="R9" s="21">
        <v>50</v>
      </c>
      <c r="S9" s="23">
        <f t="shared" ref="S9:S11" si="5">IFERROR(R9/Q9,0)</f>
        <v>1</v>
      </c>
    </row>
    <row r="10" spans="1:19" ht="38.25" x14ac:dyDescent="0.25">
      <c r="A10" s="17"/>
      <c r="B10" s="19">
        <v>5002952</v>
      </c>
      <c r="C10" s="19" t="s">
        <v>1553</v>
      </c>
      <c r="D10" s="68">
        <v>3000313</v>
      </c>
      <c r="E10" s="19" t="s">
        <v>1552</v>
      </c>
      <c r="F10" s="69">
        <v>86</v>
      </c>
      <c r="G10" s="19" t="s">
        <v>501</v>
      </c>
      <c r="H10" s="20">
        <v>720.6131620000001</v>
      </c>
      <c r="I10" s="21">
        <v>717.45319399999994</v>
      </c>
      <c r="J10" s="21">
        <f t="shared" si="1"/>
        <v>349.94236441923658</v>
      </c>
      <c r="K10" s="21">
        <v>231.35807305923663</v>
      </c>
      <c r="L10" s="21">
        <v>118.58429135999998</v>
      </c>
      <c r="M10" s="21">
        <v>0</v>
      </c>
      <c r="N10" s="22">
        <f t="shared" si="2"/>
        <v>0.32247131240625104</v>
      </c>
      <c r="O10" s="22">
        <f t="shared" si="3"/>
        <v>0.48775636842343839</v>
      </c>
      <c r="P10" s="23">
        <f t="shared" si="4"/>
        <v>0.48775636842343839</v>
      </c>
      <c r="Q10" s="70">
        <v>469760</v>
      </c>
      <c r="R10" s="21">
        <v>469760</v>
      </c>
      <c r="S10" s="23">
        <f t="shared" si="5"/>
        <v>1</v>
      </c>
    </row>
    <row r="11" spans="1:19" ht="38.25" x14ac:dyDescent="0.25">
      <c r="A11" s="17"/>
      <c r="B11" s="19">
        <v>5004143</v>
      </c>
      <c r="C11" s="19" t="s">
        <v>1554</v>
      </c>
      <c r="D11" s="68">
        <v>3000313</v>
      </c>
      <c r="E11" s="19" t="s">
        <v>1552</v>
      </c>
      <c r="F11" s="69">
        <v>86</v>
      </c>
      <c r="G11" s="19" t="s">
        <v>501</v>
      </c>
      <c r="H11" s="20">
        <v>10.050645000000001</v>
      </c>
      <c r="I11" s="21">
        <v>27.016031000000002</v>
      </c>
      <c r="J11" s="21">
        <f t="shared" si="1"/>
        <v>14.991819979281415</v>
      </c>
      <c r="K11" s="21">
        <v>10.616883859281415</v>
      </c>
      <c r="L11" s="21">
        <v>2.1745875999999997</v>
      </c>
      <c r="M11" s="21">
        <v>2.2003485200000004</v>
      </c>
      <c r="N11" s="22">
        <f t="shared" si="2"/>
        <v>0.392984589752707</v>
      </c>
      <c r="O11" s="22">
        <f t="shared" si="3"/>
        <v>0.47347707956366403</v>
      </c>
      <c r="P11" s="23">
        <f t="shared" si="4"/>
        <v>0.55492311136604089</v>
      </c>
      <c r="Q11" s="70">
        <v>275119</v>
      </c>
      <c r="R11" s="21">
        <v>275119</v>
      </c>
      <c r="S11" s="23">
        <f t="shared" si="5"/>
        <v>1</v>
      </c>
    </row>
    <row r="12" spans="1:19" ht="15.75" thickBot="1" x14ac:dyDescent="0.3">
      <c r="A12" s="41" t="s">
        <v>294</v>
      </c>
      <c r="B12" s="43"/>
      <c r="C12" s="43"/>
      <c r="D12" s="65"/>
      <c r="E12" s="43"/>
      <c r="F12" s="66"/>
      <c r="G12" s="43"/>
      <c r="H12" s="44">
        <f>H6-H7</f>
        <v>0</v>
      </c>
      <c r="I12" s="44">
        <f t="shared" ref="I12:M12" si="6">I6-I7</f>
        <v>0</v>
      </c>
      <c r="J12" s="44">
        <f t="shared" si="6"/>
        <v>0</v>
      </c>
      <c r="K12" s="44">
        <f t="shared" si="6"/>
        <v>0</v>
      </c>
      <c r="L12" s="44">
        <f t="shared" si="6"/>
        <v>0</v>
      </c>
      <c r="M12" s="44">
        <f t="shared" si="6"/>
        <v>0</v>
      </c>
      <c r="N12" s="46">
        <f t="shared" si="2"/>
        <v>0</v>
      </c>
      <c r="O12" s="46">
        <f t="shared" si="3"/>
        <v>0</v>
      </c>
      <c r="P12" s="47">
        <f t="shared" si="4"/>
        <v>0</v>
      </c>
      <c r="Q12" s="67"/>
      <c r="R12" s="45"/>
      <c r="S12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98</v>
      </c>
      <c r="B1" s="50" t="s">
        <v>1557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1558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338.84630900000002</v>
      </c>
      <c r="E6" s="14">
        <v>339.344221</v>
      </c>
      <c r="F6" s="14">
        <v>142.58797375243478</v>
      </c>
      <c r="G6" s="14">
        <v>89.667161542434769</v>
      </c>
      <c r="H6" s="14">
        <v>24.148567609999994</v>
      </c>
      <c r="I6" s="14">
        <v>28.772244600000001</v>
      </c>
      <c r="J6" s="15">
        <v>0.26423659515461373</v>
      </c>
      <c r="K6" s="15">
        <v>0.33539904942844084</v>
      </c>
      <c r="L6" s="16">
        <v>0.4201868336883649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336.03376400000008</v>
      </c>
      <c r="E7" s="38">
        <f ca="1">SUM(E8:OFFSET(E6,MATCH("GOBIERNOS REGIONALES",$A$8:$A$50,0),0))</f>
        <v>336.03376399999996</v>
      </c>
      <c r="F7" s="38">
        <f ca="1">SUM(F8:OFFSET(F6,MATCH("GOBIERNOS REGIONALES",$A$8:$A$50,0),0))</f>
        <v>141.47556495320478</v>
      </c>
      <c r="G7" s="38">
        <f ca="1">SUM(G8:OFFSET(G6,MATCH("GOBIERNOS REGIONALES",$A$8:$A$50,0),0))</f>
        <v>89.027966253204795</v>
      </c>
      <c r="H7" s="38">
        <f ca="1">SUM(H8:OFFSET(H6,MATCH("GOBIERNOS REGIONALES",$A$8:$A$50,0),0))</f>
        <v>24.031874969999993</v>
      </c>
      <c r="I7" s="38">
        <f ca="1">SUM(I8:OFFSET(I6,MATCH("GOBIERNOS REGIONALES",$A$8:$A$50,0),0))</f>
        <v>28.415723729999996</v>
      </c>
      <c r="J7" s="39">
        <f ca="1">IFERROR(G7/E7,0)</f>
        <v>0.26493756220641212</v>
      </c>
      <c r="K7" s="39">
        <f ca="1">IFERROR(SUM(G7,H7)/E7,0)</f>
        <v>0.33645381308529698</v>
      </c>
      <c r="L7" s="40">
        <f ca="1">IFERROR(SUM(G7,H7,I7)/E7,0)</f>
        <v>0.42101592193933463</v>
      </c>
      <c r="M7" s="4"/>
    </row>
    <row r="8" spans="1:13" ht="25.5" x14ac:dyDescent="0.25">
      <c r="A8" s="17"/>
      <c r="B8" s="18">
        <v>40</v>
      </c>
      <c r="C8" s="19" t="s">
        <v>128</v>
      </c>
      <c r="D8" s="20">
        <v>336.03376400000008</v>
      </c>
      <c r="E8" s="21">
        <v>336.03376399999996</v>
      </c>
      <c r="F8" s="21">
        <f t="shared" ref="F8:F10" si="0">SUM(G8,H8,I8)</f>
        <v>141.47556495320478</v>
      </c>
      <c r="G8" s="21">
        <v>89.027966253204795</v>
      </c>
      <c r="H8" s="21">
        <v>24.031874969999993</v>
      </c>
      <c r="I8" s="21">
        <v>28.415723729999996</v>
      </c>
      <c r="J8" s="22">
        <f t="shared" ref="J8:J10" si="1">IFERROR(G8/E8,0)</f>
        <v>0.26493756220641212</v>
      </c>
      <c r="K8" s="22">
        <f t="shared" ref="K8:K10" si="2">IFERROR(SUM(G8,H8)/E8,0)</f>
        <v>0.33645381308529698</v>
      </c>
      <c r="L8" s="23">
        <f t="shared" ref="L8:L10" si="3">IFERROR(SUM(G8,H8,I8)/E8,0)</f>
        <v>0.42101592193933463</v>
      </c>
      <c r="M8" s="4"/>
    </row>
    <row r="9" spans="1:13" x14ac:dyDescent="0.25">
      <c r="A9" s="34" t="s">
        <v>206</v>
      </c>
      <c r="B9" s="57"/>
      <c r="C9" s="36"/>
      <c r="D9" s="37">
        <f ca="1">SUM(D10:OFFSET(D8,(MATCH("GOBIERNOS LOCALES",$A$8:$A$50,0)-MATCH("GOBIERNOS REGIONALES",$A$8:$A$50,0)),0))</f>
        <v>0</v>
      </c>
      <c r="E9" s="38">
        <f ca="1">SUM(E10:OFFSET(E8,(MATCH("GOBIERNOS LOCALES",$A$8:$A$50,0)-MATCH("GOBIERNOS REGIONALES",$A$8:$A$50,0)),0))</f>
        <v>0</v>
      </c>
      <c r="F9" s="38">
        <f ca="1">SUM(F10:OFFSET(F8,(MATCH("GOBIERNOS LOCALES",$A$8:$A$50,0)-MATCH("GOBIERNOS REGIONALES",$A$8:$A$50,0)),0))</f>
        <v>0</v>
      </c>
      <c r="G9" s="38">
        <f ca="1">SUM(G10:OFFSET(G8,(MATCH("GOBIERNOS LOCALES",$A$8:$A$50,0)-MATCH("GOBIERNOS REGIONALES",$A$8:$A$50,0)),0))</f>
        <v>0</v>
      </c>
      <c r="H9" s="38">
        <f ca="1">SUM(H10:OFFSET(H8,(MATCH("GOBIERNOS LOCALES",$A$8:$A$50,0)-MATCH("GOBIERNOS REGIONALES",$A$8:$A$50,0)),0))</f>
        <v>0</v>
      </c>
      <c r="I9" s="38">
        <f ca="1">SUM(I10:OFFSET(I8,(MATCH("GOBIERNOS LOCALES",$A$8:$A$50,0)-MATCH("GOBIERNOS REGIONALES",$A$8:$A$50,0)),0))</f>
        <v>0</v>
      </c>
      <c r="J9" s="39">
        <f ca="1">IFERROR(G9/E9,0)</f>
        <v>0</v>
      </c>
      <c r="K9" s="39">
        <f ca="1">IFERROR(SUM(G9,H9)/E9,0)</f>
        <v>0</v>
      </c>
      <c r="L9" s="40">
        <f ca="1">IFERROR(SUM(G9,H9,I9)/E9,0)</f>
        <v>0</v>
      </c>
      <c r="M9" s="4"/>
    </row>
    <row r="10" spans="1:13" ht="15.75" thickBot="1" x14ac:dyDescent="0.3">
      <c r="A10" s="41" t="s">
        <v>233</v>
      </c>
      <c r="B10" s="58"/>
      <c r="C10" s="43"/>
      <c r="D10" s="44">
        <v>2.8125450000000001</v>
      </c>
      <c r="E10" s="45">
        <v>3.3104569999999995</v>
      </c>
      <c r="F10" s="45">
        <f t="shared" si="0"/>
        <v>1.1124087992299743</v>
      </c>
      <c r="G10" s="45">
        <v>0.63919528922997415</v>
      </c>
      <c r="H10" s="45">
        <v>0.11669264</v>
      </c>
      <c r="I10" s="45">
        <v>0.35652087000000005</v>
      </c>
      <c r="J10" s="46">
        <f t="shared" si="1"/>
        <v>0.19308370089989818</v>
      </c>
      <c r="K10" s="46">
        <f t="shared" si="2"/>
        <v>0.22833340811554848</v>
      </c>
      <c r="L10" s="47">
        <f t="shared" si="3"/>
        <v>0.33602877162578293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1"/>
  <sheetViews>
    <sheetView workbookViewId="0">
      <selection activeCell="A139" sqref="A139:L139"/>
    </sheetView>
  </sheetViews>
  <sheetFormatPr baseColWidth="10" defaultColWidth="11.7109375" defaultRowHeight="15" x14ac:dyDescent="0.25"/>
  <cols>
    <col min="1" max="1" width="4.28515625" customWidth="1"/>
    <col min="2" max="2" width="4.85546875" style="32" customWidth="1"/>
    <col min="3" max="3" width="35.7109375" customWidth="1"/>
    <col min="6" max="6" width="13.5703125" customWidth="1"/>
    <col min="7" max="9" width="0" hidden="1" customWidth="1"/>
  </cols>
  <sheetData>
    <row r="1" spans="1:13" x14ac:dyDescent="0.25">
      <c r="A1" s="1" t="s">
        <v>99</v>
      </c>
      <c r="B1" s="31"/>
      <c r="C1" s="1"/>
      <c r="D1" s="1"/>
      <c r="E1" s="1"/>
      <c r="F1" s="1"/>
      <c r="G1" s="1"/>
      <c r="H1" s="1"/>
      <c r="I1" s="1"/>
      <c r="J1" s="1"/>
      <c r="K1" s="1"/>
      <c r="L1" s="1"/>
    </row>
    <row r="2" spans="1:13" ht="15.75" thickBot="1" x14ac:dyDescent="0.3"/>
    <row r="3" spans="1:13" ht="15.75" thickBot="1" x14ac:dyDescent="0.3">
      <c r="A3" s="82" t="s">
        <v>1</v>
      </c>
      <c r="B3" s="83"/>
      <c r="C3" s="84"/>
      <c r="D3" s="83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45" customHeight="1" x14ac:dyDescent="0.25">
      <c r="A4" s="85"/>
      <c r="B4" s="86"/>
      <c r="C4" s="86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6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12</v>
      </c>
      <c r="B6" s="33"/>
      <c r="C6" s="12"/>
      <c r="D6" s="13">
        <v>64361.339891000054</v>
      </c>
      <c r="E6" s="14">
        <v>76278.435866000116</v>
      </c>
      <c r="F6" s="14">
        <v>35730.301346999273</v>
      </c>
      <c r="G6" s="14">
        <v>23909.771475789268</v>
      </c>
      <c r="H6" s="14">
        <v>5829.0548768399967</v>
      </c>
      <c r="I6" s="14">
        <v>5991.4749943700017</v>
      </c>
      <c r="J6" s="15">
        <v>0.31345387728967139</v>
      </c>
      <c r="K6" s="15">
        <v>0.38987200006135503</v>
      </c>
      <c r="L6" s="16">
        <v>0.46841942865435016</v>
      </c>
      <c r="M6" s="4"/>
    </row>
    <row r="7" spans="1:13" x14ac:dyDescent="0.25">
      <c r="A7" s="34" t="s">
        <v>100</v>
      </c>
      <c r="B7" s="35"/>
      <c r="C7" s="36"/>
      <c r="D7" s="37">
        <f ca="1">SUM(D8:OFFSET(D6,MATCH("GOBIERNOS REGIONALES",$A$8:$A$500,0),0))</f>
        <v>42407.366648999996</v>
      </c>
      <c r="E7" s="38">
        <f ca="1">SUM(E8:OFFSET(E6,MATCH("GOBIERNOS REGIONALES",$A$8:$A$500,0),0))</f>
        <v>43933.805422000041</v>
      </c>
      <c r="F7" s="38">
        <f ca="1">SUM(F8:OFFSET(F6,MATCH("GOBIERNOS REGIONALES",$A$8:$A$500,0),0))</f>
        <v>21190.758428542013</v>
      </c>
      <c r="G7" s="38">
        <f ca="1">SUM(G8:OFFSET(G6,MATCH("GOBIERNOS REGIONALES",$A$8:$A$500,0),0))</f>
        <v>14678.183067552012</v>
      </c>
      <c r="H7" s="38">
        <f ca="1">SUM(H8:OFFSET(H6,MATCH("GOBIERNOS REGIONALES",$A$8:$A$500,0),0))</f>
        <v>3600.3914569200024</v>
      </c>
      <c r="I7" s="38">
        <f ca="1">SUM(I8:OFFSET(I6,MATCH("GOBIERNOS REGIONALES",$A$8:$A$500,0),0))</f>
        <v>2912.1839040699997</v>
      </c>
      <c r="J7" s="39">
        <f ca="1">IFERROR(G7/E7,0)</f>
        <v>0.33409769371359416</v>
      </c>
      <c r="K7" s="39">
        <f ca="1">IFERROR(SUM(G7,H7)/E7,0)</f>
        <v>0.4160480602328826</v>
      </c>
      <c r="L7" s="40">
        <f ca="1">IFERROR(SUM(G7,H7,I7)/E7,0)</f>
        <v>0.48233377976246633</v>
      </c>
      <c r="M7" s="4"/>
    </row>
    <row r="8" spans="1:13" x14ac:dyDescent="0.25">
      <c r="A8" s="17"/>
      <c r="B8" s="48">
        <v>1</v>
      </c>
      <c r="C8" s="19" t="s">
        <v>101</v>
      </c>
      <c r="D8" s="20">
        <v>16.451079999999997</v>
      </c>
      <c r="E8" s="21">
        <v>16.451079999999997</v>
      </c>
      <c r="F8" s="21">
        <f t="shared" ref="F8:F71" si="0">SUM(G8,H8,I8)</f>
        <v>5.8614843970564232</v>
      </c>
      <c r="G8" s="21">
        <v>3.9448059470564241</v>
      </c>
      <c r="H8" s="21">
        <v>0.68446133999999992</v>
      </c>
      <c r="I8" s="21">
        <v>1.2322171099999999</v>
      </c>
      <c r="J8" s="22">
        <f t="shared" ref="J8:J71" si="1">IFERROR(G8/E8,0)</f>
        <v>0.23979008959025333</v>
      </c>
      <c r="K8" s="22">
        <f t="shared" ref="K8:K71" si="2">IFERROR(SUM(G8,H8)/E8,0)</f>
        <v>0.28139595011734331</v>
      </c>
      <c r="L8" s="23">
        <f t="shared" ref="L8:L71" si="3">IFERROR(SUM(G8,H8,I8)/E8,0)</f>
        <v>0.35629784774351742</v>
      </c>
      <c r="M8" s="4"/>
    </row>
    <row r="9" spans="1:13" ht="25.5" x14ac:dyDescent="0.25">
      <c r="A9" s="17"/>
      <c r="B9" s="48">
        <v>2</v>
      </c>
      <c r="C9" s="19" t="s">
        <v>102</v>
      </c>
      <c r="D9" s="20">
        <v>0</v>
      </c>
      <c r="E9" s="21">
        <v>0.102892</v>
      </c>
      <c r="F9" s="21">
        <f t="shared" si="0"/>
        <v>2.5706790262260436E-2</v>
      </c>
      <c r="G9" s="21">
        <v>1.4100000262260437E-2</v>
      </c>
      <c r="H9" s="21">
        <v>4.2679000000000003E-4</v>
      </c>
      <c r="I9" s="21">
        <v>1.1180000000000001E-2</v>
      </c>
      <c r="J9" s="22">
        <f t="shared" si="1"/>
        <v>0.1370368956018003</v>
      </c>
      <c r="K9" s="22">
        <f t="shared" si="2"/>
        <v>0.14118483713272595</v>
      </c>
      <c r="L9" s="23">
        <f t="shared" si="3"/>
        <v>0.24984245871652253</v>
      </c>
      <c r="M9" s="4"/>
    </row>
    <row r="10" spans="1:13" x14ac:dyDescent="0.25">
      <c r="A10" s="17"/>
      <c r="B10" s="48">
        <v>3</v>
      </c>
      <c r="C10" s="19" t="s">
        <v>103</v>
      </c>
      <c r="D10" s="20">
        <v>131.44782699999996</v>
      </c>
      <c r="E10" s="21">
        <v>141.57207300000005</v>
      </c>
      <c r="F10" s="21">
        <f t="shared" si="0"/>
        <v>61.383993233529125</v>
      </c>
      <c r="G10" s="21">
        <v>39.587471303529128</v>
      </c>
      <c r="H10" s="21">
        <v>9.4549058799999983</v>
      </c>
      <c r="I10" s="21">
        <v>12.341616050000001</v>
      </c>
      <c r="J10" s="22">
        <f t="shared" si="1"/>
        <v>0.27962768690636547</v>
      </c>
      <c r="K10" s="22">
        <f t="shared" si="2"/>
        <v>0.34641279275135789</v>
      </c>
      <c r="L10" s="23">
        <f t="shared" si="3"/>
        <v>0.43358829133998134</v>
      </c>
      <c r="M10" s="4"/>
    </row>
    <row r="11" spans="1:13" x14ac:dyDescent="0.25">
      <c r="A11" s="17"/>
      <c r="B11" s="48">
        <v>4</v>
      </c>
      <c r="C11" s="19" t="s">
        <v>104</v>
      </c>
      <c r="D11" s="20">
        <v>306.63365399999992</v>
      </c>
      <c r="E11" s="21">
        <v>364.73286000000036</v>
      </c>
      <c r="F11" s="21">
        <f t="shared" si="0"/>
        <v>221.74403934888011</v>
      </c>
      <c r="G11" s="21">
        <v>153.42312472888011</v>
      </c>
      <c r="H11" s="21">
        <v>28.86351694</v>
      </c>
      <c r="I11" s="21">
        <v>39.45739768</v>
      </c>
      <c r="J11" s="22">
        <f t="shared" si="1"/>
        <v>0.4206451942083857</v>
      </c>
      <c r="K11" s="22">
        <f t="shared" si="2"/>
        <v>0.49978124172546434</v>
      </c>
      <c r="L11" s="23">
        <f t="shared" si="3"/>
        <v>0.60796287822512041</v>
      </c>
      <c r="M11" s="4"/>
    </row>
    <row r="12" spans="1:13" x14ac:dyDescent="0.25">
      <c r="A12" s="17"/>
      <c r="B12" s="48">
        <v>5</v>
      </c>
      <c r="C12" s="19" t="s">
        <v>105</v>
      </c>
      <c r="D12" s="20">
        <v>107.56725100000004</v>
      </c>
      <c r="E12" s="21">
        <v>109.51672000000005</v>
      </c>
      <c r="F12" s="21">
        <f t="shared" si="0"/>
        <v>16.487527926434808</v>
      </c>
      <c r="G12" s="21">
        <v>10.975770396434807</v>
      </c>
      <c r="H12" s="21">
        <v>2.4878199999999997</v>
      </c>
      <c r="I12" s="21">
        <v>3.0239375300000004</v>
      </c>
      <c r="J12" s="22">
        <f t="shared" si="1"/>
        <v>0.10022004308049769</v>
      </c>
      <c r="K12" s="22">
        <f t="shared" si="2"/>
        <v>0.12293639178049526</v>
      </c>
      <c r="L12" s="23">
        <f t="shared" si="3"/>
        <v>0.15054804349906389</v>
      </c>
      <c r="M12" s="4"/>
    </row>
    <row r="13" spans="1:13" x14ac:dyDescent="0.25">
      <c r="A13" s="17"/>
      <c r="B13" s="48">
        <v>6</v>
      </c>
      <c r="C13" s="19" t="s">
        <v>106</v>
      </c>
      <c r="D13" s="20">
        <v>57.160965000000012</v>
      </c>
      <c r="E13" s="21">
        <v>79.083937000000006</v>
      </c>
      <c r="F13" s="21">
        <f t="shared" si="0"/>
        <v>19.021855051380843</v>
      </c>
      <c r="G13" s="21">
        <v>11.280911741380841</v>
      </c>
      <c r="H13" s="21">
        <v>4.2856507700000002</v>
      </c>
      <c r="I13" s="21">
        <v>3.4552925400000007</v>
      </c>
      <c r="J13" s="22">
        <f t="shared" si="1"/>
        <v>0.14264479196806856</v>
      </c>
      <c r="K13" s="22">
        <f t="shared" si="2"/>
        <v>0.19683595812106369</v>
      </c>
      <c r="L13" s="23">
        <f t="shared" si="3"/>
        <v>0.24052741647625411</v>
      </c>
      <c r="M13" s="4"/>
    </row>
    <row r="14" spans="1:13" x14ac:dyDescent="0.25">
      <c r="A14" s="17"/>
      <c r="B14" s="48">
        <v>6</v>
      </c>
      <c r="C14" s="19" t="s">
        <v>107</v>
      </c>
      <c r="D14" s="20">
        <v>319.57484599999998</v>
      </c>
      <c r="E14" s="21">
        <v>332.40138199999996</v>
      </c>
      <c r="F14" s="21">
        <f t="shared" si="0"/>
        <v>45.351886366361086</v>
      </c>
      <c r="G14" s="21">
        <v>26.418290736361087</v>
      </c>
      <c r="H14" s="21">
        <v>9.4672561799999997</v>
      </c>
      <c r="I14" s="21">
        <v>9.4663394499999978</v>
      </c>
      <c r="J14" s="22">
        <f t="shared" si="1"/>
        <v>7.9477078516963243E-2</v>
      </c>
      <c r="K14" s="22">
        <f t="shared" si="2"/>
        <v>0.10795847688852597</v>
      </c>
      <c r="L14" s="23">
        <f t="shared" si="3"/>
        <v>0.13643711735940103</v>
      </c>
      <c r="M14" s="4"/>
    </row>
    <row r="15" spans="1:13" x14ac:dyDescent="0.25">
      <c r="A15" s="17"/>
      <c r="B15" s="48">
        <v>7</v>
      </c>
      <c r="C15" s="19" t="s">
        <v>108</v>
      </c>
      <c r="D15" s="20">
        <v>4513.7036919999946</v>
      </c>
      <c r="E15" s="21">
        <v>4878.4649609999997</v>
      </c>
      <c r="F15" s="21">
        <f t="shared" si="0"/>
        <v>2729.0055544975367</v>
      </c>
      <c r="G15" s="21">
        <v>1992.7732259075365</v>
      </c>
      <c r="H15" s="21">
        <v>370.59141218000025</v>
      </c>
      <c r="I15" s="21">
        <v>365.64091641000027</v>
      </c>
      <c r="J15" s="22">
        <f t="shared" si="1"/>
        <v>0.40848366070852193</v>
      </c>
      <c r="K15" s="22">
        <f t="shared" si="2"/>
        <v>0.48444841911974873</v>
      </c>
      <c r="L15" s="23">
        <f t="shared" si="3"/>
        <v>0.5593984124748409</v>
      </c>
      <c r="M15" s="4"/>
    </row>
    <row r="16" spans="1:13" ht="25.5" x14ac:dyDescent="0.25">
      <c r="A16" s="17"/>
      <c r="B16" s="48">
        <v>8</v>
      </c>
      <c r="C16" s="19" t="s">
        <v>109</v>
      </c>
      <c r="D16" s="20">
        <v>126.9684</v>
      </c>
      <c r="E16" s="21">
        <v>161.40052499999999</v>
      </c>
      <c r="F16" s="21">
        <f t="shared" si="0"/>
        <v>66.989246680344024</v>
      </c>
      <c r="G16" s="21">
        <v>39.70257569034402</v>
      </c>
      <c r="H16" s="21">
        <v>17.742219270000003</v>
      </c>
      <c r="I16" s="21">
        <v>9.5444517199999996</v>
      </c>
      <c r="J16" s="22">
        <f t="shared" si="1"/>
        <v>0.24598789681969141</v>
      </c>
      <c r="K16" s="22">
        <f t="shared" si="2"/>
        <v>0.35591454835939368</v>
      </c>
      <c r="L16" s="23">
        <f t="shared" si="3"/>
        <v>0.41504974460488298</v>
      </c>
      <c r="M16" s="4"/>
    </row>
    <row r="17" spans="1:13" x14ac:dyDescent="0.25">
      <c r="A17" s="17"/>
      <c r="B17" s="48">
        <v>8</v>
      </c>
      <c r="C17" s="19" t="s">
        <v>110</v>
      </c>
      <c r="D17" s="20">
        <v>405.46538499999986</v>
      </c>
      <c r="E17" s="21">
        <v>408.02405499999986</v>
      </c>
      <c r="F17" s="21">
        <f t="shared" si="0"/>
        <v>252.61780016261827</v>
      </c>
      <c r="G17" s="21">
        <v>159.33877546261829</v>
      </c>
      <c r="H17" s="21">
        <v>51.442395999999988</v>
      </c>
      <c r="I17" s="21">
        <v>41.836628700000006</v>
      </c>
      <c r="J17" s="22">
        <f t="shared" si="1"/>
        <v>0.39051319036231413</v>
      </c>
      <c r="K17" s="22">
        <f t="shared" si="2"/>
        <v>0.516590061001718</v>
      </c>
      <c r="L17" s="23">
        <f t="shared" si="3"/>
        <v>0.61912477234367558</v>
      </c>
      <c r="M17" s="4"/>
    </row>
    <row r="18" spans="1:13" x14ac:dyDescent="0.25">
      <c r="A18" s="17"/>
      <c r="B18" s="48">
        <v>10</v>
      </c>
      <c r="C18" s="19" t="s">
        <v>111</v>
      </c>
      <c r="D18" s="20">
        <v>6915.4579629999989</v>
      </c>
      <c r="E18" s="21">
        <v>4933.0119229999964</v>
      </c>
      <c r="F18" s="21">
        <f t="shared" si="0"/>
        <v>2000.4248739630702</v>
      </c>
      <c r="G18" s="21">
        <v>1275.6998756830706</v>
      </c>
      <c r="H18" s="21">
        <v>403.95417049000025</v>
      </c>
      <c r="I18" s="21">
        <v>320.77082778999949</v>
      </c>
      <c r="J18" s="22">
        <f t="shared" si="1"/>
        <v>0.25860466092432582</v>
      </c>
      <c r="K18" s="22">
        <f t="shared" si="2"/>
        <v>0.34049259811064764</v>
      </c>
      <c r="L18" s="23">
        <f t="shared" si="3"/>
        <v>0.40551794830175836</v>
      </c>
      <c r="M18" s="4"/>
    </row>
    <row r="19" spans="1:13" x14ac:dyDescent="0.25">
      <c r="A19" s="17"/>
      <c r="B19" s="48">
        <v>11</v>
      </c>
      <c r="C19" s="19" t="s">
        <v>112</v>
      </c>
      <c r="D19" s="20">
        <v>844.69505699999888</v>
      </c>
      <c r="E19" s="21">
        <v>801.58961599999839</v>
      </c>
      <c r="F19" s="21">
        <f t="shared" si="0"/>
        <v>376.22401440739907</v>
      </c>
      <c r="G19" s="21">
        <v>287.25407456739913</v>
      </c>
      <c r="H19" s="21">
        <v>50.174127250000033</v>
      </c>
      <c r="I19" s="21">
        <v>38.795812589999919</v>
      </c>
      <c r="J19" s="22">
        <f t="shared" si="1"/>
        <v>0.35835553359688194</v>
      </c>
      <c r="K19" s="22">
        <f t="shared" si="2"/>
        <v>0.42094881855031396</v>
      </c>
      <c r="L19" s="23">
        <f t="shared" si="3"/>
        <v>0.46934741530808433</v>
      </c>
      <c r="M19" s="4"/>
    </row>
    <row r="20" spans="1:13" ht="25.5" x14ac:dyDescent="0.25">
      <c r="A20" s="17"/>
      <c r="B20" s="48">
        <v>12</v>
      </c>
      <c r="C20" s="19" t="s">
        <v>113</v>
      </c>
      <c r="D20" s="20">
        <v>125.58404100000001</v>
      </c>
      <c r="E20" s="21">
        <v>127.9287479999999</v>
      </c>
      <c r="F20" s="21">
        <f t="shared" si="0"/>
        <v>62.303526960923968</v>
      </c>
      <c r="G20" s="21">
        <v>49.986916750923967</v>
      </c>
      <c r="H20" s="21">
        <v>4.2432595600000003</v>
      </c>
      <c r="I20" s="21">
        <v>8.0733506500000018</v>
      </c>
      <c r="J20" s="22">
        <f t="shared" si="1"/>
        <v>0.39074029514401254</v>
      </c>
      <c r="K20" s="22">
        <f t="shared" si="2"/>
        <v>0.42390922414814852</v>
      </c>
      <c r="L20" s="23">
        <f t="shared" si="3"/>
        <v>0.48701740566494106</v>
      </c>
      <c r="M20" s="4"/>
    </row>
    <row r="21" spans="1:13" ht="25.5" x14ac:dyDescent="0.25">
      <c r="A21" s="17"/>
      <c r="B21" s="48">
        <v>12</v>
      </c>
      <c r="C21" s="19" t="s">
        <v>114</v>
      </c>
      <c r="D21" s="20">
        <v>194.10295200000002</v>
      </c>
      <c r="E21" s="21">
        <v>209.35281500000002</v>
      </c>
      <c r="F21" s="21">
        <f t="shared" si="0"/>
        <v>147.98778752941891</v>
      </c>
      <c r="G21" s="21">
        <v>145.5479899094189</v>
      </c>
      <c r="H21" s="21">
        <v>-3.7356046000000021</v>
      </c>
      <c r="I21" s="21">
        <v>6.1754022199999996</v>
      </c>
      <c r="J21" s="22">
        <f t="shared" si="1"/>
        <v>0.69522824381138071</v>
      </c>
      <c r="K21" s="22">
        <f t="shared" si="2"/>
        <v>0.67738465952520821</v>
      </c>
      <c r="L21" s="23">
        <f t="shared" si="3"/>
        <v>0.70688224340054318</v>
      </c>
      <c r="M21" s="4"/>
    </row>
    <row r="22" spans="1:13" x14ac:dyDescent="0.25">
      <c r="A22" s="17"/>
      <c r="B22" s="48">
        <v>13</v>
      </c>
      <c r="C22" s="19" t="s">
        <v>115</v>
      </c>
      <c r="D22" s="20">
        <v>591.68979199999933</v>
      </c>
      <c r="E22" s="21">
        <v>1232.4806820000008</v>
      </c>
      <c r="F22" s="21">
        <f t="shared" si="0"/>
        <v>639.48114028109921</v>
      </c>
      <c r="G22" s="21">
        <v>465.85181198109927</v>
      </c>
      <c r="H22" s="21">
        <v>71.122875389999976</v>
      </c>
      <c r="I22" s="21">
        <v>102.50645290999995</v>
      </c>
      <c r="J22" s="22">
        <f t="shared" si="1"/>
        <v>0.37797899698122733</v>
      </c>
      <c r="K22" s="22">
        <f t="shared" si="2"/>
        <v>0.4356860884015859</v>
      </c>
      <c r="L22" s="23">
        <f t="shared" si="3"/>
        <v>0.51885692783710402</v>
      </c>
      <c r="M22" s="4"/>
    </row>
    <row r="23" spans="1:13" x14ac:dyDescent="0.25">
      <c r="A23" s="17"/>
      <c r="B23" s="48">
        <v>16</v>
      </c>
      <c r="C23" s="19" t="s">
        <v>116</v>
      </c>
      <c r="D23" s="20">
        <v>294.2953389999999</v>
      </c>
      <c r="E23" s="21">
        <v>289.90870700000011</v>
      </c>
      <c r="F23" s="21">
        <f t="shared" si="0"/>
        <v>67.335843400362734</v>
      </c>
      <c r="G23" s="21">
        <v>42.716224940362736</v>
      </c>
      <c r="H23" s="21">
        <v>18.84406688</v>
      </c>
      <c r="I23" s="21">
        <v>5.7755515800000001</v>
      </c>
      <c r="J23" s="22">
        <f t="shared" si="1"/>
        <v>0.14734371168908258</v>
      </c>
      <c r="K23" s="22">
        <f t="shared" si="2"/>
        <v>0.21234371487974216</v>
      </c>
      <c r="L23" s="23">
        <f t="shared" si="3"/>
        <v>0.23226568148697482</v>
      </c>
      <c r="M23" s="4"/>
    </row>
    <row r="24" spans="1:13" ht="25.5" x14ac:dyDescent="0.25">
      <c r="A24" s="17"/>
      <c r="B24" s="48">
        <v>19</v>
      </c>
      <c r="C24" s="19" t="s">
        <v>117</v>
      </c>
      <c r="D24" s="20">
        <v>61.370684000000004</v>
      </c>
      <c r="E24" s="21">
        <v>66.079698000000008</v>
      </c>
      <c r="F24" s="21">
        <f t="shared" si="0"/>
        <v>27.628433103265248</v>
      </c>
      <c r="G24" s="21">
        <v>17.591820513265247</v>
      </c>
      <c r="H24" s="21">
        <v>5.7822345200000003</v>
      </c>
      <c r="I24" s="21">
        <v>4.2543780700000005</v>
      </c>
      <c r="J24" s="22">
        <f t="shared" si="1"/>
        <v>0.26622126077611985</v>
      </c>
      <c r="K24" s="22">
        <f t="shared" si="2"/>
        <v>0.35372520971971216</v>
      </c>
      <c r="L24" s="23">
        <f t="shared" si="3"/>
        <v>0.41810773867739598</v>
      </c>
      <c r="M24" s="4"/>
    </row>
    <row r="25" spans="1:13" x14ac:dyDescent="0.25">
      <c r="A25" s="17"/>
      <c r="B25" s="48">
        <v>22</v>
      </c>
      <c r="C25" s="19" t="s">
        <v>118</v>
      </c>
      <c r="D25" s="20">
        <v>739.77003999999977</v>
      </c>
      <c r="E25" s="21">
        <v>811.87550400000009</v>
      </c>
      <c r="F25" s="21">
        <f t="shared" si="0"/>
        <v>424.58901580658562</v>
      </c>
      <c r="G25" s="21">
        <v>286.56235878658561</v>
      </c>
      <c r="H25" s="21">
        <v>60.943803139999972</v>
      </c>
      <c r="I25" s="21">
        <v>77.082853880000016</v>
      </c>
      <c r="J25" s="22">
        <f t="shared" si="1"/>
        <v>0.35296342527238705</v>
      </c>
      <c r="K25" s="22">
        <f t="shared" si="2"/>
        <v>0.42802887907625004</v>
      </c>
      <c r="L25" s="23">
        <f t="shared" si="3"/>
        <v>0.52297305894154134</v>
      </c>
      <c r="M25" s="4"/>
    </row>
    <row r="26" spans="1:13" ht="38.25" x14ac:dyDescent="0.25">
      <c r="A26" s="17"/>
      <c r="B26" s="48">
        <v>25</v>
      </c>
      <c r="C26" s="19" t="s">
        <v>119</v>
      </c>
      <c r="D26" s="20">
        <v>7.6720309999999996</v>
      </c>
      <c r="E26" s="21">
        <v>7.675414</v>
      </c>
      <c r="F26" s="21">
        <f t="shared" si="0"/>
        <v>3.0463787399672757</v>
      </c>
      <c r="G26" s="21">
        <v>2.0576758599672758</v>
      </c>
      <c r="H26" s="21">
        <v>0.46014535999999995</v>
      </c>
      <c r="I26" s="21">
        <v>0.52855752</v>
      </c>
      <c r="J26" s="22">
        <f t="shared" si="1"/>
        <v>0.26808662828705732</v>
      </c>
      <c r="K26" s="22">
        <f t="shared" si="2"/>
        <v>0.32803718730576298</v>
      </c>
      <c r="L26" s="23">
        <f t="shared" si="3"/>
        <v>0.39690090201874134</v>
      </c>
      <c r="M26" s="4"/>
    </row>
    <row r="27" spans="1:13" x14ac:dyDescent="0.25">
      <c r="A27" s="17"/>
      <c r="B27" s="48">
        <v>26</v>
      </c>
      <c r="C27" s="19" t="s">
        <v>120</v>
      </c>
      <c r="D27" s="20">
        <v>4912.2721449999999</v>
      </c>
      <c r="E27" s="21">
        <v>6172.8341009999958</v>
      </c>
      <c r="F27" s="21">
        <f t="shared" si="0"/>
        <v>3577.4852627353616</v>
      </c>
      <c r="G27" s="21">
        <v>2544.6659145353615</v>
      </c>
      <c r="H27" s="21">
        <v>493.10248723000018</v>
      </c>
      <c r="I27" s="21">
        <v>539.71686096999986</v>
      </c>
      <c r="J27" s="22">
        <f t="shared" si="1"/>
        <v>0.41223623912444479</v>
      </c>
      <c r="K27" s="22">
        <f t="shared" si="2"/>
        <v>0.49211891200400881</v>
      </c>
      <c r="L27" s="23">
        <f t="shared" si="3"/>
        <v>0.57955312004186388</v>
      </c>
      <c r="M27" s="4"/>
    </row>
    <row r="28" spans="1:13" x14ac:dyDescent="0.25">
      <c r="A28" s="17"/>
      <c r="B28" s="48">
        <v>32</v>
      </c>
      <c r="C28" s="19" t="s">
        <v>121</v>
      </c>
      <c r="D28" s="20">
        <v>147.55197100000001</v>
      </c>
      <c r="E28" s="21">
        <v>161.26861400000001</v>
      </c>
      <c r="F28" s="21">
        <f t="shared" si="0"/>
        <v>46.460177829241864</v>
      </c>
      <c r="G28" s="21">
        <v>28.695355879241866</v>
      </c>
      <c r="H28" s="21">
        <v>7.4668521999999973</v>
      </c>
      <c r="I28" s="21">
        <v>10.29796975</v>
      </c>
      <c r="J28" s="22">
        <f t="shared" si="1"/>
        <v>0.17793515531324566</v>
      </c>
      <c r="K28" s="22">
        <f t="shared" si="2"/>
        <v>0.22423587071469381</v>
      </c>
      <c r="L28" s="23">
        <f t="shared" si="3"/>
        <v>0.28809187774901979</v>
      </c>
      <c r="M28" s="4"/>
    </row>
    <row r="29" spans="1:13" ht="25.5" x14ac:dyDescent="0.25">
      <c r="A29" s="17"/>
      <c r="B29" s="48">
        <v>33</v>
      </c>
      <c r="C29" s="19" t="s">
        <v>122</v>
      </c>
      <c r="D29" s="20">
        <v>134.33611800000003</v>
      </c>
      <c r="E29" s="21">
        <v>185.48067699999999</v>
      </c>
      <c r="F29" s="21">
        <f t="shared" si="0"/>
        <v>89.336273508862121</v>
      </c>
      <c r="G29" s="21">
        <v>60.63274092886212</v>
      </c>
      <c r="H29" s="21">
        <v>12.721513099999997</v>
      </c>
      <c r="I29" s="21">
        <v>15.982019479999998</v>
      </c>
      <c r="J29" s="22">
        <f t="shared" si="1"/>
        <v>0.32689518881183577</v>
      </c>
      <c r="K29" s="22">
        <f t="shared" si="2"/>
        <v>0.39548191873842536</v>
      </c>
      <c r="L29" s="23">
        <f t="shared" si="3"/>
        <v>0.48164733358646372</v>
      </c>
      <c r="M29" s="4"/>
    </row>
    <row r="30" spans="1:13" x14ac:dyDescent="0.25">
      <c r="A30" s="17"/>
      <c r="B30" s="48">
        <v>35</v>
      </c>
      <c r="C30" s="19" t="s">
        <v>123</v>
      </c>
      <c r="D30" s="20">
        <v>203.96780400000006</v>
      </c>
      <c r="E30" s="21">
        <v>206.58513000000008</v>
      </c>
      <c r="F30" s="21">
        <f t="shared" si="0"/>
        <v>115.75700536929935</v>
      </c>
      <c r="G30" s="21">
        <v>74.258629239299339</v>
      </c>
      <c r="H30" s="21">
        <v>23.153759580000003</v>
      </c>
      <c r="I30" s="21">
        <v>18.344616550000005</v>
      </c>
      <c r="J30" s="22">
        <f t="shared" si="1"/>
        <v>0.35945776561604076</v>
      </c>
      <c r="K30" s="22">
        <f t="shared" si="2"/>
        <v>0.47153630476355823</v>
      </c>
      <c r="L30" s="23">
        <f t="shared" si="3"/>
        <v>0.56033561258401954</v>
      </c>
      <c r="M30" s="4"/>
    </row>
    <row r="31" spans="1:13" ht="25.5" x14ac:dyDescent="0.25">
      <c r="A31" s="17"/>
      <c r="B31" s="48">
        <v>36</v>
      </c>
      <c r="C31" s="19" t="s">
        <v>124</v>
      </c>
      <c r="D31" s="20">
        <v>6578.3229650000085</v>
      </c>
      <c r="E31" s="21">
        <v>7043.4896590000053</v>
      </c>
      <c r="F31" s="21">
        <f t="shared" si="0"/>
        <v>3449.7941353728033</v>
      </c>
      <c r="G31" s="21">
        <v>2571.2781734828036</v>
      </c>
      <c r="H31" s="21">
        <v>450.85340585</v>
      </c>
      <c r="I31" s="21">
        <v>427.66255603999974</v>
      </c>
      <c r="J31" s="22">
        <f t="shared" si="1"/>
        <v>0.36505742152929621</v>
      </c>
      <c r="K31" s="22">
        <f t="shared" si="2"/>
        <v>0.42906736939283996</v>
      </c>
      <c r="L31" s="23">
        <f t="shared" si="3"/>
        <v>0.48978479452507434</v>
      </c>
      <c r="M31" s="4"/>
    </row>
    <row r="32" spans="1:13" ht="25.5" x14ac:dyDescent="0.25">
      <c r="A32" s="17"/>
      <c r="B32" s="48">
        <v>37</v>
      </c>
      <c r="C32" s="19" t="s">
        <v>125</v>
      </c>
      <c r="D32" s="20">
        <v>4399.4936049999997</v>
      </c>
      <c r="E32" s="21">
        <v>3799.0710860000268</v>
      </c>
      <c r="F32" s="21">
        <f t="shared" si="0"/>
        <v>1725.3340187577769</v>
      </c>
      <c r="G32" s="21">
        <v>1133.6111096777768</v>
      </c>
      <c r="H32" s="21">
        <v>475.06382155000006</v>
      </c>
      <c r="I32" s="21">
        <v>116.65908752999999</v>
      </c>
      <c r="J32" s="22">
        <f t="shared" si="1"/>
        <v>0.29839165522731387</v>
      </c>
      <c r="K32" s="22">
        <f t="shared" si="2"/>
        <v>0.42343901833158948</v>
      </c>
      <c r="L32" s="23">
        <f t="shared" si="3"/>
        <v>0.45414628463147549</v>
      </c>
      <c r="M32" s="4"/>
    </row>
    <row r="33" spans="1:13" x14ac:dyDescent="0.25">
      <c r="A33" s="17"/>
      <c r="B33" s="48">
        <v>38</v>
      </c>
      <c r="C33" s="19" t="s">
        <v>126</v>
      </c>
      <c r="D33" s="20">
        <v>42.239808000000011</v>
      </c>
      <c r="E33" s="21">
        <v>42.408400000000007</v>
      </c>
      <c r="F33" s="21">
        <f t="shared" si="0"/>
        <v>12.765083407526802</v>
      </c>
      <c r="G33" s="21">
        <v>8.366782717526803</v>
      </c>
      <c r="H33" s="21">
        <v>2.1620343899999996</v>
      </c>
      <c r="I33" s="21">
        <v>2.2362663000000009</v>
      </c>
      <c r="J33" s="22">
        <f t="shared" si="1"/>
        <v>0.19729069518130374</v>
      </c>
      <c r="K33" s="22">
        <f t="shared" si="2"/>
        <v>0.24827197223962233</v>
      </c>
      <c r="L33" s="23">
        <f t="shared" si="3"/>
        <v>0.30100365511376992</v>
      </c>
      <c r="M33" s="4"/>
    </row>
    <row r="34" spans="1:13" ht="25.5" x14ac:dyDescent="0.25">
      <c r="A34" s="17"/>
      <c r="B34" s="48">
        <v>39</v>
      </c>
      <c r="C34" s="19" t="s">
        <v>127</v>
      </c>
      <c r="D34" s="20">
        <v>189.76843600000004</v>
      </c>
      <c r="E34" s="21">
        <v>200.57870599999995</v>
      </c>
      <c r="F34" s="21">
        <f t="shared" si="0"/>
        <v>90.183094351978326</v>
      </c>
      <c r="G34" s="21">
        <v>58.953289101978314</v>
      </c>
      <c r="H34" s="21">
        <v>12.521716790000001</v>
      </c>
      <c r="I34" s="21">
        <v>18.70808846000001</v>
      </c>
      <c r="J34" s="22">
        <f t="shared" si="1"/>
        <v>0.29391599077310993</v>
      </c>
      <c r="K34" s="22">
        <f t="shared" si="2"/>
        <v>0.35634393758616795</v>
      </c>
      <c r="L34" s="23">
        <f t="shared" si="3"/>
        <v>0.44961449871941217</v>
      </c>
      <c r="M34" s="4"/>
    </row>
    <row r="35" spans="1:13" x14ac:dyDescent="0.25">
      <c r="A35" s="17"/>
      <c r="B35" s="48">
        <v>40</v>
      </c>
      <c r="C35" s="19" t="s">
        <v>128</v>
      </c>
      <c r="D35" s="20">
        <v>3744.6616009999989</v>
      </c>
      <c r="E35" s="21">
        <v>3755.2832860000017</v>
      </c>
      <c r="F35" s="21">
        <f t="shared" si="0"/>
        <v>1503.3097745230882</v>
      </c>
      <c r="G35" s="21">
        <v>808.18577413308753</v>
      </c>
      <c r="H35" s="21">
        <v>478.97064711000047</v>
      </c>
      <c r="I35" s="21">
        <v>216.15335328000009</v>
      </c>
      <c r="J35" s="22">
        <f t="shared" si="1"/>
        <v>0.21521299795039942</v>
      </c>
      <c r="K35" s="22">
        <f t="shared" si="2"/>
        <v>0.34275880758229632</v>
      </c>
      <c r="L35" s="23">
        <f t="shared" si="3"/>
        <v>0.40031860715476458</v>
      </c>
      <c r="M35" s="4"/>
    </row>
    <row r="36" spans="1:13" ht="25.5" x14ac:dyDescent="0.25">
      <c r="A36" s="17"/>
      <c r="B36" s="48">
        <v>50</v>
      </c>
      <c r="C36" s="19" t="s">
        <v>129</v>
      </c>
      <c r="D36" s="20">
        <v>53.886044000000005</v>
      </c>
      <c r="E36" s="21">
        <v>56.470398999999972</v>
      </c>
      <c r="F36" s="21">
        <f t="shared" si="0"/>
        <v>24.338396029417225</v>
      </c>
      <c r="G36" s="21">
        <v>16.07838102941723</v>
      </c>
      <c r="H36" s="21">
        <v>4.0196465499999992</v>
      </c>
      <c r="I36" s="21">
        <v>4.2403684499999983</v>
      </c>
      <c r="J36" s="22">
        <f t="shared" si="1"/>
        <v>0.28472228484550355</v>
      </c>
      <c r="K36" s="22">
        <f t="shared" si="2"/>
        <v>0.35590376436719062</v>
      </c>
      <c r="L36" s="23">
        <f t="shared" si="3"/>
        <v>0.43099387396602667</v>
      </c>
      <c r="M36" s="4"/>
    </row>
    <row r="37" spans="1:13" ht="25.5" x14ac:dyDescent="0.25">
      <c r="A37" s="17"/>
      <c r="B37" s="48">
        <v>51</v>
      </c>
      <c r="C37" s="19" t="s">
        <v>130</v>
      </c>
      <c r="D37" s="20">
        <v>122.28569399999999</v>
      </c>
      <c r="E37" s="21">
        <v>149.08218800000006</v>
      </c>
      <c r="F37" s="21">
        <f t="shared" si="0"/>
        <v>47.901228366308388</v>
      </c>
      <c r="G37" s="21">
        <v>30.200186856308392</v>
      </c>
      <c r="H37" s="21">
        <v>8.6049187699999994</v>
      </c>
      <c r="I37" s="21">
        <v>9.0961227400000002</v>
      </c>
      <c r="J37" s="22">
        <f t="shared" si="1"/>
        <v>0.20257407850969011</v>
      </c>
      <c r="K37" s="22">
        <f t="shared" si="2"/>
        <v>0.26029337338615111</v>
      </c>
      <c r="L37" s="23">
        <f t="shared" si="3"/>
        <v>0.32130752176986005</v>
      </c>
      <c r="M37" s="4"/>
    </row>
    <row r="38" spans="1:13" ht="25.5" x14ac:dyDescent="0.25">
      <c r="A38" s="17"/>
      <c r="B38" s="48">
        <v>55</v>
      </c>
      <c r="C38" s="19" t="s">
        <v>131</v>
      </c>
      <c r="D38" s="20">
        <v>102.82792199999997</v>
      </c>
      <c r="E38" s="21">
        <v>105.44584499999996</v>
      </c>
      <c r="F38" s="21">
        <f t="shared" si="0"/>
        <v>25.154813388728265</v>
      </c>
      <c r="G38" s="21">
        <v>14.312774968728263</v>
      </c>
      <c r="H38" s="21">
        <v>5.2479560699999999</v>
      </c>
      <c r="I38" s="21">
        <v>5.5940823500000008</v>
      </c>
      <c r="J38" s="22">
        <f t="shared" si="1"/>
        <v>0.13573578900836034</v>
      </c>
      <c r="K38" s="22">
        <f t="shared" si="2"/>
        <v>0.18550499584624003</v>
      </c>
      <c r="L38" s="23">
        <f t="shared" si="3"/>
        <v>0.23855670547026556</v>
      </c>
      <c r="M38" s="4"/>
    </row>
    <row r="39" spans="1:13" ht="25.5" x14ac:dyDescent="0.25">
      <c r="A39" s="17"/>
      <c r="B39" s="48">
        <v>55</v>
      </c>
      <c r="C39" s="19" t="s">
        <v>132</v>
      </c>
      <c r="D39" s="20">
        <v>0.15000000000000002</v>
      </c>
      <c r="E39" s="21">
        <v>0.10988999999999999</v>
      </c>
      <c r="F39" s="21">
        <f t="shared" si="0"/>
        <v>5.7246699861884121E-3</v>
      </c>
      <c r="G39" s="21">
        <v>3.3739199861884117E-3</v>
      </c>
      <c r="H39" s="21">
        <v>0</v>
      </c>
      <c r="I39" s="21">
        <v>2.35075E-3</v>
      </c>
      <c r="J39" s="22">
        <f t="shared" si="1"/>
        <v>3.0702702577017127E-2</v>
      </c>
      <c r="K39" s="22">
        <f t="shared" si="2"/>
        <v>3.0702702577017127E-2</v>
      </c>
      <c r="L39" s="23">
        <f t="shared" si="3"/>
        <v>5.2094548968863522E-2</v>
      </c>
      <c r="M39" s="4"/>
    </row>
    <row r="40" spans="1:13" ht="25.5" x14ac:dyDescent="0.25">
      <c r="A40" s="17"/>
      <c r="B40" s="48">
        <v>57</v>
      </c>
      <c r="C40" s="19" t="s">
        <v>133</v>
      </c>
      <c r="D40" s="20">
        <v>18.745369999999998</v>
      </c>
      <c r="E40" s="21">
        <v>20.012686000000002</v>
      </c>
      <c r="F40" s="21">
        <f t="shared" si="0"/>
        <v>3.904856179255348</v>
      </c>
      <c r="G40" s="21">
        <v>2.9889188392553478</v>
      </c>
      <c r="H40" s="21">
        <v>0.30468474000000001</v>
      </c>
      <c r="I40" s="21">
        <v>0.61125260000000003</v>
      </c>
      <c r="J40" s="22">
        <f t="shared" si="1"/>
        <v>0.14935120849122138</v>
      </c>
      <c r="K40" s="22">
        <f t="shared" si="2"/>
        <v>0.16457578854009638</v>
      </c>
      <c r="L40" s="23">
        <f t="shared" si="3"/>
        <v>0.19511904495255397</v>
      </c>
      <c r="M40" s="4"/>
    </row>
    <row r="41" spans="1:13" ht="25.5" x14ac:dyDescent="0.25">
      <c r="A41" s="17"/>
      <c r="B41" s="48">
        <v>59</v>
      </c>
      <c r="C41" s="19" t="s">
        <v>134</v>
      </c>
      <c r="D41" s="20">
        <v>40.579332999999991</v>
      </c>
      <c r="E41" s="21">
        <v>65.336284000000006</v>
      </c>
      <c r="F41" s="21">
        <f t="shared" si="0"/>
        <v>26.638524748490617</v>
      </c>
      <c r="G41" s="21">
        <v>17.328152418490617</v>
      </c>
      <c r="H41" s="21">
        <v>4.4520625300000001</v>
      </c>
      <c r="I41" s="21">
        <v>4.8583097999999989</v>
      </c>
      <c r="J41" s="22">
        <f t="shared" si="1"/>
        <v>0.26521484476360202</v>
      </c>
      <c r="K41" s="22">
        <f t="shared" si="2"/>
        <v>0.33335558154012268</v>
      </c>
      <c r="L41" s="23">
        <f t="shared" si="3"/>
        <v>0.40771410796014379</v>
      </c>
      <c r="M41" s="4"/>
    </row>
    <row r="42" spans="1:13" ht="25.5" x14ac:dyDescent="0.25">
      <c r="A42" s="17"/>
      <c r="B42" s="48">
        <v>59</v>
      </c>
      <c r="C42" s="19" t="s">
        <v>135</v>
      </c>
      <c r="D42" s="20">
        <v>73.951163000000008</v>
      </c>
      <c r="E42" s="21">
        <v>109.50787099999997</v>
      </c>
      <c r="F42" s="21">
        <f t="shared" si="0"/>
        <v>37.501382889902175</v>
      </c>
      <c r="G42" s="21">
        <v>24.258338099902176</v>
      </c>
      <c r="H42" s="21">
        <v>6.6729342200000019</v>
      </c>
      <c r="I42" s="21">
        <v>6.5701105699999989</v>
      </c>
      <c r="J42" s="22">
        <f t="shared" si="1"/>
        <v>0.22152141100343539</v>
      </c>
      <c r="K42" s="22">
        <f t="shared" si="2"/>
        <v>0.28245706940921339</v>
      </c>
      <c r="L42" s="23">
        <f t="shared" si="3"/>
        <v>0.34245376654160492</v>
      </c>
      <c r="M42" s="4"/>
    </row>
    <row r="43" spans="1:13" x14ac:dyDescent="0.25">
      <c r="A43" s="17"/>
      <c r="B43" s="48">
        <v>61</v>
      </c>
      <c r="C43" s="19" t="s">
        <v>136</v>
      </c>
      <c r="D43" s="20">
        <v>586.81548999999995</v>
      </c>
      <c r="E43" s="21">
        <v>639.31888400000003</v>
      </c>
      <c r="F43" s="21">
        <f t="shared" si="0"/>
        <v>307.99373627386046</v>
      </c>
      <c r="G43" s="21">
        <v>206.42167202386048</v>
      </c>
      <c r="H43" s="21">
        <v>45.357441439999981</v>
      </c>
      <c r="I43" s="21">
        <v>56.214622810000016</v>
      </c>
      <c r="J43" s="22">
        <f t="shared" si="1"/>
        <v>0.32287748288045326</v>
      </c>
      <c r="K43" s="22">
        <f t="shared" si="2"/>
        <v>0.39382398950671454</v>
      </c>
      <c r="L43" s="23">
        <f t="shared" si="3"/>
        <v>0.48175291545722659</v>
      </c>
      <c r="M43" s="4"/>
    </row>
    <row r="44" spans="1:13" ht="25.5" x14ac:dyDescent="0.25">
      <c r="A44" s="17"/>
      <c r="B44" s="48">
        <v>67</v>
      </c>
      <c r="C44" s="19" t="s">
        <v>137</v>
      </c>
      <c r="D44" s="20">
        <v>529.31417999999974</v>
      </c>
      <c r="E44" s="21">
        <v>605.82938699999988</v>
      </c>
      <c r="F44" s="21">
        <f t="shared" si="0"/>
        <v>257.01938544639006</v>
      </c>
      <c r="G44" s="21">
        <v>171.67257518639008</v>
      </c>
      <c r="H44" s="21">
        <v>41.509593669999994</v>
      </c>
      <c r="I44" s="21">
        <v>43.837216589999997</v>
      </c>
      <c r="J44" s="22">
        <f t="shared" si="1"/>
        <v>0.28336785713960438</v>
      </c>
      <c r="K44" s="22">
        <f t="shared" si="2"/>
        <v>0.35188482670351234</v>
      </c>
      <c r="L44" s="23">
        <f t="shared" si="3"/>
        <v>0.42424383986904568</v>
      </c>
      <c r="M44" s="4"/>
    </row>
    <row r="45" spans="1:13" ht="25.5" x14ac:dyDescent="0.25">
      <c r="A45" s="17"/>
      <c r="B45" s="48">
        <v>70</v>
      </c>
      <c r="C45" s="19" t="s">
        <v>138</v>
      </c>
      <c r="D45" s="20">
        <v>47.725332999999999</v>
      </c>
      <c r="E45" s="21">
        <v>51.435944000000006</v>
      </c>
      <c r="F45" s="21">
        <f t="shared" si="0"/>
        <v>14.345814148514945</v>
      </c>
      <c r="G45" s="21">
        <v>9.6211142885149457</v>
      </c>
      <c r="H45" s="21">
        <v>1.5255947900000002</v>
      </c>
      <c r="I45" s="21">
        <v>3.1991050699999999</v>
      </c>
      <c r="J45" s="22">
        <f t="shared" si="1"/>
        <v>0.18705040756158658</v>
      </c>
      <c r="K45" s="22">
        <f t="shared" si="2"/>
        <v>0.21671049876162365</v>
      </c>
      <c r="L45" s="23">
        <f t="shared" si="3"/>
        <v>0.27890640343871093</v>
      </c>
      <c r="M45" s="4"/>
    </row>
    <row r="46" spans="1:13" ht="38.25" x14ac:dyDescent="0.25">
      <c r="A46" s="17"/>
      <c r="B46" s="48">
        <v>72</v>
      </c>
      <c r="C46" s="19" t="s">
        <v>139</v>
      </c>
      <c r="D46" s="20">
        <v>1.2013500000000001</v>
      </c>
      <c r="E46" s="21">
        <v>1.2013500000000001</v>
      </c>
      <c r="F46" s="21">
        <f t="shared" si="0"/>
        <v>0.21443188855663864</v>
      </c>
      <c r="G46" s="21">
        <v>9.8955808556638658E-2</v>
      </c>
      <c r="H46" s="21">
        <v>3.0738359999999999E-2</v>
      </c>
      <c r="I46" s="21">
        <v>8.4737720000000002E-2</v>
      </c>
      <c r="J46" s="22">
        <f t="shared" si="1"/>
        <v>8.2370506976849917E-2</v>
      </c>
      <c r="K46" s="22">
        <f t="shared" si="2"/>
        <v>0.10795702214728317</v>
      </c>
      <c r="L46" s="23">
        <f t="shared" si="3"/>
        <v>0.17849243647283358</v>
      </c>
      <c r="M46" s="4"/>
    </row>
    <row r="47" spans="1:13" x14ac:dyDescent="0.25">
      <c r="A47" s="17"/>
      <c r="B47" s="48">
        <v>112</v>
      </c>
      <c r="C47" s="19" t="s">
        <v>140</v>
      </c>
      <c r="D47" s="20">
        <v>13.123149000000002</v>
      </c>
      <c r="E47" s="21">
        <v>13.123302000000002</v>
      </c>
      <c r="F47" s="21">
        <f t="shared" si="0"/>
        <v>7.3767624616112082</v>
      </c>
      <c r="G47" s="21">
        <v>3.1719361016112089</v>
      </c>
      <c r="H47" s="21">
        <v>2.9604265499999998</v>
      </c>
      <c r="I47" s="21">
        <v>1.24439981</v>
      </c>
      <c r="J47" s="22">
        <f t="shared" si="1"/>
        <v>0.24170259143706427</v>
      </c>
      <c r="K47" s="22">
        <f t="shared" si="2"/>
        <v>0.46728808432597274</v>
      </c>
      <c r="L47" s="23">
        <f t="shared" si="3"/>
        <v>0.56211176589635803</v>
      </c>
      <c r="M47" s="4"/>
    </row>
    <row r="48" spans="1:13" ht="25.5" x14ac:dyDescent="0.25">
      <c r="A48" s="17"/>
      <c r="B48" s="48">
        <v>114</v>
      </c>
      <c r="C48" s="19" t="s">
        <v>141</v>
      </c>
      <c r="D48" s="20">
        <v>62.750073999999998</v>
      </c>
      <c r="E48" s="21">
        <v>62.970750999999993</v>
      </c>
      <c r="F48" s="21">
        <f t="shared" si="0"/>
        <v>15.714139952689088</v>
      </c>
      <c r="G48" s="21">
        <v>5.4533843226890895</v>
      </c>
      <c r="H48" s="21">
        <v>7.9085260099999992</v>
      </c>
      <c r="I48" s="21">
        <v>2.3522296199999997</v>
      </c>
      <c r="J48" s="22">
        <f t="shared" si="1"/>
        <v>8.6601862548678993E-2</v>
      </c>
      <c r="K48" s="22">
        <f t="shared" si="2"/>
        <v>0.21219232930363321</v>
      </c>
      <c r="L48" s="23">
        <f t="shared" si="3"/>
        <v>0.24954664988335759</v>
      </c>
      <c r="M48" s="4"/>
    </row>
    <row r="49" spans="1:13" ht="38.25" x14ac:dyDescent="0.25">
      <c r="A49" s="17"/>
      <c r="B49" s="48">
        <v>117</v>
      </c>
      <c r="C49" s="19" t="s">
        <v>142</v>
      </c>
      <c r="D49" s="20">
        <v>6.5815399999999995</v>
      </c>
      <c r="E49" s="21">
        <v>6.5815399999999995</v>
      </c>
      <c r="F49" s="21">
        <f t="shared" si="0"/>
        <v>2.4382246246905983</v>
      </c>
      <c r="G49" s="21">
        <v>1.3538342746905982</v>
      </c>
      <c r="H49" s="21">
        <v>0.73563626999999998</v>
      </c>
      <c r="I49" s="21">
        <v>0.34875407999999997</v>
      </c>
      <c r="J49" s="22">
        <f t="shared" si="1"/>
        <v>0.20570174680858863</v>
      </c>
      <c r="K49" s="22">
        <f t="shared" si="2"/>
        <v>0.31747441247650221</v>
      </c>
      <c r="L49" s="23">
        <f t="shared" si="3"/>
        <v>0.37046415044056535</v>
      </c>
      <c r="M49" s="4"/>
    </row>
    <row r="50" spans="1:13" ht="25.5" x14ac:dyDescent="0.25">
      <c r="A50" s="17"/>
      <c r="B50" s="48">
        <v>121</v>
      </c>
      <c r="C50" s="19" t="s">
        <v>143</v>
      </c>
      <c r="D50" s="20">
        <v>54.816431000000009</v>
      </c>
      <c r="E50" s="21">
        <v>61.297642000000018</v>
      </c>
      <c r="F50" s="21">
        <f t="shared" si="0"/>
        <v>33.844389097038004</v>
      </c>
      <c r="G50" s="21">
        <v>21.812278697038007</v>
      </c>
      <c r="H50" s="21">
        <v>4.7726839399999994</v>
      </c>
      <c r="I50" s="21">
        <v>7.2594264600000002</v>
      </c>
      <c r="J50" s="22">
        <f t="shared" si="1"/>
        <v>0.3558420517552372</v>
      </c>
      <c r="K50" s="22">
        <f t="shared" si="2"/>
        <v>0.43370285984309154</v>
      </c>
      <c r="L50" s="23">
        <f t="shared" si="3"/>
        <v>0.55213199060802365</v>
      </c>
      <c r="M50" s="4"/>
    </row>
    <row r="51" spans="1:13" x14ac:dyDescent="0.25">
      <c r="A51" s="17"/>
      <c r="B51" s="48">
        <v>131</v>
      </c>
      <c r="C51" s="19" t="s">
        <v>144</v>
      </c>
      <c r="D51" s="20">
        <v>61.489707999999986</v>
      </c>
      <c r="E51" s="21">
        <v>63.759557999999998</v>
      </c>
      <c r="F51" s="21">
        <f t="shared" si="0"/>
        <v>28.718273540589507</v>
      </c>
      <c r="G51" s="21">
        <v>22.856866380589508</v>
      </c>
      <c r="H51" s="21">
        <v>3.42242465</v>
      </c>
      <c r="I51" s="21">
        <v>2.4389825100000002</v>
      </c>
      <c r="J51" s="22">
        <f t="shared" si="1"/>
        <v>0.35848533298473478</v>
      </c>
      <c r="K51" s="22">
        <f t="shared" si="2"/>
        <v>0.41216237776600506</v>
      </c>
      <c r="L51" s="23">
        <f t="shared" si="3"/>
        <v>0.45041519172058109</v>
      </c>
      <c r="M51" s="4"/>
    </row>
    <row r="52" spans="1:13" x14ac:dyDescent="0.25">
      <c r="A52" s="17"/>
      <c r="B52" s="48">
        <v>135</v>
      </c>
      <c r="C52" s="19" t="s">
        <v>145</v>
      </c>
      <c r="D52" s="20">
        <v>747.22112699999968</v>
      </c>
      <c r="E52" s="21">
        <v>766.15278399999931</v>
      </c>
      <c r="F52" s="21">
        <f t="shared" si="0"/>
        <v>687.26724439535587</v>
      </c>
      <c r="G52" s="21">
        <v>539.16201720535582</v>
      </c>
      <c r="H52" s="21">
        <v>113.47316895000006</v>
      </c>
      <c r="I52" s="21">
        <v>34.632058239999992</v>
      </c>
      <c r="J52" s="22">
        <f t="shared" si="1"/>
        <v>0.70372650007280568</v>
      </c>
      <c r="K52" s="22">
        <f t="shared" si="2"/>
        <v>0.8518342552356456</v>
      </c>
      <c r="L52" s="23">
        <f t="shared" si="3"/>
        <v>0.8970368035566082</v>
      </c>
      <c r="M52" s="4"/>
    </row>
    <row r="53" spans="1:13" ht="25.5" x14ac:dyDescent="0.25">
      <c r="A53" s="17"/>
      <c r="B53" s="48">
        <v>136</v>
      </c>
      <c r="C53" s="19" t="s">
        <v>146</v>
      </c>
      <c r="D53" s="20">
        <v>107.61069999999997</v>
      </c>
      <c r="E53" s="21">
        <v>140.45545099999998</v>
      </c>
      <c r="F53" s="21">
        <f t="shared" si="0"/>
        <v>41.791800048087786</v>
      </c>
      <c r="G53" s="21">
        <v>27.10184797808779</v>
      </c>
      <c r="H53" s="21">
        <v>5.9348192599999994</v>
      </c>
      <c r="I53" s="21">
        <v>8.755132810000001</v>
      </c>
      <c r="J53" s="22">
        <f t="shared" si="1"/>
        <v>0.19295689690311693</v>
      </c>
      <c r="K53" s="22">
        <f t="shared" si="2"/>
        <v>0.23521100108879214</v>
      </c>
      <c r="L53" s="23">
        <f t="shared" si="3"/>
        <v>0.29754487811290281</v>
      </c>
      <c r="M53" s="4"/>
    </row>
    <row r="54" spans="1:13" x14ac:dyDescent="0.25">
      <c r="A54" s="17"/>
      <c r="B54" s="48">
        <v>137</v>
      </c>
      <c r="C54" s="19" t="s">
        <v>147</v>
      </c>
      <c r="D54" s="20">
        <v>848.65724999999873</v>
      </c>
      <c r="E54" s="21">
        <v>1121.1508569999992</v>
      </c>
      <c r="F54" s="21">
        <f t="shared" si="0"/>
        <v>550.60437587237436</v>
      </c>
      <c r="G54" s="21">
        <v>369.36436099237415</v>
      </c>
      <c r="H54" s="21">
        <v>90.723862440000104</v>
      </c>
      <c r="I54" s="21">
        <v>90.516152440000113</v>
      </c>
      <c r="J54" s="22">
        <f t="shared" si="1"/>
        <v>0.32945108027721415</v>
      </c>
      <c r="K54" s="22">
        <f t="shared" si="2"/>
        <v>0.41037137915899091</v>
      </c>
      <c r="L54" s="23">
        <f t="shared" si="3"/>
        <v>0.49110641305282859</v>
      </c>
      <c r="M54" s="4"/>
    </row>
    <row r="55" spans="1:13" ht="25.5" x14ac:dyDescent="0.25">
      <c r="A55" s="17"/>
      <c r="B55" s="48">
        <v>160</v>
      </c>
      <c r="C55" s="19" t="s">
        <v>148</v>
      </c>
      <c r="D55" s="20">
        <v>150.61623600000004</v>
      </c>
      <c r="E55" s="21">
        <v>154.79991699999994</v>
      </c>
      <c r="F55" s="21">
        <f t="shared" si="0"/>
        <v>79.262327707801006</v>
      </c>
      <c r="G55" s="21">
        <v>48.400151257801042</v>
      </c>
      <c r="H55" s="21">
        <v>12.389397039999984</v>
      </c>
      <c r="I55" s="21">
        <v>18.472779409999983</v>
      </c>
      <c r="J55" s="22">
        <f t="shared" si="1"/>
        <v>0.31266264346770328</v>
      </c>
      <c r="K55" s="22">
        <f t="shared" si="2"/>
        <v>0.39269755097995984</v>
      </c>
      <c r="L55" s="23">
        <f t="shared" si="3"/>
        <v>0.51203081528655492</v>
      </c>
      <c r="M55" s="4"/>
    </row>
    <row r="56" spans="1:13" x14ac:dyDescent="0.25">
      <c r="A56" s="17"/>
      <c r="B56" s="48">
        <v>163</v>
      </c>
      <c r="C56" s="19" t="s">
        <v>149</v>
      </c>
      <c r="D56" s="20">
        <v>31.440664000000009</v>
      </c>
      <c r="E56" s="21">
        <v>48.107441000000023</v>
      </c>
      <c r="F56" s="21">
        <f t="shared" si="0"/>
        <v>15.4716510046362</v>
      </c>
      <c r="G56" s="21">
        <v>9.4513314046362034</v>
      </c>
      <c r="H56" s="21">
        <v>2.7482602300000001</v>
      </c>
      <c r="I56" s="21">
        <v>3.2720593699999982</v>
      </c>
      <c r="J56" s="22">
        <f t="shared" si="1"/>
        <v>0.19646298385807298</v>
      </c>
      <c r="K56" s="22">
        <f t="shared" si="2"/>
        <v>0.25359053362734879</v>
      </c>
      <c r="L56" s="23">
        <f t="shared" si="3"/>
        <v>0.32160619403214968</v>
      </c>
      <c r="M56" s="4"/>
    </row>
    <row r="57" spans="1:13" x14ac:dyDescent="0.25">
      <c r="A57" s="17"/>
      <c r="B57" s="48">
        <v>164</v>
      </c>
      <c r="C57" s="19" t="s">
        <v>150</v>
      </c>
      <c r="D57" s="20">
        <v>3.5511400000000002</v>
      </c>
      <c r="E57" s="21">
        <v>4.20099</v>
      </c>
      <c r="F57" s="21">
        <f t="shared" si="0"/>
        <v>1.581710315206255</v>
      </c>
      <c r="G57" s="21">
        <v>0.75577829520625528</v>
      </c>
      <c r="H57" s="21">
        <v>0.31074067999999999</v>
      </c>
      <c r="I57" s="21">
        <v>0.51519134</v>
      </c>
      <c r="J57" s="22">
        <f t="shared" si="1"/>
        <v>0.17990480701126527</v>
      </c>
      <c r="K57" s="22">
        <f t="shared" si="2"/>
        <v>0.25387324778355941</v>
      </c>
      <c r="L57" s="23">
        <f t="shared" si="3"/>
        <v>0.37650894555955977</v>
      </c>
      <c r="M57" s="4"/>
    </row>
    <row r="58" spans="1:13" ht="25.5" x14ac:dyDescent="0.25">
      <c r="A58" s="17"/>
      <c r="B58" s="48">
        <v>165</v>
      </c>
      <c r="C58" s="19" t="s">
        <v>151</v>
      </c>
      <c r="D58" s="20">
        <v>45.338813000000002</v>
      </c>
      <c r="E58" s="21">
        <v>66.985734000000008</v>
      </c>
      <c r="F58" s="21">
        <f t="shared" si="0"/>
        <v>18.564294248428446</v>
      </c>
      <c r="G58" s="21">
        <v>12.762394668428445</v>
      </c>
      <c r="H58" s="21">
        <v>2.8910112700000004</v>
      </c>
      <c r="I58" s="21">
        <v>2.9108883100000007</v>
      </c>
      <c r="J58" s="22">
        <f t="shared" si="1"/>
        <v>0.1905240699225367</v>
      </c>
      <c r="K58" s="22">
        <f t="shared" si="2"/>
        <v>0.23368268142629359</v>
      </c>
      <c r="L58" s="23">
        <f t="shared" si="3"/>
        <v>0.27713802835135676</v>
      </c>
      <c r="M58" s="4"/>
    </row>
    <row r="59" spans="1:13" x14ac:dyDescent="0.25">
      <c r="A59" s="17"/>
      <c r="B59" s="48">
        <v>180</v>
      </c>
      <c r="C59" s="19" t="s">
        <v>152</v>
      </c>
      <c r="D59" s="20">
        <v>15.597476999999998</v>
      </c>
      <c r="E59" s="21">
        <v>18.864786000000006</v>
      </c>
      <c r="F59" s="21">
        <f t="shared" si="0"/>
        <v>6.2839592705133702</v>
      </c>
      <c r="G59" s="21">
        <v>4.0132570105133709</v>
      </c>
      <c r="H59" s="21">
        <v>1.2831469799999999</v>
      </c>
      <c r="I59" s="21">
        <v>0.98755527999999992</v>
      </c>
      <c r="J59" s="22">
        <f t="shared" si="1"/>
        <v>0.21273800882307223</v>
      </c>
      <c r="K59" s="22">
        <f t="shared" si="2"/>
        <v>0.2807561130305623</v>
      </c>
      <c r="L59" s="23">
        <f t="shared" si="3"/>
        <v>0.33310525073082559</v>
      </c>
      <c r="M59" s="4"/>
    </row>
    <row r="60" spans="1:13" ht="38.25" x14ac:dyDescent="0.25">
      <c r="A60" s="17"/>
      <c r="B60" s="48">
        <v>183</v>
      </c>
      <c r="C60" s="19" t="s">
        <v>153</v>
      </c>
      <c r="D60" s="20">
        <v>31.071805999999995</v>
      </c>
      <c r="E60" s="21">
        <v>31.071805999999995</v>
      </c>
      <c r="F60" s="21">
        <f t="shared" si="0"/>
        <v>13.231190671063576</v>
      </c>
      <c r="G60" s="21">
        <v>8.7551138410635758</v>
      </c>
      <c r="H60" s="21">
        <v>1.7733861500000003</v>
      </c>
      <c r="I60" s="21">
        <v>2.7026906800000003</v>
      </c>
      <c r="J60" s="22">
        <f t="shared" si="1"/>
        <v>0.28177035609270917</v>
      </c>
      <c r="K60" s="22">
        <f t="shared" si="2"/>
        <v>0.33884415959161107</v>
      </c>
      <c r="L60" s="23">
        <f t="shared" si="3"/>
        <v>0.42582625133098406</v>
      </c>
      <c r="M60" s="4"/>
    </row>
    <row r="61" spans="1:13" ht="25.5" x14ac:dyDescent="0.25">
      <c r="A61" s="17"/>
      <c r="B61" s="48">
        <v>202</v>
      </c>
      <c r="C61" s="19" t="s">
        <v>154</v>
      </c>
      <c r="D61" s="20">
        <v>74.33324300000001</v>
      </c>
      <c r="E61" s="21">
        <v>80.587313999999978</v>
      </c>
      <c r="F61" s="21">
        <f t="shared" si="0"/>
        <v>23.983163864201178</v>
      </c>
      <c r="G61" s="21">
        <v>16.611780344201179</v>
      </c>
      <c r="H61" s="21">
        <v>3.9876587099999998</v>
      </c>
      <c r="I61" s="21">
        <v>3.3837248100000004</v>
      </c>
      <c r="J61" s="22">
        <f t="shared" si="1"/>
        <v>0.20613393746069242</v>
      </c>
      <c r="K61" s="22">
        <f t="shared" si="2"/>
        <v>0.25561639955143789</v>
      </c>
      <c r="L61" s="23">
        <f t="shared" si="3"/>
        <v>0.29760470567614628</v>
      </c>
      <c r="M61" s="4"/>
    </row>
    <row r="62" spans="1:13" ht="25.5" x14ac:dyDescent="0.25">
      <c r="A62" s="17"/>
      <c r="B62" s="48">
        <v>211</v>
      </c>
      <c r="C62" s="19" t="s">
        <v>155</v>
      </c>
      <c r="D62" s="20">
        <v>50.201283999999994</v>
      </c>
      <c r="E62" s="21">
        <v>51.546667000000006</v>
      </c>
      <c r="F62" s="21">
        <f t="shared" si="0"/>
        <v>25.667608803746376</v>
      </c>
      <c r="G62" s="21">
        <v>17.552562253746373</v>
      </c>
      <c r="H62" s="21">
        <v>3.5923219199999994</v>
      </c>
      <c r="I62" s="21">
        <v>4.5227246300000008</v>
      </c>
      <c r="J62" s="22">
        <f t="shared" si="1"/>
        <v>0.34051788942525363</v>
      </c>
      <c r="K62" s="22">
        <f t="shared" si="2"/>
        <v>0.41020856253899735</v>
      </c>
      <c r="L62" s="23">
        <f t="shared" si="3"/>
        <v>0.49794895184486654</v>
      </c>
      <c r="M62" s="4"/>
    </row>
    <row r="63" spans="1:13" x14ac:dyDescent="0.25">
      <c r="A63" s="17"/>
      <c r="B63" s="48">
        <v>221</v>
      </c>
      <c r="C63" s="19" t="s">
        <v>156</v>
      </c>
      <c r="D63" s="20">
        <v>3.7157239999999998</v>
      </c>
      <c r="E63" s="21">
        <v>3.7157239999999998</v>
      </c>
      <c r="F63" s="21">
        <f t="shared" si="0"/>
        <v>1.4640529996539393</v>
      </c>
      <c r="G63" s="21">
        <v>1.1069957396539394</v>
      </c>
      <c r="H63" s="21">
        <v>0.15711264999999999</v>
      </c>
      <c r="I63" s="21">
        <v>0.19994461000000002</v>
      </c>
      <c r="J63" s="22">
        <f t="shared" si="1"/>
        <v>0.29792194997635441</v>
      </c>
      <c r="K63" s="22">
        <f t="shared" si="2"/>
        <v>0.34020513624099619</v>
      </c>
      <c r="L63" s="23">
        <f t="shared" si="3"/>
        <v>0.39401554035066638</v>
      </c>
      <c r="M63" s="4"/>
    </row>
    <row r="64" spans="1:13" x14ac:dyDescent="0.25">
      <c r="A64" s="17"/>
      <c r="B64" s="48">
        <v>240</v>
      </c>
      <c r="C64" s="19" t="s">
        <v>157</v>
      </c>
      <c r="D64" s="20">
        <v>13.782511999999999</v>
      </c>
      <c r="E64" s="21">
        <v>14.375893999999999</v>
      </c>
      <c r="F64" s="21">
        <f t="shared" si="0"/>
        <v>4.1188652563584496</v>
      </c>
      <c r="G64" s="21">
        <v>2.5989253563584498</v>
      </c>
      <c r="H64" s="21">
        <v>0.76372986999999992</v>
      </c>
      <c r="I64" s="21">
        <v>0.7562100300000002</v>
      </c>
      <c r="J64" s="22">
        <f t="shared" si="1"/>
        <v>0.1807835642331844</v>
      </c>
      <c r="K64" s="22">
        <f t="shared" si="2"/>
        <v>0.23390929470949423</v>
      </c>
      <c r="L64" s="23">
        <f t="shared" si="3"/>
        <v>0.28651193841290495</v>
      </c>
      <c r="M64" s="4"/>
    </row>
    <row r="65" spans="1:13" x14ac:dyDescent="0.25">
      <c r="A65" s="17"/>
      <c r="B65" s="48">
        <v>241</v>
      </c>
      <c r="C65" s="19" t="s">
        <v>158</v>
      </c>
      <c r="D65" s="20">
        <v>21.174931999999998</v>
      </c>
      <c r="E65" s="21">
        <v>25.335516999999999</v>
      </c>
      <c r="F65" s="21">
        <f t="shared" si="0"/>
        <v>9.6019566754725183</v>
      </c>
      <c r="G65" s="21">
        <v>6.1161589254725186</v>
      </c>
      <c r="H65" s="21">
        <v>1.7919866999999998</v>
      </c>
      <c r="I65" s="21">
        <v>1.6938110499999999</v>
      </c>
      <c r="J65" s="22">
        <f t="shared" si="1"/>
        <v>0.24140651739897467</v>
      </c>
      <c r="K65" s="22">
        <f t="shared" si="2"/>
        <v>0.31213673774537615</v>
      </c>
      <c r="L65" s="23">
        <f t="shared" si="3"/>
        <v>0.37899193750309174</v>
      </c>
      <c r="M65" s="4"/>
    </row>
    <row r="66" spans="1:13" ht="25.5" x14ac:dyDescent="0.25">
      <c r="A66" s="17"/>
      <c r="B66" s="48">
        <v>243</v>
      </c>
      <c r="C66" s="19" t="s">
        <v>159</v>
      </c>
      <c r="D66" s="20">
        <v>1.5570000000000002</v>
      </c>
      <c r="E66" s="21">
        <v>2.2879</v>
      </c>
      <c r="F66" s="21">
        <f t="shared" si="0"/>
        <v>0.62756672755710252</v>
      </c>
      <c r="G66" s="21">
        <v>0.39280004755710252</v>
      </c>
      <c r="H66" s="21">
        <v>0.12986355999999999</v>
      </c>
      <c r="I66" s="21">
        <v>0.10490312</v>
      </c>
      <c r="J66" s="22">
        <f t="shared" si="1"/>
        <v>0.1716858462157885</v>
      </c>
      <c r="K66" s="22">
        <f t="shared" si="2"/>
        <v>0.22844687598107544</v>
      </c>
      <c r="L66" s="23">
        <f t="shared" si="3"/>
        <v>0.27429814570440253</v>
      </c>
      <c r="M66" s="4"/>
    </row>
    <row r="67" spans="1:13" ht="25.5" x14ac:dyDescent="0.25">
      <c r="A67" s="17"/>
      <c r="B67" s="48">
        <v>331</v>
      </c>
      <c r="C67" s="19" t="s">
        <v>160</v>
      </c>
      <c r="D67" s="20">
        <v>21.288119000000002</v>
      </c>
      <c r="E67" s="21">
        <v>22.670866</v>
      </c>
      <c r="F67" s="21">
        <f t="shared" si="0"/>
        <v>7.4722118638132411</v>
      </c>
      <c r="G67" s="21">
        <v>3.6867286438132396</v>
      </c>
      <c r="H67" s="21">
        <v>1.5268351500000001</v>
      </c>
      <c r="I67" s="21">
        <v>2.2586480700000009</v>
      </c>
      <c r="J67" s="22">
        <f t="shared" si="1"/>
        <v>0.16261966542492198</v>
      </c>
      <c r="K67" s="22">
        <f t="shared" si="2"/>
        <v>0.22996756250128422</v>
      </c>
      <c r="L67" s="23">
        <f t="shared" si="3"/>
        <v>0.32959534337211649</v>
      </c>
      <c r="M67" s="4"/>
    </row>
    <row r="68" spans="1:13" x14ac:dyDescent="0.25">
      <c r="A68" s="17"/>
      <c r="B68" s="48">
        <v>342</v>
      </c>
      <c r="C68" s="19" t="s">
        <v>161</v>
      </c>
      <c r="D68" s="20">
        <v>155.22619500000008</v>
      </c>
      <c r="E68" s="21">
        <v>201.08069200000006</v>
      </c>
      <c r="F68" s="21">
        <f t="shared" si="0"/>
        <v>82.348219072730728</v>
      </c>
      <c r="G68" s="21">
        <v>69.52897446273073</v>
      </c>
      <c r="H68" s="21">
        <v>6.1106267399999989</v>
      </c>
      <c r="I68" s="21">
        <v>6.7086178699999994</v>
      </c>
      <c r="J68" s="22">
        <f t="shared" si="1"/>
        <v>0.34577648291925867</v>
      </c>
      <c r="K68" s="22">
        <f t="shared" si="2"/>
        <v>0.37616541126052377</v>
      </c>
      <c r="L68" s="23">
        <f t="shared" si="3"/>
        <v>0.40952822597572275</v>
      </c>
      <c r="M68" s="4"/>
    </row>
    <row r="69" spans="1:13" ht="25.5" x14ac:dyDescent="0.25">
      <c r="A69" s="17"/>
      <c r="B69" s="48">
        <v>510</v>
      </c>
      <c r="C69" s="19" t="s">
        <v>162</v>
      </c>
      <c r="D69" s="20">
        <v>243.652477</v>
      </c>
      <c r="E69" s="21">
        <v>243.47488100000001</v>
      </c>
      <c r="F69" s="21">
        <f t="shared" si="0"/>
        <v>117.28524995027261</v>
      </c>
      <c r="G69" s="21">
        <v>81.233815500272613</v>
      </c>
      <c r="H69" s="21">
        <v>17.3818445</v>
      </c>
      <c r="I69" s="21">
        <v>18.669589950000002</v>
      </c>
      <c r="J69" s="22">
        <f t="shared" si="1"/>
        <v>0.33364351659862856</v>
      </c>
      <c r="K69" s="22">
        <f t="shared" si="2"/>
        <v>0.40503422609855433</v>
      </c>
      <c r="L69" s="23">
        <f t="shared" si="3"/>
        <v>0.48171396354547397</v>
      </c>
      <c r="M69" s="4"/>
    </row>
    <row r="70" spans="1:13" ht="25.5" x14ac:dyDescent="0.25">
      <c r="A70" s="17"/>
      <c r="B70" s="48">
        <v>511</v>
      </c>
      <c r="C70" s="19" t="s">
        <v>163</v>
      </c>
      <c r="D70" s="20">
        <v>99.257817999999986</v>
      </c>
      <c r="E70" s="21">
        <v>125.97224200000001</v>
      </c>
      <c r="F70" s="21">
        <f t="shared" si="0"/>
        <v>48.346580956120711</v>
      </c>
      <c r="G70" s="21">
        <v>33.985379286120711</v>
      </c>
      <c r="H70" s="21">
        <v>6.3851025100000003</v>
      </c>
      <c r="I70" s="21">
        <v>7.9760991599999995</v>
      </c>
      <c r="J70" s="22">
        <f t="shared" si="1"/>
        <v>0.26978466641977134</v>
      </c>
      <c r="K70" s="22">
        <f t="shared" si="2"/>
        <v>0.3204712495005107</v>
      </c>
      <c r="L70" s="23">
        <f t="shared" si="3"/>
        <v>0.38378757247267781</v>
      </c>
      <c r="M70" s="4"/>
    </row>
    <row r="71" spans="1:13" x14ac:dyDescent="0.25">
      <c r="A71" s="17"/>
      <c r="B71" s="48">
        <v>512</v>
      </c>
      <c r="C71" s="19" t="s">
        <v>164</v>
      </c>
      <c r="D71" s="20">
        <v>89.029879000000022</v>
      </c>
      <c r="E71" s="21">
        <v>91.693240999999986</v>
      </c>
      <c r="F71" s="21">
        <f t="shared" si="0"/>
        <v>47.16740876367632</v>
      </c>
      <c r="G71" s="21">
        <v>33.980225013676318</v>
      </c>
      <c r="H71" s="21">
        <v>6.0488307499999996</v>
      </c>
      <c r="I71" s="21">
        <v>7.1383530000000004</v>
      </c>
      <c r="J71" s="22">
        <f t="shared" si="1"/>
        <v>0.37058593025058761</v>
      </c>
      <c r="K71" s="22">
        <f t="shared" si="2"/>
        <v>0.43655405051803464</v>
      </c>
      <c r="L71" s="23">
        <f t="shared" si="3"/>
        <v>0.5144044233715801</v>
      </c>
      <c r="M71" s="4"/>
    </row>
    <row r="72" spans="1:13" x14ac:dyDescent="0.25">
      <c r="A72" s="17"/>
      <c r="B72" s="48">
        <v>513</v>
      </c>
      <c r="C72" s="19" t="s">
        <v>165</v>
      </c>
      <c r="D72" s="20">
        <v>112.85907299999998</v>
      </c>
      <c r="E72" s="21">
        <v>113.75975999999997</v>
      </c>
      <c r="F72" s="21">
        <f t="shared" ref="F72:F135" si="4">SUM(G72,H72,I72)</f>
        <v>50.201347526283271</v>
      </c>
      <c r="G72" s="21">
        <v>35.506008246283272</v>
      </c>
      <c r="H72" s="21">
        <v>7.3404042900000013</v>
      </c>
      <c r="I72" s="21">
        <v>7.3549349900000003</v>
      </c>
      <c r="J72" s="22">
        <f t="shared" ref="J72:J135" si="5">IFERROR(G72/E72,0)</f>
        <v>0.31211395177243062</v>
      </c>
      <c r="K72" s="22">
        <f t="shared" ref="K72:K135" si="6">IFERROR(SUM(G72,H72)/E72,0)</f>
        <v>0.37663944206882366</v>
      </c>
      <c r="L72" s="23">
        <f t="shared" ref="L72:L135" si="7">IFERROR(SUM(G72,H72,I72)/E72,0)</f>
        <v>0.44129266382315929</v>
      </c>
      <c r="M72" s="4"/>
    </row>
    <row r="73" spans="1:13" x14ac:dyDescent="0.25">
      <c r="A73" s="17"/>
      <c r="B73" s="48">
        <v>514</v>
      </c>
      <c r="C73" s="19" t="s">
        <v>166</v>
      </c>
      <c r="D73" s="20">
        <v>112.67809699999991</v>
      </c>
      <c r="E73" s="21">
        <v>123.36615099999993</v>
      </c>
      <c r="F73" s="21">
        <f t="shared" si="4"/>
        <v>50.335954155654868</v>
      </c>
      <c r="G73" s="21">
        <v>34.255208775654864</v>
      </c>
      <c r="H73" s="21">
        <v>7.7213702</v>
      </c>
      <c r="I73" s="21">
        <v>8.3593751800000025</v>
      </c>
      <c r="J73" s="22">
        <f t="shared" si="5"/>
        <v>0.27767105075406689</v>
      </c>
      <c r="K73" s="22">
        <f t="shared" si="6"/>
        <v>0.34026010080881014</v>
      </c>
      <c r="L73" s="23">
        <f t="shared" si="7"/>
        <v>0.40802078809814613</v>
      </c>
      <c r="M73" s="4"/>
    </row>
    <row r="74" spans="1:13" ht="25.5" x14ac:dyDescent="0.25">
      <c r="A74" s="17"/>
      <c r="B74" s="48">
        <v>515</v>
      </c>
      <c r="C74" s="19" t="s">
        <v>167</v>
      </c>
      <c r="D74" s="20">
        <v>86.651529999999994</v>
      </c>
      <c r="E74" s="21">
        <v>121.16557900000001</v>
      </c>
      <c r="F74" s="21">
        <f t="shared" si="4"/>
        <v>53.745823992973037</v>
      </c>
      <c r="G74" s="21">
        <v>39.267636832973039</v>
      </c>
      <c r="H74" s="21">
        <v>7.7289768799999994</v>
      </c>
      <c r="I74" s="21">
        <v>6.7492102800000007</v>
      </c>
      <c r="J74" s="22">
        <f t="shared" si="5"/>
        <v>0.32408244286088078</v>
      </c>
      <c r="K74" s="22">
        <f t="shared" si="6"/>
        <v>0.38787099521864238</v>
      </c>
      <c r="L74" s="23">
        <f t="shared" si="7"/>
        <v>0.44357336824984789</v>
      </c>
      <c r="M74" s="4"/>
    </row>
    <row r="75" spans="1:13" ht="25.5" x14ac:dyDescent="0.25">
      <c r="A75" s="17"/>
      <c r="B75" s="48">
        <v>516</v>
      </c>
      <c r="C75" s="19" t="s">
        <v>168</v>
      </c>
      <c r="D75" s="20">
        <v>48.662029000000018</v>
      </c>
      <c r="E75" s="21">
        <v>101.60272800000001</v>
      </c>
      <c r="F75" s="21">
        <f t="shared" si="4"/>
        <v>28.85097818148023</v>
      </c>
      <c r="G75" s="21">
        <v>21.019490011480229</v>
      </c>
      <c r="H75" s="21">
        <v>2.5924557200000007</v>
      </c>
      <c r="I75" s="21">
        <v>5.2390324500000007</v>
      </c>
      <c r="J75" s="22">
        <f t="shared" si="5"/>
        <v>0.20687918941979813</v>
      </c>
      <c r="K75" s="22">
        <f t="shared" si="6"/>
        <v>0.2323948007722807</v>
      </c>
      <c r="L75" s="23">
        <f t="shared" si="7"/>
        <v>0.28395869628107057</v>
      </c>
      <c r="M75" s="4"/>
    </row>
    <row r="76" spans="1:13" x14ac:dyDescent="0.25">
      <c r="A76" s="17"/>
      <c r="B76" s="48">
        <v>517</v>
      </c>
      <c r="C76" s="19" t="s">
        <v>169</v>
      </c>
      <c r="D76" s="20">
        <v>58.440656000000011</v>
      </c>
      <c r="E76" s="21">
        <v>81.742471000000009</v>
      </c>
      <c r="F76" s="21">
        <f t="shared" si="4"/>
        <v>29.076041094755851</v>
      </c>
      <c r="G76" s="21">
        <v>19.439061814755853</v>
      </c>
      <c r="H76" s="21">
        <v>5.2862518599999992</v>
      </c>
      <c r="I76" s="21">
        <v>4.3507274199999992</v>
      </c>
      <c r="J76" s="22">
        <f t="shared" si="5"/>
        <v>0.2378085905276322</v>
      </c>
      <c r="K76" s="22">
        <f t="shared" si="6"/>
        <v>0.30247817777316582</v>
      </c>
      <c r="L76" s="23">
        <f t="shared" si="7"/>
        <v>0.35570298694244085</v>
      </c>
      <c r="M76" s="4"/>
    </row>
    <row r="77" spans="1:13" x14ac:dyDescent="0.25">
      <c r="A77" s="17"/>
      <c r="B77" s="48">
        <v>518</v>
      </c>
      <c r="C77" s="19" t="s">
        <v>170</v>
      </c>
      <c r="D77" s="20">
        <v>71.4208</v>
      </c>
      <c r="E77" s="21">
        <v>73.344438000000011</v>
      </c>
      <c r="F77" s="21">
        <f t="shared" si="4"/>
        <v>33.024419242386941</v>
      </c>
      <c r="G77" s="21">
        <v>21.864707022386938</v>
      </c>
      <c r="H77" s="21">
        <v>4.9059266900000003</v>
      </c>
      <c r="I77" s="21">
        <v>6.25378553</v>
      </c>
      <c r="J77" s="22">
        <f t="shared" si="5"/>
        <v>0.29810995378254768</v>
      </c>
      <c r="K77" s="22">
        <f t="shared" si="6"/>
        <v>0.36499882530133959</v>
      </c>
      <c r="L77" s="23">
        <f t="shared" si="7"/>
        <v>0.45026480729713869</v>
      </c>
      <c r="M77" s="4"/>
    </row>
    <row r="78" spans="1:13" ht="25.5" x14ac:dyDescent="0.25">
      <c r="A78" s="17"/>
      <c r="B78" s="48">
        <v>519</v>
      </c>
      <c r="C78" s="19" t="s">
        <v>171</v>
      </c>
      <c r="D78" s="20">
        <v>55.887765999999999</v>
      </c>
      <c r="E78" s="21">
        <v>60.950037999999992</v>
      </c>
      <c r="F78" s="21">
        <f t="shared" si="4"/>
        <v>29.265447260818931</v>
      </c>
      <c r="G78" s="21">
        <v>21.08277796081893</v>
      </c>
      <c r="H78" s="21">
        <v>4.0109297599999998</v>
      </c>
      <c r="I78" s="21">
        <v>4.171739539999999</v>
      </c>
      <c r="J78" s="22">
        <f t="shared" si="5"/>
        <v>0.34590262209219513</v>
      </c>
      <c r="K78" s="22">
        <f t="shared" si="6"/>
        <v>0.41170946802065872</v>
      </c>
      <c r="L78" s="23">
        <f t="shared" si="7"/>
        <v>0.48015470081936512</v>
      </c>
      <c r="M78" s="4"/>
    </row>
    <row r="79" spans="1:13" x14ac:dyDescent="0.25">
      <c r="A79" s="17"/>
      <c r="B79" s="48">
        <v>520</v>
      </c>
      <c r="C79" s="19" t="s">
        <v>172</v>
      </c>
      <c r="D79" s="20">
        <v>120.74197599999999</v>
      </c>
      <c r="E79" s="21">
        <v>133.97961899999999</v>
      </c>
      <c r="F79" s="21">
        <f t="shared" si="4"/>
        <v>45.849001102105369</v>
      </c>
      <c r="G79" s="21">
        <v>29.360334912105372</v>
      </c>
      <c r="H79" s="21">
        <v>6.4331885599999987</v>
      </c>
      <c r="I79" s="21">
        <v>10.05547763</v>
      </c>
      <c r="J79" s="22">
        <f t="shared" si="5"/>
        <v>0.21914030754263733</v>
      </c>
      <c r="K79" s="22">
        <f t="shared" si="6"/>
        <v>0.26715648050996005</v>
      </c>
      <c r="L79" s="23">
        <f t="shared" si="7"/>
        <v>0.34220877357551954</v>
      </c>
      <c r="M79" s="4"/>
    </row>
    <row r="80" spans="1:13" x14ac:dyDescent="0.25">
      <c r="A80" s="17"/>
      <c r="B80" s="48">
        <v>521</v>
      </c>
      <c r="C80" s="19" t="s">
        <v>173</v>
      </c>
      <c r="D80" s="20">
        <v>68.793936000000016</v>
      </c>
      <c r="E80" s="21">
        <v>82.066403999999991</v>
      </c>
      <c r="F80" s="21">
        <f t="shared" si="4"/>
        <v>44.503918207468288</v>
      </c>
      <c r="G80" s="21">
        <v>31.904722787468295</v>
      </c>
      <c r="H80" s="21">
        <v>4.9763935399999992</v>
      </c>
      <c r="I80" s="21">
        <v>7.6228018799999999</v>
      </c>
      <c r="J80" s="22">
        <f t="shared" si="5"/>
        <v>0.38876715967070152</v>
      </c>
      <c r="K80" s="22">
        <f t="shared" si="6"/>
        <v>0.44940578031746459</v>
      </c>
      <c r="L80" s="23">
        <f t="shared" si="7"/>
        <v>0.54229155949696894</v>
      </c>
      <c r="M80" s="4"/>
    </row>
    <row r="81" spans="1:13" x14ac:dyDescent="0.25">
      <c r="A81" s="17"/>
      <c r="B81" s="48">
        <v>522</v>
      </c>
      <c r="C81" s="19" t="s">
        <v>174</v>
      </c>
      <c r="D81" s="20">
        <v>43.040735000000005</v>
      </c>
      <c r="E81" s="21">
        <v>45.421281000000008</v>
      </c>
      <c r="F81" s="21">
        <f t="shared" si="4"/>
        <v>20.600853569211981</v>
      </c>
      <c r="G81" s="21">
        <v>14.126378159211981</v>
      </c>
      <c r="H81" s="21">
        <v>3.0732863900000003</v>
      </c>
      <c r="I81" s="21">
        <v>3.4011890199999995</v>
      </c>
      <c r="J81" s="22">
        <f t="shared" si="5"/>
        <v>0.31100792069717231</v>
      </c>
      <c r="K81" s="22">
        <f t="shared" si="6"/>
        <v>0.37866973741255733</v>
      </c>
      <c r="L81" s="23">
        <f t="shared" si="7"/>
        <v>0.45355069508523943</v>
      </c>
      <c r="M81" s="4"/>
    </row>
    <row r="82" spans="1:13" x14ac:dyDescent="0.25">
      <c r="A82" s="17"/>
      <c r="B82" s="48">
        <v>523</v>
      </c>
      <c r="C82" s="19" t="s">
        <v>175</v>
      </c>
      <c r="D82" s="20">
        <v>88.071165999999991</v>
      </c>
      <c r="E82" s="21">
        <v>104.89213600000001</v>
      </c>
      <c r="F82" s="21">
        <f t="shared" si="4"/>
        <v>35.835926701029166</v>
      </c>
      <c r="G82" s="21">
        <v>24.56023294102917</v>
      </c>
      <c r="H82" s="21">
        <v>5.6077771900000002</v>
      </c>
      <c r="I82" s="21">
        <v>5.6679165699999992</v>
      </c>
      <c r="J82" s="22">
        <f t="shared" si="5"/>
        <v>0.23414751455751809</v>
      </c>
      <c r="K82" s="22">
        <f t="shared" si="6"/>
        <v>0.28760983693791087</v>
      </c>
      <c r="L82" s="23">
        <f t="shared" si="7"/>
        <v>0.34164550430195417</v>
      </c>
      <c r="M82" s="4"/>
    </row>
    <row r="83" spans="1:13" x14ac:dyDescent="0.25">
      <c r="A83" s="17"/>
      <c r="B83" s="48">
        <v>524</v>
      </c>
      <c r="C83" s="19" t="s">
        <v>176</v>
      </c>
      <c r="D83" s="20">
        <v>116.92862399999999</v>
      </c>
      <c r="E83" s="21">
        <v>131.59079199999999</v>
      </c>
      <c r="F83" s="21">
        <f t="shared" si="4"/>
        <v>52.822971902452956</v>
      </c>
      <c r="G83" s="21">
        <v>34.839735902452958</v>
      </c>
      <c r="H83" s="21">
        <v>8.285067810000001</v>
      </c>
      <c r="I83" s="21">
        <v>9.698168189999997</v>
      </c>
      <c r="J83" s="22">
        <f t="shared" si="5"/>
        <v>0.26475815954092713</v>
      </c>
      <c r="K83" s="22">
        <f t="shared" si="6"/>
        <v>0.32771900721178848</v>
      </c>
      <c r="L83" s="23">
        <f t="shared" si="7"/>
        <v>0.40141845109081004</v>
      </c>
      <c r="M83" s="4"/>
    </row>
    <row r="84" spans="1:13" x14ac:dyDescent="0.25">
      <c r="A84" s="17"/>
      <c r="B84" s="48">
        <v>525</v>
      </c>
      <c r="C84" s="19" t="s">
        <v>177</v>
      </c>
      <c r="D84" s="20">
        <v>45.529508999999997</v>
      </c>
      <c r="E84" s="21">
        <v>48.597003999999991</v>
      </c>
      <c r="F84" s="21">
        <f t="shared" si="4"/>
        <v>27.636291922677714</v>
      </c>
      <c r="G84" s="21">
        <v>19.409029022677714</v>
      </c>
      <c r="H84" s="21">
        <v>4.7034388400000005</v>
      </c>
      <c r="I84" s="21">
        <v>3.5238240600000004</v>
      </c>
      <c r="J84" s="22">
        <f t="shared" si="5"/>
        <v>0.3993873577613492</v>
      </c>
      <c r="K84" s="22">
        <f t="shared" si="6"/>
        <v>0.49617190110480308</v>
      </c>
      <c r="L84" s="23">
        <f t="shared" si="7"/>
        <v>0.56868303903421125</v>
      </c>
      <c r="M84" s="4"/>
    </row>
    <row r="85" spans="1:13" x14ac:dyDescent="0.25">
      <c r="A85" s="17"/>
      <c r="B85" s="48">
        <v>526</v>
      </c>
      <c r="C85" s="19" t="s">
        <v>178</v>
      </c>
      <c r="D85" s="20">
        <v>44.423856999999998</v>
      </c>
      <c r="E85" s="21">
        <v>45.601322999999994</v>
      </c>
      <c r="F85" s="21">
        <f t="shared" si="4"/>
        <v>13.616924516366026</v>
      </c>
      <c r="G85" s="21">
        <v>8.6281371963660263</v>
      </c>
      <c r="H85" s="21">
        <v>2.8470457800000006</v>
      </c>
      <c r="I85" s="21">
        <v>2.1417415399999991</v>
      </c>
      <c r="J85" s="22">
        <f t="shared" si="5"/>
        <v>0.18920804548512829</v>
      </c>
      <c r="K85" s="22">
        <f t="shared" si="6"/>
        <v>0.25164144856863097</v>
      </c>
      <c r="L85" s="23">
        <f t="shared" si="7"/>
        <v>0.29860810214576511</v>
      </c>
      <c r="M85" s="4"/>
    </row>
    <row r="86" spans="1:13" ht="25.5" x14ac:dyDescent="0.25">
      <c r="A86" s="17"/>
      <c r="B86" s="48">
        <v>527</v>
      </c>
      <c r="C86" s="19" t="s">
        <v>179</v>
      </c>
      <c r="D86" s="20">
        <v>41.11613599999999</v>
      </c>
      <c r="E86" s="21">
        <v>66.386814000000001</v>
      </c>
      <c r="F86" s="21">
        <f t="shared" si="4"/>
        <v>19.508280544833283</v>
      </c>
      <c r="G86" s="21">
        <v>13.357029134833283</v>
      </c>
      <c r="H86" s="21">
        <v>2.3090481699999996</v>
      </c>
      <c r="I86" s="21">
        <v>3.8422032400000004</v>
      </c>
      <c r="J86" s="22">
        <f t="shared" si="5"/>
        <v>0.20120003250695662</v>
      </c>
      <c r="K86" s="22">
        <f t="shared" si="6"/>
        <v>0.23598176145090022</v>
      </c>
      <c r="L86" s="23">
        <f t="shared" si="7"/>
        <v>0.29385776134449354</v>
      </c>
      <c r="M86" s="4"/>
    </row>
    <row r="87" spans="1:13" ht="25.5" x14ac:dyDescent="0.25">
      <c r="A87" s="17"/>
      <c r="B87" s="48">
        <v>528</v>
      </c>
      <c r="C87" s="19" t="s">
        <v>180</v>
      </c>
      <c r="D87" s="20">
        <v>68.714286000000016</v>
      </c>
      <c r="E87" s="21">
        <v>69.025526999999997</v>
      </c>
      <c r="F87" s="21">
        <f t="shared" si="4"/>
        <v>23.145999124906755</v>
      </c>
      <c r="G87" s="21">
        <v>15.664922984906752</v>
      </c>
      <c r="H87" s="21">
        <v>3.7663443500000007</v>
      </c>
      <c r="I87" s="21">
        <v>3.7147317900000019</v>
      </c>
      <c r="J87" s="22">
        <f t="shared" si="5"/>
        <v>0.22694390996691344</v>
      </c>
      <c r="K87" s="22">
        <f t="shared" si="6"/>
        <v>0.2815084241936574</v>
      </c>
      <c r="L87" s="23">
        <f t="shared" si="7"/>
        <v>0.33532520693259982</v>
      </c>
      <c r="M87" s="4"/>
    </row>
    <row r="88" spans="1:13" x14ac:dyDescent="0.25">
      <c r="A88" s="17"/>
      <c r="B88" s="48">
        <v>529</v>
      </c>
      <c r="C88" s="19" t="s">
        <v>181</v>
      </c>
      <c r="D88" s="20">
        <v>76.415936999999985</v>
      </c>
      <c r="E88" s="21">
        <v>76.365087999999972</v>
      </c>
      <c r="F88" s="21">
        <f t="shared" si="4"/>
        <v>32.614458952791573</v>
      </c>
      <c r="G88" s="21">
        <v>20.631179742791574</v>
      </c>
      <c r="H88" s="21">
        <v>7.1676227999999993</v>
      </c>
      <c r="I88" s="21">
        <v>4.8156564099999999</v>
      </c>
      <c r="J88" s="22">
        <f t="shared" si="5"/>
        <v>0.27016507520807914</v>
      </c>
      <c r="K88" s="22">
        <f t="shared" si="6"/>
        <v>0.36402501811811683</v>
      </c>
      <c r="L88" s="23">
        <f t="shared" si="7"/>
        <v>0.42708598663294389</v>
      </c>
      <c r="M88" s="4"/>
    </row>
    <row r="89" spans="1:13" ht="25.5" x14ac:dyDescent="0.25">
      <c r="A89" s="17"/>
      <c r="B89" s="48">
        <v>530</v>
      </c>
      <c r="C89" s="19" t="s">
        <v>182</v>
      </c>
      <c r="D89" s="20">
        <v>69.812943000000004</v>
      </c>
      <c r="E89" s="21">
        <v>76.87366999999999</v>
      </c>
      <c r="F89" s="21">
        <f t="shared" si="4"/>
        <v>27.094800744614126</v>
      </c>
      <c r="G89" s="21">
        <v>18.656830744614126</v>
      </c>
      <c r="H89" s="21">
        <v>3.8125773600000006</v>
      </c>
      <c r="I89" s="21">
        <v>4.6253926399999994</v>
      </c>
      <c r="J89" s="22">
        <f t="shared" si="5"/>
        <v>0.24269468004603043</v>
      </c>
      <c r="K89" s="22">
        <f t="shared" si="6"/>
        <v>0.29229004032998723</v>
      </c>
      <c r="L89" s="23">
        <f t="shared" si="7"/>
        <v>0.35245879043649314</v>
      </c>
      <c r="M89" s="4"/>
    </row>
    <row r="90" spans="1:13" ht="25.5" x14ac:dyDescent="0.25">
      <c r="A90" s="17"/>
      <c r="B90" s="48">
        <v>531</v>
      </c>
      <c r="C90" s="19" t="s">
        <v>183</v>
      </c>
      <c r="D90" s="20">
        <v>44.533156999999989</v>
      </c>
      <c r="E90" s="21">
        <v>48.299913999999994</v>
      </c>
      <c r="F90" s="21">
        <f t="shared" si="4"/>
        <v>21.681922346615369</v>
      </c>
      <c r="G90" s="21">
        <v>14.874003756615366</v>
      </c>
      <c r="H90" s="21">
        <v>3.7346190000000004</v>
      </c>
      <c r="I90" s="21">
        <v>3.07329959</v>
      </c>
      <c r="J90" s="22">
        <f t="shared" si="5"/>
        <v>0.30795093665415985</v>
      </c>
      <c r="K90" s="22">
        <f t="shared" si="6"/>
        <v>0.38527237867577507</v>
      </c>
      <c r="L90" s="23">
        <f t="shared" si="7"/>
        <v>0.44890188306785334</v>
      </c>
      <c r="M90" s="4"/>
    </row>
    <row r="91" spans="1:13" ht="25.5" x14ac:dyDescent="0.25">
      <c r="A91" s="17"/>
      <c r="B91" s="48">
        <v>532</v>
      </c>
      <c r="C91" s="19" t="s">
        <v>184</v>
      </c>
      <c r="D91" s="20">
        <v>40.063999999999993</v>
      </c>
      <c r="E91" s="21">
        <v>68.375578000000004</v>
      </c>
      <c r="F91" s="21">
        <f t="shared" si="4"/>
        <v>17.878275088967808</v>
      </c>
      <c r="G91" s="21">
        <v>12.231336318967806</v>
      </c>
      <c r="H91" s="21">
        <v>2.50446838</v>
      </c>
      <c r="I91" s="21">
        <v>3.1424703900000002</v>
      </c>
      <c r="J91" s="22">
        <f t="shared" si="5"/>
        <v>0.17888457658036624</v>
      </c>
      <c r="K91" s="22">
        <f t="shared" si="6"/>
        <v>0.21551268932553383</v>
      </c>
      <c r="L91" s="23">
        <f t="shared" si="7"/>
        <v>0.26147164838544845</v>
      </c>
      <c r="M91" s="4"/>
    </row>
    <row r="92" spans="1:13" x14ac:dyDescent="0.25">
      <c r="A92" s="17"/>
      <c r="B92" s="48">
        <v>533</v>
      </c>
      <c r="C92" s="19" t="s">
        <v>185</v>
      </c>
      <c r="D92" s="20">
        <v>47.117865999999999</v>
      </c>
      <c r="E92" s="21">
        <v>48.102472999999982</v>
      </c>
      <c r="F92" s="21">
        <f t="shared" si="4"/>
        <v>13.215748834754111</v>
      </c>
      <c r="G92" s="21">
        <v>8.1647074947541114</v>
      </c>
      <c r="H92" s="21">
        <v>2.0193798700000003</v>
      </c>
      <c r="I92" s="21">
        <v>3.0316614699999991</v>
      </c>
      <c r="J92" s="22">
        <f t="shared" si="5"/>
        <v>0.16973571181577535</v>
      </c>
      <c r="K92" s="22">
        <f t="shared" si="6"/>
        <v>0.21171650290732694</v>
      </c>
      <c r="L92" s="23">
        <f t="shared" si="7"/>
        <v>0.27474156754381662</v>
      </c>
      <c r="M92" s="4"/>
    </row>
    <row r="93" spans="1:13" x14ac:dyDescent="0.25">
      <c r="A93" s="17"/>
      <c r="B93" s="48">
        <v>534</v>
      </c>
      <c r="C93" s="19" t="s">
        <v>186</v>
      </c>
      <c r="D93" s="20">
        <v>24.518181999999992</v>
      </c>
      <c r="E93" s="21">
        <v>35.352795999999991</v>
      </c>
      <c r="F93" s="21">
        <f t="shared" si="4"/>
        <v>11.515044759956584</v>
      </c>
      <c r="G93" s="21">
        <v>8.3441686299565845</v>
      </c>
      <c r="H93" s="21">
        <v>1.46897758</v>
      </c>
      <c r="I93" s="21">
        <v>1.7018985499999999</v>
      </c>
      <c r="J93" s="22">
        <f t="shared" si="5"/>
        <v>0.23602570585807658</v>
      </c>
      <c r="K93" s="22">
        <f t="shared" si="6"/>
        <v>0.2775776549599242</v>
      </c>
      <c r="L93" s="23">
        <f t="shared" si="7"/>
        <v>0.32571807785603685</v>
      </c>
      <c r="M93" s="4"/>
    </row>
    <row r="94" spans="1:13" x14ac:dyDescent="0.25">
      <c r="A94" s="17"/>
      <c r="B94" s="48">
        <v>535</v>
      </c>
      <c r="C94" s="19" t="s">
        <v>187</v>
      </c>
      <c r="D94" s="20">
        <v>47.344182000000011</v>
      </c>
      <c r="E94" s="21">
        <v>53.319997999999998</v>
      </c>
      <c r="F94" s="21">
        <f t="shared" si="4"/>
        <v>23.943743947523362</v>
      </c>
      <c r="G94" s="21">
        <v>16.453256737523361</v>
      </c>
      <c r="H94" s="21">
        <v>4.0684038400000002</v>
      </c>
      <c r="I94" s="21">
        <v>3.4220833700000002</v>
      </c>
      <c r="J94" s="22">
        <f t="shared" si="5"/>
        <v>0.30857571932998501</v>
      </c>
      <c r="K94" s="22">
        <f t="shared" si="6"/>
        <v>0.38487736960386537</v>
      </c>
      <c r="L94" s="23">
        <f t="shared" si="7"/>
        <v>0.44905748022577502</v>
      </c>
      <c r="M94" s="4"/>
    </row>
    <row r="95" spans="1:13" x14ac:dyDescent="0.25">
      <c r="A95" s="17"/>
      <c r="B95" s="48">
        <v>536</v>
      </c>
      <c r="C95" s="19" t="s">
        <v>188</v>
      </c>
      <c r="D95" s="20">
        <v>13.023967000000001</v>
      </c>
      <c r="E95" s="21">
        <v>13.153967000000003</v>
      </c>
      <c r="F95" s="21">
        <f t="shared" si="4"/>
        <v>6.5992140461930209</v>
      </c>
      <c r="G95" s="21">
        <v>4.6256762061930203</v>
      </c>
      <c r="H95" s="21">
        <v>0.89092279999999979</v>
      </c>
      <c r="I95" s="21">
        <v>1.0826150400000001</v>
      </c>
      <c r="J95" s="22">
        <f t="shared" si="5"/>
        <v>0.35165636390854704</v>
      </c>
      <c r="K95" s="22">
        <f t="shared" si="6"/>
        <v>0.41938671476011907</v>
      </c>
      <c r="L95" s="23">
        <f t="shared" si="7"/>
        <v>0.50169002599694978</v>
      </c>
      <c r="M95" s="4"/>
    </row>
    <row r="96" spans="1:13" x14ac:dyDescent="0.25">
      <c r="A96" s="17"/>
      <c r="B96" s="48">
        <v>537</v>
      </c>
      <c r="C96" s="19" t="s">
        <v>189</v>
      </c>
      <c r="D96" s="20">
        <v>27.514018999999998</v>
      </c>
      <c r="E96" s="21">
        <v>53.948349</v>
      </c>
      <c r="F96" s="21">
        <f t="shared" si="4"/>
        <v>17.48165287356192</v>
      </c>
      <c r="G96" s="21">
        <v>13.047076213561922</v>
      </c>
      <c r="H96" s="21">
        <v>2.0357189899999999</v>
      </c>
      <c r="I96" s="21">
        <v>2.3988576699999999</v>
      </c>
      <c r="J96" s="22">
        <f t="shared" si="5"/>
        <v>0.24184384611217524</v>
      </c>
      <c r="K96" s="22">
        <f t="shared" si="6"/>
        <v>0.27957843906514956</v>
      </c>
      <c r="L96" s="23">
        <f t="shared" si="7"/>
        <v>0.32404426080883253</v>
      </c>
      <c r="M96" s="4"/>
    </row>
    <row r="97" spans="1:13" ht="25.5" x14ac:dyDescent="0.25">
      <c r="A97" s="17"/>
      <c r="B97" s="48">
        <v>538</v>
      </c>
      <c r="C97" s="19" t="s">
        <v>190</v>
      </c>
      <c r="D97" s="20">
        <v>26.163713000000001</v>
      </c>
      <c r="E97" s="21">
        <v>26.915952999999998</v>
      </c>
      <c r="F97" s="21">
        <f t="shared" si="4"/>
        <v>8.1385958720962286</v>
      </c>
      <c r="G97" s="21">
        <v>5.105400052096229</v>
      </c>
      <c r="H97" s="21">
        <v>1.5682204199999998</v>
      </c>
      <c r="I97" s="21">
        <v>1.4649753999999997</v>
      </c>
      <c r="J97" s="22">
        <f t="shared" si="5"/>
        <v>0.18967933448599161</v>
      </c>
      <c r="K97" s="22">
        <f t="shared" si="6"/>
        <v>0.24794293823058128</v>
      </c>
      <c r="L97" s="23">
        <f t="shared" si="7"/>
        <v>0.30237071197502197</v>
      </c>
      <c r="M97" s="4"/>
    </row>
    <row r="98" spans="1:13" ht="25.5" x14ac:dyDescent="0.25">
      <c r="A98" s="17"/>
      <c r="B98" s="48">
        <v>539</v>
      </c>
      <c r="C98" s="19" t="s">
        <v>191</v>
      </c>
      <c r="D98" s="20">
        <v>18.231728</v>
      </c>
      <c r="E98" s="21">
        <v>31.908872999999996</v>
      </c>
      <c r="F98" s="21">
        <f t="shared" si="4"/>
        <v>5.9572474405400548</v>
      </c>
      <c r="G98" s="21">
        <v>3.5165522805400542</v>
      </c>
      <c r="H98" s="21">
        <v>0.91863742000000015</v>
      </c>
      <c r="I98" s="21">
        <v>1.5220577400000002</v>
      </c>
      <c r="J98" s="22">
        <f t="shared" si="5"/>
        <v>0.11020609472920133</v>
      </c>
      <c r="K98" s="22">
        <f t="shared" si="6"/>
        <v>0.13899549822834717</v>
      </c>
      <c r="L98" s="23">
        <f t="shared" si="7"/>
        <v>0.18669563918913887</v>
      </c>
      <c r="M98" s="4"/>
    </row>
    <row r="99" spans="1:13" ht="25.5" x14ac:dyDescent="0.25">
      <c r="A99" s="17"/>
      <c r="B99" s="48">
        <v>541</v>
      </c>
      <c r="C99" s="19" t="s">
        <v>192</v>
      </c>
      <c r="D99" s="20">
        <v>30.943989999999996</v>
      </c>
      <c r="E99" s="21">
        <v>32.773184999999991</v>
      </c>
      <c r="F99" s="21">
        <f t="shared" si="4"/>
        <v>13.084916129411187</v>
      </c>
      <c r="G99" s="21">
        <v>8.2801321294111858</v>
      </c>
      <c r="H99" s="21">
        <v>2.5938906300000006</v>
      </c>
      <c r="I99" s="21">
        <v>2.2108933700000004</v>
      </c>
      <c r="J99" s="22">
        <f t="shared" si="5"/>
        <v>0.25264960147789078</v>
      </c>
      <c r="K99" s="22">
        <f t="shared" si="6"/>
        <v>0.33179633775024275</v>
      </c>
      <c r="L99" s="23">
        <f t="shared" si="7"/>
        <v>0.39925677438464374</v>
      </c>
      <c r="M99" s="4"/>
    </row>
    <row r="100" spans="1:13" ht="25.5" x14ac:dyDescent="0.25">
      <c r="A100" s="17"/>
      <c r="B100" s="48">
        <v>542</v>
      </c>
      <c r="C100" s="19" t="s">
        <v>193</v>
      </c>
      <c r="D100" s="20">
        <v>9.8161760000000022</v>
      </c>
      <c r="E100" s="21">
        <v>23.291469000000003</v>
      </c>
      <c r="F100" s="21">
        <f t="shared" si="4"/>
        <v>6.9505012464742446</v>
      </c>
      <c r="G100" s="21">
        <v>4.5500297364742437</v>
      </c>
      <c r="H100" s="21">
        <v>0.68682724000000006</v>
      </c>
      <c r="I100" s="21">
        <v>1.7136442700000001</v>
      </c>
      <c r="J100" s="22">
        <f t="shared" si="5"/>
        <v>0.19535177177851012</v>
      </c>
      <c r="K100" s="22">
        <f t="shared" si="6"/>
        <v>0.22484013251694188</v>
      </c>
      <c r="L100" s="23">
        <f t="shared" si="7"/>
        <v>0.29841403504752079</v>
      </c>
      <c r="M100" s="4"/>
    </row>
    <row r="101" spans="1:13" x14ac:dyDescent="0.25">
      <c r="A101" s="17"/>
      <c r="B101" s="48">
        <v>543</v>
      </c>
      <c r="C101" s="19" t="s">
        <v>194</v>
      </c>
      <c r="D101" s="20">
        <v>5.8678409999999985</v>
      </c>
      <c r="E101" s="21">
        <v>7.0415510000000001</v>
      </c>
      <c r="F101" s="21">
        <f t="shared" si="4"/>
        <v>2.6341791115628181</v>
      </c>
      <c r="G101" s="21">
        <v>1.7259356115628179</v>
      </c>
      <c r="H101" s="21">
        <v>0.52195779999999992</v>
      </c>
      <c r="I101" s="21">
        <v>0.38628569999999995</v>
      </c>
      <c r="J101" s="22">
        <f t="shared" si="5"/>
        <v>0.24510730825677723</v>
      </c>
      <c r="K101" s="22">
        <f t="shared" si="6"/>
        <v>0.31923271045865009</v>
      </c>
      <c r="L101" s="23">
        <f t="shared" si="7"/>
        <v>0.3740907523871968</v>
      </c>
      <c r="M101" s="4"/>
    </row>
    <row r="102" spans="1:13" x14ac:dyDescent="0.25">
      <c r="A102" s="17"/>
      <c r="B102" s="48">
        <v>544</v>
      </c>
      <c r="C102" s="19" t="s">
        <v>195</v>
      </c>
      <c r="D102" s="20">
        <v>11.276949000000002</v>
      </c>
      <c r="E102" s="21">
        <v>11.195532000000002</v>
      </c>
      <c r="F102" s="21">
        <f t="shared" si="4"/>
        <v>5.1594664630284051</v>
      </c>
      <c r="G102" s="21">
        <v>2.3100045330284047</v>
      </c>
      <c r="H102" s="21">
        <v>1.0227645499999998</v>
      </c>
      <c r="I102" s="21">
        <v>1.8266973800000001</v>
      </c>
      <c r="J102" s="22">
        <f t="shared" si="5"/>
        <v>0.20633271675061127</v>
      </c>
      <c r="K102" s="22">
        <f t="shared" si="6"/>
        <v>0.29768742414638305</v>
      </c>
      <c r="L102" s="23">
        <f t="shared" si="7"/>
        <v>0.46085049491425722</v>
      </c>
      <c r="M102" s="4"/>
    </row>
    <row r="103" spans="1:13" x14ac:dyDescent="0.25">
      <c r="A103" s="17"/>
      <c r="B103" s="48">
        <v>545</v>
      </c>
      <c r="C103" s="19" t="s">
        <v>196</v>
      </c>
      <c r="D103" s="20">
        <v>13.404956000000002</v>
      </c>
      <c r="E103" s="21">
        <v>46.674564000000011</v>
      </c>
      <c r="F103" s="21">
        <f t="shared" si="4"/>
        <v>5.118636034088861</v>
      </c>
      <c r="G103" s="21">
        <v>2.8113065040888614</v>
      </c>
      <c r="H103" s="21">
        <v>1.2993532799999998</v>
      </c>
      <c r="I103" s="21">
        <v>1.0079762499999998</v>
      </c>
      <c r="J103" s="22">
        <f t="shared" si="5"/>
        <v>6.0232089240059336E-2</v>
      </c>
      <c r="K103" s="22">
        <f t="shared" si="6"/>
        <v>8.8070662729465676E-2</v>
      </c>
      <c r="L103" s="23">
        <f t="shared" si="7"/>
        <v>0.10966649916834488</v>
      </c>
      <c r="M103" s="4"/>
    </row>
    <row r="104" spans="1:13" x14ac:dyDescent="0.25">
      <c r="A104" s="17"/>
      <c r="B104" s="48">
        <v>546</v>
      </c>
      <c r="C104" s="19" t="s">
        <v>197</v>
      </c>
      <c r="D104" s="20">
        <v>18.284731000000001</v>
      </c>
      <c r="E104" s="21">
        <v>30.123979999999996</v>
      </c>
      <c r="F104" s="21">
        <f t="shared" si="4"/>
        <v>2.5966620587060012</v>
      </c>
      <c r="G104" s="21">
        <v>1.7732695187060017</v>
      </c>
      <c r="H104" s="21">
        <v>0.36761887999999993</v>
      </c>
      <c r="I104" s="21">
        <v>0.45577365999999997</v>
      </c>
      <c r="J104" s="22">
        <f t="shared" si="5"/>
        <v>5.8865711592757726E-2</v>
      </c>
      <c r="K104" s="22">
        <f t="shared" si="6"/>
        <v>7.1069241139650269E-2</v>
      </c>
      <c r="L104" s="23">
        <f t="shared" si="7"/>
        <v>8.6199169522287608E-2</v>
      </c>
      <c r="M104" s="4"/>
    </row>
    <row r="105" spans="1:13" x14ac:dyDescent="0.25">
      <c r="A105" s="17"/>
      <c r="B105" s="48">
        <v>547</v>
      </c>
      <c r="C105" s="19" t="s">
        <v>198</v>
      </c>
      <c r="D105" s="20">
        <v>7.1944090000000003</v>
      </c>
      <c r="E105" s="21">
        <v>5.9551910000000001</v>
      </c>
      <c r="F105" s="21">
        <f t="shared" si="4"/>
        <v>1.1957635467905137</v>
      </c>
      <c r="G105" s="21">
        <v>0.69046340679051355</v>
      </c>
      <c r="H105" s="21">
        <v>0.16712994</v>
      </c>
      <c r="I105" s="21">
        <v>0.33817019999999998</v>
      </c>
      <c r="J105" s="22">
        <f t="shared" si="5"/>
        <v>0.11594311698659431</v>
      </c>
      <c r="K105" s="22">
        <f t="shared" si="6"/>
        <v>0.14400769795469423</v>
      </c>
      <c r="L105" s="23">
        <f t="shared" si="7"/>
        <v>0.20079348366668906</v>
      </c>
      <c r="M105" s="4"/>
    </row>
    <row r="106" spans="1:13" x14ac:dyDescent="0.25">
      <c r="A106" s="17"/>
      <c r="B106" s="48">
        <v>548</v>
      </c>
      <c r="C106" s="19" t="s">
        <v>199</v>
      </c>
      <c r="D106" s="20">
        <v>6.2443700000000009</v>
      </c>
      <c r="E106" s="21">
        <v>4.856351000000001</v>
      </c>
      <c r="F106" s="21">
        <f t="shared" si="4"/>
        <v>1.2290014312647664</v>
      </c>
      <c r="G106" s="21">
        <v>0.73524304126476636</v>
      </c>
      <c r="H106" s="21">
        <v>0.19152648000000005</v>
      </c>
      <c r="I106" s="21">
        <v>0.30223190999999988</v>
      </c>
      <c r="J106" s="22">
        <f t="shared" si="5"/>
        <v>0.15139824968680521</v>
      </c>
      <c r="K106" s="22">
        <f t="shared" si="6"/>
        <v>0.19083660165106811</v>
      </c>
      <c r="L106" s="23">
        <f t="shared" si="7"/>
        <v>0.25307096444733218</v>
      </c>
      <c r="M106" s="4"/>
    </row>
    <row r="107" spans="1:13" x14ac:dyDescent="0.25">
      <c r="A107" s="17"/>
      <c r="B107" s="48">
        <v>549</v>
      </c>
      <c r="C107" s="19" t="s">
        <v>200</v>
      </c>
      <c r="D107" s="20">
        <v>8.0086110000000001</v>
      </c>
      <c r="E107" s="21">
        <v>11.254190000000003</v>
      </c>
      <c r="F107" s="21">
        <f t="shared" si="4"/>
        <v>2.8185077771151423</v>
      </c>
      <c r="G107" s="21">
        <v>2.4174025971151423</v>
      </c>
      <c r="H107" s="21">
        <v>0.23510481</v>
      </c>
      <c r="I107" s="21">
        <v>0.16600037000000001</v>
      </c>
      <c r="J107" s="22">
        <f t="shared" si="5"/>
        <v>0.21480022970246118</v>
      </c>
      <c r="K107" s="22">
        <f t="shared" si="6"/>
        <v>0.2356906545131317</v>
      </c>
      <c r="L107" s="23">
        <f t="shared" si="7"/>
        <v>0.25044074936669292</v>
      </c>
      <c r="M107" s="4"/>
    </row>
    <row r="108" spans="1:13" x14ac:dyDescent="0.25">
      <c r="A108" s="17"/>
      <c r="B108" s="48">
        <v>550</v>
      </c>
      <c r="C108" s="19" t="s">
        <v>201</v>
      </c>
      <c r="D108" s="20">
        <v>9.8656549999999985</v>
      </c>
      <c r="E108" s="21">
        <v>22.363287999999997</v>
      </c>
      <c r="F108" s="21">
        <f t="shared" si="4"/>
        <v>2.5327420731468706</v>
      </c>
      <c r="G108" s="21">
        <v>1.7739510131468705</v>
      </c>
      <c r="H108" s="21">
        <v>0.35539607000000001</v>
      </c>
      <c r="I108" s="21">
        <v>0.40339499000000001</v>
      </c>
      <c r="J108" s="22">
        <f t="shared" si="5"/>
        <v>7.9324248435510503E-2</v>
      </c>
      <c r="K108" s="22">
        <f t="shared" si="6"/>
        <v>9.5216190175025722E-2</v>
      </c>
      <c r="L108" s="23">
        <f t="shared" si="7"/>
        <v>0.11325445851910823</v>
      </c>
      <c r="M108" s="4"/>
    </row>
    <row r="109" spans="1:13" ht="25.5" x14ac:dyDescent="0.25">
      <c r="A109" s="17"/>
      <c r="B109" s="48">
        <v>551</v>
      </c>
      <c r="C109" s="19" t="s">
        <v>202</v>
      </c>
      <c r="D109" s="20">
        <v>2.384944</v>
      </c>
      <c r="E109" s="21">
        <v>2.174849</v>
      </c>
      <c r="F109" s="21">
        <f t="shared" si="4"/>
        <v>0.9555292447754643</v>
      </c>
      <c r="G109" s="21">
        <v>0.73742445477546426</v>
      </c>
      <c r="H109" s="21">
        <v>8.388081E-2</v>
      </c>
      <c r="I109" s="21">
        <v>0.13422398000000002</v>
      </c>
      <c r="J109" s="22">
        <f t="shared" si="5"/>
        <v>0.33906926631479439</v>
      </c>
      <c r="K109" s="22">
        <f t="shared" si="6"/>
        <v>0.37763783360383379</v>
      </c>
      <c r="L109" s="23">
        <f t="shared" si="7"/>
        <v>0.43935429299940559</v>
      </c>
      <c r="M109" s="4"/>
    </row>
    <row r="110" spans="1:13" x14ac:dyDescent="0.25">
      <c r="A110" s="17"/>
      <c r="B110" s="48">
        <v>552</v>
      </c>
      <c r="C110" s="19" t="s">
        <v>203</v>
      </c>
      <c r="D110" s="20">
        <v>14.197221000000001</v>
      </c>
      <c r="E110" s="21">
        <v>24.913996000000001</v>
      </c>
      <c r="F110" s="21">
        <f t="shared" si="4"/>
        <v>8.9305621652276432</v>
      </c>
      <c r="G110" s="21">
        <v>6.7513714752276428</v>
      </c>
      <c r="H110" s="21">
        <v>1.3180243299999999</v>
      </c>
      <c r="I110" s="21">
        <v>0.86116636000000002</v>
      </c>
      <c r="J110" s="22">
        <f t="shared" si="5"/>
        <v>0.2709870979841067</v>
      </c>
      <c r="K110" s="22">
        <f t="shared" si="6"/>
        <v>0.32389006585806801</v>
      </c>
      <c r="L110" s="23">
        <f t="shared" si="7"/>
        <v>0.35845563133379499</v>
      </c>
      <c r="M110" s="4"/>
    </row>
    <row r="111" spans="1:13" x14ac:dyDescent="0.25">
      <c r="A111" s="17"/>
      <c r="B111" s="48">
        <v>553</v>
      </c>
      <c r="C111" s="19" t="s">
        <v>204</v>
      </c>
      <c r="D111" s="20">
        <v>1.280897</v>
      </c>
      <c r="E111" s="21">
        <v>1.9527200000000002</v>
      </c>
      <c r="F111" s="21">
        <f t="shared" si="4"/>
        <v>8.0699999999999994E-2</v>
      </c>
      <c r="G111" s="21">
        <v>0</v>
      </c>
      <c r="H111" s="21">
        <v>0</v>
      </c>
      <c r="I111" s="21">
        <v>8.0699999999999994E-2</v>
      </c>
      <c r="J111" s="22">
        <f t="shared" si="5"/>
        <v>0</v>
      </c>
      <c r="K111" s="22">
        <f t="shared" si="6"/>
        <v>0</v>
      </c>
      <c r="L111" s="23">
        <f t="shared" si="7"/>
        <v>4.1326969560408038E-2</v>
      </c>
      <c r="M111" s="4"/>
    </row>
    <row r="112" spans="1:13" x14ac:dyDescent="0.25">
      <c r="A112" s="17"/>
      <c r="B112" s="48">
        <v>554</v>
      </c>
      <c r="C112" s="19" t="s">
        <v>205</v>
      </c>
      <c r="D112" s="20">
        <v>7.1033999999999988</v>
      </c>
      <c r="E112" s="21">
        <v>8.4583560000000002</v>
      </c>
      <c r="F112" s="21">
        <f t="shared" si="4"/>
        <v>0.14392063186939685</v>
      </c>
      <c r="G112" s="21">
        <v>0.12201960186939687</v>
      </c>
      <c r="H112" s="21">
        <v>1.6171849999999998E-2</v>
      </c>
      <c r="I112" s="21">
        <v>5.7291799999999995E-3</v>
      </c>
      <c r="J112" s="22">
        <f t="shared" si="5"/>
        <v>1.4425924123954686E-2</v>
      </c>
      <c r="K112" s="22">
        <f t="shared" si="6"/>
        <v>1.6337861857481151E-2</v>
      </c>
      <c r="L112" s="23">
        <f t="shared" si="7"/>
        <v>1.7015201520176836E-2</v>
      </c>
      <c r="M112" s="4"/>
    </row>
    <row r="113" spans="1:13" x14ac:dyDescent="0.25">
      <c r="A113" s="34" t="s">
        <v>206</v>
      </c>
      <c r="B113" s="35"/>
      <c r="C113" s="36"/>
      <c r="D113" s="37">
        <f ca="1">SUM(D114:OFFSET(D112,(MATCH("GOBIERNOS LOCALES",$A$8:$A$500,0)-MATCH("GOBIERNOS REGIONALES",$A$8:$A$500,0)),0))</f>
        <v>12466.511009999989</v>
      </c>
      <c r="E113" s="38">
        <f ca="1">SUM(E114:OFFSET(E112,(MATCH("GOBIERNOS LOCALES",$A$8:$A$500,0)-MATCH("GOBIERNOS REGIONALES",$A$8:$A$500,0)),0))</f>
        <v>16621.045325999992</v>
      </c>
      <c r="F113" s="38">
        <f ca="1">SUM(F114:OFFSET(F112,(MATCH("GOBIERNOS LOCALES",$A$8:$A$500,0)-MATCH("GOBIERNOS REGIONALES",$A$8:$A$500,0)),0))</f>
        <v>8003.6805566455996</v>
      </c>
      <c r="G113" s="38">
        <f ca="1">SUM(G114:OFFSET(G112,(MATCH("GOBIERNOS LOCALES",$A$8:$A$500,0)-MATCH("GOBIERNOS REGIONALES",$A$8:$A$500,0)),0))</f>
        <v>5359.6512209456005</v>
      </c>
      <c r="H113" s="38">
        <f ca="1">SUM(H114:OFFSET(H112,(MATCH("GOBIERNOS LOCALES",$A$8:$A$500,0)-MATCH("GOBIERNOS REGIONALES",$A$8:$A$500,0)),0))</f>
        <v>1239.0143069799997</v>
      </c>
      <c r="I113" s="38">
        <f ca="1">SUM(I114:OFFSET(I112,(MATCH("GOBIERNOS LOCALES",$A$8:$A$500,0)-MATCH("GOBIERNOS REGIONALES",$A$8:$A$500,0)),0))</f>
        <v>1405.0150287200004</v>
      </c>
      <c r="J113" s="39">
        <f t="shared" ca="1" si="5"/>
        <v>0.32246174147432216</v>
      </c>
      <c r="K113" s="39">
        <f t="shared" ca="1" si="6"/>
        <v>0.39700665021371612</v>
      </c>
      <c r="L113" s="40">
        <f t="shared" ca="1" si="7"/>
        <v>0.48153894052172469</v>
      </c>
      <c r="M113" s="4"/>
    </row>
    <row r="114" spans="1:13" x14ac:dyDescent="0.25">
      <c r="A114" s="17"/>
      <c r="B114" s="48">
        <v>440</v>
      </c>
      <c r="C114" s="19" t="s">
        <v>207</v>
      </c>
      <c r="D114" s="20">
        <v>345.69243799999964</v>
      </c>
      <c r="E114" s="21">
        <v>500.32875499999994</v>
      </c>
      <c r="F114" s="21">
        <f t="shared" si="4"/>
        <v>220.1046027210138</v>
      </c>
      <c r="G114" s="21">
        <v>150.03863556101385</v>
      </c>
      <c r="H114" s="21">
        <v>33.245979119999973</v>
      </c>
      <c r="I114" s="21">
        <v>36.819988039999998</v>
      </c>
      <c r="J114" s="22">
        <f t="shared" si="5"/>
        <v>0.29988009695947593</v>
      </c>
      <c r="K114" s="22">
        <f t="shared" si="6"/>
        <v>0.36632836479888875</v>
      </c>
      <c r="L114" s="23">
        <f t="shared" si="7"/>
        <v>0.43991995367328796</v>
      </c>
      <c r="M114" s="4"/>
    </row>
    <row r="115" spans="1:13" x14ac:dyDescent="0.25">
      <c r="A115" s="17"/>
      <c r="B115" s="48">
        <v>441</v>
      </c>
      <c r="C115" s="19" t="s">
        <v>208</v>
      </c>
      <c r="D115" s="20">
        <v>508.46727899999928</v>
      </c>
      <c r="E115" s="21">
        <v>688.49378100000081</v>
      </c>
      <c r="F115" s="21">
        <f t="shared" si="4"/>
        <v>338.59094612311543</v>
      </c>
      <c r="G115" s="21">
        <v>226.18926839311538</v>
      </c>
      <c r="H115" s="21">
        <v>53.308244090000009</v>
      </c>
      <c r="I115" s="21">
        <v>59.093433640000043</v>
      </c>
      <c r="J115" s="22">
        <f t="shared" si="5"/>
        <v>0.32852768555815776</v>
      </c>
      <c r="K115" s="22">
        <f t="shared" si="6"/>
        <v>0.4059550284930098</v>
      </c>
      <c r="L115" s="23">
        <f t="shared" si="7"/>
        <v>0.491785046527697</v>
      </c>
      <c r="M115" s="4"/>
    </row>
    <row r="116" spans="1:13" x14ac:dyDescent="0.25">
      <c r="A116" s="17"/>
      <c r="B116" s="48">
        <v>442</v>
      </c>
      <c r="C116" s="19" t="s">
        <v>209</v>
      </c>
      <c r="D116" s="20">
        <v>500.61539699999958</v>
      </c>
      <c r="E116" s="21">
        <v>656.56144600000027</v>
      </c>
      <c r="F116" s="21">
        <f t="shared" si="4"/>
        <v>302.28622482167214</v>
      </c>
      <c r="G116" s="21">
        <v>205.91509344167224</v>
      </c>
      <c r="H116" s="21">
        <v>50.805677609999947</v>
      </c>
      <c r="I116" s="21">
        <v>45.565453769999991</v>
      </c>
      <c r="J116" s="22">
        <f t="shared" si="5"/>
        <v>0.3136265382260538</v>
      </c>
      <c r="K116" s="22">
        <f t="shared" si="6"/>
        <v>0.39100798960356875</v>
      </c>
      <c r="L116" s="23">
        <f t="shared" si="7"/>
        <v>0.46040812579432516</v>
      </c>
      <c r="M116" s="4"/>
    </row>
    <row r="117" spans="1:13" x14ac:dyDescent="0.25">
      <c r="A117" s="17"/>
      <c r="B117" s="48">
        <v>443</v>
      </c>
      <c r="C117" s="19" t="s">
        <v>210</v>
      </c>
      <c r="D117" s="20">
        <v>685.34963699999935</v>
      </c>
      <c r="E117" s="21">
        <v>877.01038800000026</v>
      </c>
      <c r="F117" s="21">
        <f t="shared" si="4"/>
        <v>403.73665469341773</v>
      </c>
      <c r="G117" s="21">
        <v>211.88283315341783</v>
      </c>
      <c r="H117" s="21">
        <v>83.139995809999959</v>
      </c>
      <c r="I117" s="21">
        <v>108.71382572999994</v>
      </c>
      <c r="J117" s="22">
        <f t="shared" si="5"/>
        <v>0.24159672000762866</v>
      </c>
      <c r="K117" s="22">
        <f t="shared" si="6"/>
        <v>0.33639604843930049</v>
      </c>
      <c r="L117" s="23">
        <f t="shared" si="7"/>
        <v>0.46035561290685373</v>
      </c>
      <c r="M117" s="4"/>
    </row>
    <row r="118" spans="1:13" x14ac:dyDescent="0.25">
      <c r="A118" s="17"/>
      <c r="B118" s="48">
        <v>444</v>
      </c>
      <c r="C118" s="19" t="s">
        <v>211</v>
      </c>
      <c r="D118" s="20">
        <v>552.09179899999845</v>
      </c>
      <c r="E118" s="21">
        <v>870.16058699999974</v>
      </c>
      <c r="F118" s="21">
        <f t="shared" si="4"/>
        <v>439.65705139675083</v>
      </c>
      <c r="G118" s="21">
        <v>274.00889974675061</v>
      </c>
      <c r="H118" s="21">
        <v>53.215387289999995</v>
      </c>
      <c r="I118" s="21">
        <v>112.43276436000022</v>
      </c>
      <c r="J118" s="22">
        <f t="shared" si="5"/>
        <v>0.31489463420934127</v>
      </c>
      <c r="K118" s="22">
        <f t="shared" si="6"/>
        <v>0.37605045772631707</v>
      </c>
      <c r="L118" s="23">
        <f t="shared" si="7"/>
        <v>0.50525967041615849</v>
      </c>
      <c r="M118" s="4"/>
    </row>
    <row r="119" spans="1:13" x14ac:dyDescent="0.25">
      <c r="A119" s="17"/>
      <c r="B119" s="48">
        <v>445</v>
      </c>
      <c r="C119" s="19" t="s">
        <v>212</v>
      </c>
      <c r="D119" s="20">
        <v>767.82834100000048</v>
      </c>
      <c r="E119" s="21">
        <v>1121.2634119999993</v>
      </c>
      <c r="F119" s="21">
        <f t="shared" si="4"/>
        <v>554.30689885395509</v>
      </c>
      <c r="G119" s="21">
        <v>372.67777038395485</v>
      </c>
      <c r="H119" s="21">
        <v>83.580076750000018</v>
      </c>
      <c r="I119" s="21">
        <v>98.049051720000179</v>
      </c>
      <c r="J119" s="22">
        <f t="shared" si="5"/>
        <v>0.33237307700891527</v>
      </c>
      <c r="K119" s="22">
        <f t="shared" si="6"/>
        <v>0.40691405984622919</v>
      </c>
      <c r="L119" s="23">
        <f t="shared" si="7"/>
        <v>0.49435921383115228</v>
      </c>
      <c r="M119" s="4"/>
    </row>
    <row r="120" spans="1:13" x14ac:dyDescent="0.25">
      <c r="A120" s="17"/>
      <c r="B120" s="48">
        <v>446</v>
      </c>
      <c r="C120" s="19" t="s">
        <v>213</v>
      </c>
      <c r="D120" s="20">
        <v>764.52985899999885</v>
      </c>
      <c r="E120" s="21">
        <v>1076.413222999998</v>
      </c>
      <c r="F120" s="21">
        <f t="shared" si="4"/>
        <v>497.82062370641216</v>
      </c>
      <c r="G120" s="21">
        <v>329.0865925064121</v>
      </c>
      <c r="H120" s="21">
        <v>80.894560179999971</v>
      </c>
      <c r="I120" s="21">
        <v>87.83947102000009</v>
      </c>
      <c r="J120" s="22">
        <f t="shared" si="5"/>
        <v>0.30572514855330118</v>
      </c>
      <c r="K120" s="22">
        <f t="shared" si="6"/>
        <v>0.38087710548908116</v>
      </c>
      <c r="L120" s="23">
        <f t="shared" si="7"/>
        <v>0.46248096276536832</v>
      </c>
      <c r="M120" s="4"/>
    </row>
    <row r="121" spans="1:13" x14ac:dyDescent="0.25">
      <c r="A121" s="17"/>
      <c r="B121" s="48">
        <v>447</v>
      </c>
      <c r="C121" s="19" t="s">
        <v>214</v>
      </c>
      <c r="D121" s="20">
        <v>465.12121799999954</v>
      </c>
      <c r="E121" s="21">
        <v>565.95160799999962</v>
      </c>
      <c r="F121" s="21">
        <f t="shared" si="4"/>
        <v>305.89946566356122</v>
      </c>
      <c r="G121" s="21">
        <v>199.78908692356123</v>
      </c>
      <c r="H121" s="21">
        <v>49.605309009999999</v>
      </c>
      <c r="I121" s="21">
        <v>56.505069730000017</v>
      </c>
      <c r="J121" s="22">
        <f t="shared" si="5"/>
        <v>0.35301443462558613</v>
      </c>
      <c r="K121" s="22">
        <f t="shared" si="6"/>
        <v>0.44066381720318637</v>
      </c>
      <c r="L121" s="23">
        <f t="shared" si="7"/>
        <v>0.54050463209137378</v>
      </c>
      <c r="M121" s="4"/>
    </row>
    <row r="122" spans="1:13" x14ac:dyDescent="0.25">
      <c r="A122" s="17"/>
      <c r="B122" s="48">
        <v>448</v>
      </c>
      <c r="C122" s="19" t="s">
        <v>215</v>
      </c>
      <c r="D122" s="20">
        <v>459.26120599999956</v>
      </c>
      <c r="E122" s="21">
        <v>628.44338499999935</v>
      </c>
      <c r="F122" s="21">
        <f t="shared" si="4"/>
        <v>314.61267172842309</v>
      </c>
      <c r="G122" s="21">
        <v>215.18459160842315</v>
      </c>
      <c r="H122" s="21">
        <v>49.468607039999988</v>
      </c>
      <c r="I122" s="21">
        <v>49.959473079999938</v>
      </c>
      <c r="J122" s="22">
        <f t="shared" si="5"/>
        <v>0.34240887364646755</v>
      </c>
      <c r="K122" s="22">
        <f t="shared" si="6"/>
        <v>0.42112496521611636</v>
      </c>
      <c r="L122" s="23">
        <f t="shared" si="7"/>
        <v>0.5006221391421336</v>
      </c>
      <c r="M122" s="4"/>
    </row>
    <row r="123" spans="1:13" x14ac:dyDescent="0.25">
      <c r="A123" s="17"/>
      <c r="B123" s="48">
        <v>449</v>
      </c>
      <c r="C123" s="19" t="s">
        <v>216</v>
      </c>
      <c r="D123" s="20">
        <v>367.66157899999968</v>
      </c>
      <c r="E123" s="21">
        <v>426.53033799999946</v>
      </c>
      <c r="F123" s="21">
        <f t="shared" si="4"/>
        <v>209.09194790840974</v>
      </c>
      <c r="G123" s="21">
        <v>137.25348671840973</v>
      </c>
      <c r="H123" s="21">
        <v>41.956921330000007</v>
      </c>
      <c r="I123" s="21">
        <v>29.881539859999997</v>
      </c>
      <c r="J123" s="22">
        <f t="shared" si="5"/>
        <v>0.32179067815431667</v>
      </c>
      <c r="K123" s="22">
        <f t="shared" si="6"/>
        <v>0.42015864308439876</v>
      </c>
      <c r="L123" s="23">
        <f t="shared" si="7"/>
        <v>0.49021588684369272</v>
      </c>
      <c r="M123" s="4"/>
    </row>
    <row r="124" spans="1:13" x14ac:dyDescent="0.25">
      <c r="A124" s="17"/>
      <c r="B124" s="48">
        <v>450</v>
      </c>
      <c r="C124" s="19" t="s">
        <v>217</v>
      </c>
      <c r="D124" s="20">
        <v>579.1808939999994</v>
      </c>
      <c r="E124" s="21">
        <v>838.60361200000023</v>
      </c>
      <c r="F124" s="21">
        <f t="shared" si="4"/>
        <v>372.07051049015615</v>
      </c>
      <c r="G124" s="21">
        <v>242.38188110015622</v>
      </c>
      <c r="H124" s="21">
        <v>55.49295798</v>
      </c>
      <c r="I124" s="21">
        <v>74.195671409999918</v>
      </c>
      <c r="J124" s="22">
        <f t="shared" si="5"/>
        <v>0.28903033284354152</v>
      </c>
      <c r="K124" s="22">
        <f t="shared" si="6"/>
        <v>0.35520338192885836</v>
      </c>
      <c r="L124" s="23">
        <f t="shared" si="7"/>
        <v>0.44367864049953087</v>
      </c>
      <c r="M124" s="4"/>
    </row>
    <row r="125" spans="1:13" x14ac:dyDescent="0.25">
      <c r="A125" s="17"/>
      <c r="B125" s="48">
        <v>451</v>
      </c>
      <c r="C125" s="19" t="s">
        <v>218</v>
      </c>
      <c r="D125" s="20">
        <v>984.85653099999945</v>
      </c>
      <c r="E125" s="21">
        <v>1256.992121999999</v>
      </c>
      <c r="F125" s="21">
        <f t="shared" si="4"/>
        <v>568.56162637224566</v>
      </c>
      <c r="G125" s="21">
        <v>429.65739841224564</v>
      </c>
      <c r="H125" s="21">
        <v>66.309593759999998</v>
      </c>
      <c r="I125" s="21">
        <v>72.594634199999973</v>
      </c>
      <c r="J125" s="22">
        <f t="shared" si="5"/>
        <v>0.34181391505351533</v>
      </c>
      <c r="K125" s="22">
        <f t="shared" si="6"/>
        <v>0.39456650800890702</v>
      </c>
      <c r="L125" s="23">
        <f t="shared" si="7"/>
        <v>0.45231916447304998</v>
      </c>
      <c r="M125" s="4"/>
    </row>
    <row r="126" spans="1:13" x14ac:dyDescent="0.25">
      <c r="A126" s="17"/>
      <c r="B126" s="48">
        <v>452</v>
      </c>
      <c r="C126" s="19" t="s">
        <v>219</v>
      </c>
      <c r="D126" s="20">
        <v>501.3036589999989</v>
      </c>
      <c r="E126" s="21">
        <v>835.08661599999834</v>
      </c>
      <c r="F126" s="21">
        <f t="shared" si="4"/>
        <v>441.38420054177948</v>
      </c>
      <c r="G126" s="21">
        <v>329.3082800117794</v>
      </c>
      <c r="H126" s="21">
        <v>52.028996260000021</v>
      </c>
      <c r="I126" s="21">
        <v>60.046924270000027</v>
      </c>
      <c r="J126" s="22">
        <f t="shared" si="5"/>
        <v>0.39434026806601347</v>
      </c>
      <c r="K126" s="22">
        <f t="shared" si="6"/>
        <v>0.45664398035542242</v>
      </c>
      <c r="L126" s="23">
        <f t="shared" si="7"/>
        <v>0.52854900567796947</v>
      </c>
      <c r="M126" s="4"/>
    </row>
    <row r="127" spans="1:13" x14ac:dyDescent="0.25">
      <c r="A127" s="17"/>
      <c r="B127" s="48">
        <v>453</v>
      </c>
      <c r="C127" s="19" t="s">
        <v>220</v>
      </c>
      <c r="D127" s="20">
        <v>627.97437899999954</v>
      </c>
      <c r="E127" s="21">
        <v>732.5623319999994</v>
      </c>
      <c r="F127" s="21">
        <f t="shared" si="4"/>
        <v>391.62558139269902</v>
      </c>
      <c r="G127" s="21">
        <v>264.29467771269913</v>
      </c>
      <c r="H127" s="21">
        <v>65.359936719999979</v>
      </c>
      <c r="I127" s="21">
        <v>61.970966959999963</v>
      </c>
      <c r="J127" s="22">
        <f t="shared" si="5"/>
        <v>0.36078114607822798</v>
      </c>
      <c r="K127" s="22">
        <f t="shared" si="6"/>
        <v>0.45000213638161696</v>
      </c>
      <c r="L127" s="23">
        <f t="shared" si="7"/>
        <v>0.53459694047263595</v>
      </c>
      <c r="M127" s="4"/>
    </row>
    <row r="128" spans="1:13" x14ac:dyDescent="0.25">
      <c r="A128" s="17"/>
      <c r="B128" s="48">
        <v>454</v>
      </c>
      <c r="C128" s="19" t="s">
        <v>221</v>
      </c>
      <c r="D128" s="20">
        <v>173.12535699999998</v>
      </c>
      <c r="E128" s="21">
        <v>236.77794599999982</v>
      </c>
      <c r="F128" s="21">
        <f t="shared" si="4"/>
        <v>81.147861471772927</v>
      </c>
      <c r="G128" s="21">
        <v>48.928057311772932</v>
      </c>
      <c r="H128" s="21">
        <v>16.614628409999998</v>
      </c>
      <c r="I128" s="21">
        <v>15.605175749999999</v>
      </c>
      <c r="J128" s="22">
        <f t="shared" si="5"/>
        <v>0.20664110884623085</v>
      </c>
      <c r="K128" s="22">
        <f t="shared" si="6"/>
        <v>0.27681077072006099</v>
      </c>
      <c r="L128" s="23">
        <f t="shared" si="7"/>
        <v>0.34271714423847982</v>
      </c>
      <c r="M128" s="4"/>
    </row>
    <row r="129" spans="1:13" x14ac:dyDescent="0.25">
      <c r="A129" s="17"/>
      <c r="B129" s="48">
        <v>455</v>
      </c>
      <c r="C129" s="19" t="s">
        <v>222</v>
      </c>
      <c r="D129" s="20">
        <v>162.7585680000002</v>
      </c>
      <c r="E129" s="21">
        <v>209.73698899999991</v>
      </c>
      <c r="F129" s="21">
        <f t="shared" si="4"/>
        <v>98.703027119188761</v>
      </c>
      <c r="G129" s="21">
        <v>65.282537429188778</v>
      </c>
      <c r="H129" s="21">
        <v>15.399373530000005</v>
      </c>
      <c r="I129" s="21">
        <v>18.021116159999984</v>
      </c>
      <c r="J129" s="22">
        <f t="shared" si="5"/>
        <v>0.31125905707165846</v>
      </c>
      <c r="K129" s="22">
        <f t="shared" si="6"/>
        <v>0.38468136375882089</v>
      </c>
      <c r="L129" s="23">
        <f t="shared" si="7"/>
        <v>0.47060381475767638</v>
      </c>
      <c r="M129" s="4"/>
    </row>
    <row r="130" spans="1:13" x14ac:dyDescent="0.25">
      <c r="A130" s="17"/>
      <c r="B130" s="48">
        <v>456</v>
      </c>
      <c r="C130" s="19" t="s">
        <v>223</v>
      </c>
      <c r="D130" s="20">
        <v>233.99152799999996</v>
      </c>
      <c r="E130" s="21">
        <v>317.33564400000029</v>
      </c>
      <c r="F130" s="21">
        <f t="shared" si="4"/>
        <v>157.1594174468357</v>
      </c>
      <c r="G130" s="21">
        <v>104.62587157683568</v>
      </c>
      <c r="H130" s="21">
        <v>25.621663939999998</v>
      </c>
      <c r="I130" s="21">
        <v>26.911881930000018</v>
      </c>
      <c r="J130" s="22">
        <f t="shared" si="5"/>
        <v>0.32970097609594584</v>
      </c>
      <c r="K130" s="22">
        <f t="shared" si="6"/>
        <v>0.4104409258130346</v>
      </c>
      <c r="L130" s="23">
        <f t="shared" si="7"/>
        <v>0.4952466589187679</v>
      </c>
      <c r="M130" s="4"/>
    </row>
    <row r="131" spans="1:13" x14ac:dyDescent="0.25">
      <c r="A131" s="17"/>
      <c r="B131" s="48">
        <v>457</v>
      </c>
      <c r="C131" s="19" t="s">
        <v>224</v>
      </c>
      <c r="D131" s="20">
        <v>836.1330549999991</v>
      </c>
      <c r="E131" s="21">
        <v>981.27179299999932</v>
      </c>
      <c r="F131" s="21">
        <f t="shared" si="4"/>
        <v>469.4830788561581</v>
      </c>
      <c r="G131" s="21">
        <v>315.94712883615807</v>
      </c>
      <c r="H131" s="21">
        <v>73.277629009999941</v>
      </c>
      <c r="I131" s="21">
        <v>80.258321010000074</v>
      </c>
      <c r="J131" s="22">
        <f t="shared" si="5"/>
        <v>0.32197718419096377</v>
      </c>
      <c r="K131" s="22">
        <f t="shared" si="6"/>
        <v>0.39665336415734337</v>
      </c>
      <c r="L131" s="23">
        <f t="shared" si="7"/>
        <v>0.47844346714667912</v>
      </c>
      <c r="M131" s="4"/>
    </row>
    <row r="132" spans="1:13" x14ac:dyDescent="0.25">
      <c r="A132" s="17"/>
      <c r="B132" s="48">
        <v>458</v>
      </c>
      <c r="C132" s="19" t="s">
        <v>225</v>
      </c>
      <c r="D132" s="20">
        <v>785.06089999999995</v>
      </c>
      <c r="E132" s="21">
        <v>993.99620399999731</v>
      </c>
      <c r="F132" s="21">
        <f t="shared" si="4"/>
        <v>465.404598501495</v>
      </c>
      <c r="G132" s="21">
        <v>310.54040432149515</v>
      </c>
      <c r="H132" s="21">
        <v>72.754019790000001</v>
      </c>
      <c r="I132" s="21">
        <v>82.110174389999898</v>
      </c>
      <c r="J132" s="22">
        <f t="shared" si="5"/>
        <v>0.312416086773603</v>
      </c>
      <c r="K132" s="22">
        <f t="shared" si="6"/>
        <v>0.38560954515626716</v>
      </c>
      <c r="L132" s="23">
        <f t="shared" si="7"/>
        <v>0.46821566986738339</v>
      </c>
      <c r="M132" s="4"/>
    </row>
    <row r="133" spans="1:13" x14ac:dyDescent="0.25">
      <c r="A133" s="17"/>
      <c r="B133" s="48">
        <v>459</v>
      </c>
      <c r="C133" s="19" t="s">
        <v>226</v>
      </c>
      <c r="D133" s="20">
        <v>499.45812800000056</v>
      </c>
      <c r="E133" s="21">
        <v>910.21894599999973</v>
      </c>
      <c r="F133" s="21">
        <f t="shared" si="4"/>
        <v>366.44513521344646</v>
      </c>
      <c r="G133" s="21">
        <v>248.96199972344647</v>
      </c>
      <c r="H133" s="21">
        <v>56.620837449999996</v>
      </c>
      <c r="I133" s="21">
        <v>60.862298039999999</v>
      </c>
      <c r="J133" s="22">
        <f t="shared" si="5"/>
        <v>0.27351880645587723</v>
      </c>
      <c r="K133" s="22">
        <f t="shared" si="6"/>
        <v>0.33572454025083165</v>
      </c>
      <c r="L133" s="23">
        <f t="shared" si="7"/>
        <v>0.40259009859529621</v>
      </c>
      <c r="M133" s="4"/>
    </row>
    <row r="134" spans="1:13" x14ac:dyDescent="0.25">
      <c r="A134" s="17"/>
      <c r="B134" s="48">
        <v>460</v>
      </c>
      <c r="C134" s="19" t="s">
        <v>227</v>
      </c>
      <c r="D134" s="20">
        <v>197.42497999999989</v>
      </c>
      <c r="E134" s="21">
        <v>231.02642399999985</v>
      </c>
      <c r="F134" s="21">
        <f t="shared" si="4"/>
        <v>116.28023886472357</v>
      </c>
      <c r="G134" s="21">
        <v>76.625755384723561</v>
      </c>
      <c r="H134" s="21">
        <v>19.695870719999988</v>
      </c>
      <c r="I134" s="21">
        <v>19.958612760000015</v>
      </c>
      <c r="J134" s="22">
        <f t="shared" si="5"/>
        <v>0.33167528656688905</v>
      </c>
      <c r="K134" s="22">
        <f t="shared" si="6"/>
        <v>0.41692904403317782</v>
      </c>
      <c r="L134" s="23">
        <f t="shared" si="7"/>
        <v>0.5033200828348694</v>
      </c>
      <c r="M134" s="4"/>
    </row>
    <row r="135" spans="1:13" x14ac:dyDescent="0.25">
      <c r="A135" s="17"/>
      <c r="B135" s="48">
        <v>461</v>
      </c>
      <c r="C135" s="19" t="s">
        <v>228</v>
      </c>
      <c r="D135" s="20">
        <v>243.58717100000001</v>
      </c>
      <c r="E135" s="21">
        <v>252.61938400000005</v>
      </c>
      <c r="F135" s="21">
        <f t="shared" si="4"/>
        <v>119.9391790807764</v>
      </c>
      <c r="G135" s="21">
        <v>77.321069940776397</v>
      </c>
      <c r="H135" s="21">
        <v>21.519209770000007</v>
      </c>
      <c r="I135" s="21">
        <v>21.098899370000005</v>
      </c>
      <c r="J135" s="22">
        <f t="shared" si="5"/>
        <v>0.306077343379067</v>
      </c>
      <c r="K135" s="22">
        <f t="shared" si="6"/>
        <v>0.39126166070762164</v>
      </c>
      <c r="L135" s="23">
        <f t="shared" si="7"/>
        <v>0.47478216905467702</v>
      </c>
      <c r="M135" s="4"/>
    </row>
    <row r="136" spans="1:13" x14ac:dyDescent="0.25">
      <c r="A136" s="17"/>
      <c r="B136" s="48">
        <v>462</v>
      </c>
      <c r="C136" s="19" t="s">
        <v>229</v>
      </c>
      <c r="D136" s="20">
        <v>329.86967699999968</v>
      </c>
      <c r="E136" s="21">
        <v>388.37962000000022</v>
      </c>
      <c r="F136" s="21">
        <f t="shared" ref="F136:F140" si="8">SUM(G136,H136,I136)</f>
        <v>223.18058943459488</v>
      </c>
      <c r="G136" s="21">
        <v>155.68525416459488</v>
      </c>
      <c r="H136" s="21">
        <v>38.099419489999988</v>
      </c>
      <c r="I136" s="21">
        <v>29.395915779999989</v>
      </c>
      <c r="J136" s="22">
        <f t="shared" ref="J136:J140" si="9">IFERROR(G136/E136,0)</f>
        <v>0.40085845432516465</v>
      </c>
      <c r="K136" s="22">
        <f t="shared" ref="K136:K140" si="10">IFERROR(SUM(G136,H136)/E136,0)</f>
        <v>0.49895685477676399</v>
      </c>
      <c r="L136" s="23">
        <f t="shared" ref="L136:L140" si="11">IFERROR(SUM(G136,H136,I136)/E136,0)</f>
        <v>0.57464547041524672</v>
      </c>
      <c r="M136" s="4"/>
    </row>
    <row r="137" spans="1:13" x14ac:dyDescent="0.25">
      <c r="A137" s="17"/>
      <c r="B137" s="48">
        <v>463</v>
      </c>
      <c r="C137" s="19" t="s">
        <v>230</v>
      </c>
      <c r="D137" s="20">
        <v>466.80319499999905</v>
      </c>
      <c r="E137" s="21">
        <v>624.15578600000083</v>
      </c>
      <c r="F137" s="21">
        <f t="shared" si="8"/>
        <v>325.1181066339625</v>
      </c>
      <c r="G137" s="21">
        <v>217.91267846396266</v>
      </c>
      <c r="H137" s="21">
        <v>47.802130569999932</v>
      </c>
      <c r="I137" s="21">
        <v>59.40329759999991</v>
      </c>
      <c r="J137" s="22">
        <f t="shared" si="9"/>
        <v>0.34913187276607632</v>
      </c>
      <c r="K137" s="22">
        <f t="shared" si="10"/>
        <v>0.4257187307944979</v>
      </c>
      <c r="L137" s="23">
        <f t="shared" si="11"/>
        <v>0.520892562284061</v>
      </c>
      <c r="M137" s="4"/>
    </row>
    <row r="138" spans="1:13" x14ac:dyDescent="0.25">
      <c r="A138" s="17"/>
      <c r="B138" s="48">
        <v>464</v>
      </c>
      <c r="C138" s="19" t="s">
        <v>231</v>
      </c>
      <c r="D138" s="20">
        <v>424.17503000000028</v>
      </c>
      <c r="E138" s="21">
        <v>396.89991900000012</v>
      </c>
      <c r="F138" s="21">
        <f t="shared" si="8"/>
        <v>220.95219025861064</v>
      </c>
      <c r="G138" s="21">
        <v>150.08561177861066</v>
      </c>
      <c r="H138" s="21">
        <v>33.194440349999979</v>
      </c>
      <c r="I138" s="21">
        <v>37.672138130000022</v>
      </c>
      <c r="J138" s="22">
        <f t="shared" si="9"/>
        <v>0.37814472766020041</v>
      </c>
      <c r="K138" s="22">
        <f t="shared" si="10"/>
        <v>0.46177901116833076</v>
      </c>
      <c r="L138" s="23">
        <f t="shared" si="11"/>
        <v>0.55669497442908411</v>
      </c>
      <c r="M138" s="4"/>
    </row>
    <row r="139" spans="1:13" x14ac:dyDescent="0.25">
      <c r="A139" s="17"/>
      <c r="B139" s="48">
        <v>465</v>
      </c>
      <c r="C139" s="19" t="s">
        <v>232</v>
      </c>
      <c r="D139" s="20">
        <v>4.1892049999999994</v>
      </c>
      <c r="E139" s="21">
        <v>4.225066</v>
      </c>
      <c r="F139" s="21">
        <f t="shared" si="8"/>
        <v>0.11812735042322636</v>
      </c>
      <c r="G139" s="21">
        <v>6.6356340423226357E-2</v>
      </c>
      <c r="H139" s="21">
        <v>2.8410000000000002E-3</v>
      </c>
      <c r="I139" s="21">
        <v>4.8930010000000003E-2</v>
      </c>
      <c r="J139" s="22">
        <f t="shared" si="9"/>
        <v>1.5705397364970477E-2</v>
      </c>
      <c r="K139" s="22">
        <f t="shared" si="10"/>
        <v>1.6377812896467499E-2</v>
      </c>
      <c r="L139" s="23">
        <f t="shared" si="11"/>
        <v>2.7958699443565226E-2</v>
      </c>
      <c r="M139" s="4"/>
    </row>
    <row r="140" spans="1:13" ht="15.75" thickBot="1" x14ac:dyDescent="0.3">
      <c r="A140" s="41" t="s">
        <v>233</v>
      </c>
      <c r="B140" s="42"/>
      <c r="C140" s="43"/>
      <c r="D140" s="44">
        <v>9487.4622320002036</v>
      </c>
      <c r="E140" s="45">
        <v>15723.585118000354</v>
      </c>
      <c r="F140" s="45">
        <f t="shared" si="8"/>
        <v>6535.8623618116708</v>
      </c>
      <c r="G140" s="45">
        <v>3871.9371872916613</v>
      </c>
      <c r="H140" s="45">
        <v>989.6491129400041</v>
      </c>
      <c r="I140" s="45">
        <v>1674.276061580005</v>
      </c>
      <c r="J140" s="46">
        <f t="shared" si="9"/>
        <v>0.24625027678064776</v>
      </c>
      <c r="K140" s="46">
        <f t="shared" si="10"/>
        <v>0.30919070070515431</v>
      </c>
      <c r="L140" s="47">
        <f t="shared" si="11"/>
        <v>0.41567252714709563</v>
      </c>
      <c r="M140" s="4"/>
    </row>
    <row r="141" spans="1:13" x14ac:dyDescent="0.25">
      <c r="D141" s="5"/>
      <c r="E141" s="5"/>
      <c r="F141" s="5"/>
      <c r="G141" s="5"/>
      <c r="H141" s="5"/>
      <c r="I141" s="5"/>
      <c r="J141" s="4"/>
      <c r="K141" s="4"/>
      <c r="L141" s="4"/>
      <c r="M141" s="4"/>
    </row>
  </sheetData>
  <mergeCells count="7">
    <mergeCell ref="F4:F5"/>
    <mergeCell ref="E4:E5"/>
    <mergeCell ref="D4:D5"/>
    <mergeCell ref="A3:C5"/>
    <mergeCell ref="D3:L3"/>
    <mergeCell ref="G4:I4"/>
    <mergeCell ref="J4:L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4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18</v>
      </c>
      <c r="B1" s="51" t="s">
        <v>17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426</v>
      </c>
      <c r="N2" s="72" t="s">
        <v>456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341.32211699999982</v>
      </c>
      <c r="E6" s="14">
        <f ca="1">SUM(E7:OFFSET(E7,50,0))</f>
        <v>355.43211900000017</v>
      </c>
      <c r="F6" s="14">
        <f ca="1">SUM(F7:OFFSET(F7,50,0))</f>
        <v>191.66368412084773</v>
      </c>
      <c r="G6" s="14">
        <f ca="1">SUM(G7:OFFSET(G7,50,0))</f>
        <v>130.70370552084771</v>
      </c>
      <c r="H6" s="14">
        <f ca="1">SUM(H7:OFFSET(H7,50,0))</f>
        <v>29.573414799999991</v>
      </c>
      <c r="I6" s="14">
        <f ca="1">SUM(I7:OFFSET(I7,50,0))</f>
        <v>31.386563800000005</v>
      </c>
      <c r="J6" s="15">
        <f ca="1">IFERROR(G6/E6,0)</f>
        <v>0.36773183551497673</v>
      </c>
      <c r="K6" s="15">
        <f ca="1">IFERROR(SUM(G6,H6)/E6,0)</f>
        <v>0.45093595022246041</v>
      </c>
      <c r="L6" s="16">
        <f ca="1">IFERROR(SUM(G6,H6,I6)/E6,0)</f>
        <v>0.5392413174703764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3.315125999999998</v>
      </c>
      <c r="E7" s="21">
        <v>3.8946609999999993</v>
      </c>
      <c r="F7" s="21">
        <f t="shared" ref="F7:F31" si="0">SUM(G7,H7,I7)</f>
        <v>2.1302283513204321</v>
      </c>
      <c r="G7" s="21">
        <v>1.452539521320432</v>
      </c>
      <c r="H7" s="21">
        <v>0.30042354999999998</v>
      </c>
      <c r="I7" s="21">
        <v>0.37726528000000004</v>
      </c>
      <c r="J7" s="22">
        <f t="shared" ref="J7:J31" si="1">IFERROR(G7/E7,0)</f>
        <v>0.37295659912902107</v>
      </c>
      <c r="K7" s="22">
        <f t="shared" ref="K7:K31" si="2">IFERROR(SUM(G7,H7)/E7,0)</f>
        <v>0.45009387757251079</v>
      </c>
      <c r="L7" s="23">
        <f t="shared" ref="L7:L31" si="3">IFERROR(SUM(G7,H7,I7)/E7,0)</f>
        <v>0.546961173596478</v>
      </c>
      <c r="M7" s="4"/>
      <c r="N7" t="s">
        <v>269</v>
      </c>
      <c r="O7" s="5">
        <v>17.495005564481833</v>
      </c>
      <c r="P7" s="71">
        <v>0.61458397524106767</v>
      </c>
    </row>
    <row r="8" spans="1:16" x14ac:dyDescent="0.25">
      <c r="A8" s="17"/>
      <c r="B8" s="55">
        <v>2</v>
      </c>
      <c r="C8" s="19" t="s">
        <v>251</v>
      </c>
      <c r="D8" s="20">
        <v>5.1454270000000015</v>
      </c>
      <c r="E8" s="21">
        <v>5.8358149999999993</v>
      </c>
      <c r="F8" s="21">
        <f t="shared" si="0"/>
        <v>2.9143576400291864</v>
      </c>
      <c r="G8" s="21">
        <v>1.8810455700291868</v>
      </c>
      <c r="H8" s="21">
        <v>0.41676016999999993</v>
      </c>
      <c r="I8" s="21">
        <v>0.61655189999999982</v>
      </c>
      <c r="J8" s="22">
        <f t="shared" si="1"/>
        <v>0.32232782739500604</v>
      </c>
      <c r="K8" s="22">
        <f t="shared" si="2"/>
        <v>0.39374204631729876</v>
      </c>
      <c r="L8" s="23">
        <f t="shared" si="3"/>
        <v>0.49939171135979921</v>
      </c>
      <c r="M8" s="4"/>
      <c r="N8" t="s">
        <v>256</v>
      </c>
      <c r="O8" s="5">
        <v>12.119403928031497</v>
      </c>
      <c r="P8" s="71">
        <v>0.60962906814275397</v>
      </c>
    </row>
    <row r="9" spans="1:16" x14ac:dyDescent="0.25">
      <c r="A9" s="17"/>
      <c r="B9" s="55">
        <v>3</v>
      </c>
      <c r="C9" s="19" t="s">
        <v>252</v>
      </c>
      <c r="D9" s="20">
        <v>5.0282009999999993</v>
      </c>
      <c r="E9" s="21">
        <v>6.611038999999999</v>
      </c>
      <c r="F9" s="21">
        <f t="shared" si="0"/>
        <v>3.4155821471005612</v>
      </c>
      <c r="G9" s="21">
        <v>2.5170076771005609</v>
      </c>
      <c r="H9" s="21">
        <v>0.71184611000000009</v>
      </c>
      <c r="I9" s="21">
        <v>0.18672836000000001</v>
      </c>
      <c r="J9" s="22">
        <f t="shared" si="1"/>
        <v>0.38072800313242161</v>
      </c>
      <c r="K9" s="22">
        <f t="shared" si="2"/>
        <v>0.48840337912097653</v>
      </c>
      <c r="L9" s="23">
        <f t="shared" si="3"/>
        <v>0.51664831308672687</v>
      </c>
      <c r="M9" s="4"/>
      <c r="N9" t="s">
        <v>253</v>
      </c>
      <c r="O9" s="5">
        <v>9.2926878742928487</v>
      </c>
      <c r="P9" s="71">
        <v>0.57065905039542786</v>
      </c>
    </row>
    <row r="10" spans="1:16" x14ac:dyDescent="0.25">
      <c r="A10" s="17"/>
      <c r="B10" s="55">
        <v>4</v>
      </c>
      <c r="C10" s="19" t="s">
        <v>253</v>
      </c>
      <c r="D10" s="20">
        <v>15.297535999999994</v>
      </c>
      <c r="E10" s="21">
        <v>16.284132999999997</v>
      </c>
      <c r="F10" s="21">
        <f t="shared" si="0"/>
        <v>9.2926878742928487</v>
      </c>
      <c r="G10" s="21">
        <v>6.3362277542928496</v>
      </c>
      <c r="H10" s="21">
        <v>1.5145484999999994</v>
      </c>
      <c r="I10" s="21">
        <v>1.4419116199999999</v>
      </c>
      <c r="J10" s="22">
        <f t="shared" si="1"/>
        <v>0.38910439716335227</v>
      </c>
      <c r="K10" s="22">
        <f t="shared" si="2"/>
        <v>0.48211201998244857</v>
      </c>
      <c r="L10" s="23">
        <f t="shared" si="3"/>
        <v>0.57065905039542786</v>
      </c>
      <c r="M10" s="4"/>
      <c r="N10" t="s">
        <v>271</v>
      </c>
      <c r="O10" s="5">
        <v>5.078118534020982</v>
      </c>
      <c r="P10" s="71">
        <v>0.56282002537629328</v>
      </c>
    </row>
    <row r="11" spans="1:16" x14ac:dyDescent="0.25">
      <c r="A11" s="17"/>
      <c r="B11" s="55">
        <v>5</v>
      </c>
      <c r="C11" s="19" t="s">
        <v>254</v>
      </c>
      <c r="D11" s="20">
        <v>6.3318239999999983</v>
      </c>
      <c r="E11" s="21">
        <v>6.7271789999999951</v>
      </c>
      <c r="F11" s="21">
        <f t="shared" si="0"/>
        <v>3.3808267234118938</v>
      </c>
      <c r="G11" s="21">
        <v>2.3478191034118936</v>
      </c>
      <c r="H11" s="21">
        <v>0.50157927000000002</v>
      </c>
      <c r="I11" s="21">
        <v>0.5314283500000001</v>
      </c>
      <c r="J11" s="22">
        <f t="shared" si="1"/>
        <v>0.34900499948223396</v>
      </c>
      <c r="K11" s="22">
        <f t="shared" si="2"/>
        <v>0.42356511896173654</v>
      </c>
      <c r="L11" s="23">
        <f t="shared" si="3"/>
        <v>0.5025623256660624</v>
      </c>
      <c r="M11" s="4"/>
      <c r="N11" t="s">
        <v>273</v>
      </c>
      <c r="O11" s="5">
        <v>3.1127195263016914</v>
      </c>
      <c r="P11" s="71">
        <v>0.55459167315976132</v>
      </c>
    </row>
    <row r="12" spans="1:16" x14ac:dyDescent="0.25">
      <c r="A12" s="17"/>
      <c r="B12" s="55">
        <v>6</v>
      </c>
      <c r="C12" s="19" t="s">
        <v>255</v>
      </c>
      <c r="D12" s="20">
        <v>13.276629999999999</v>
      </c>
      <c r="E12" s="21">
        <v>18.001269999999995</v>
      </c>
      <c r="F12" s="21">
        <f t="shared" si="0"/>
        <v>9.809522094900462</v>
      </c>
      <c r="G12" s="21">
        <v>6.8020094249004615</v>
      </c>
      <c r="H12" s="21">
        <v>1.6013708100000001</v>
      </c>
      <c r="I12" s="21">
        <v>1.4061418599999997</v>
      </c>
      <c r="J12" s="22">
        <f t="shared" si="1"/>
        <v>0.37786275217806653</v>
      </c>
      <c r="K12" s="22">
        <f t="shared" si="2"/>
        <v>0.46682152064273602</v>
      </c>
      <c r="L12" s="23">
        <f t="shared" si="3"/>
        <v>0.54493500152491825</v>
      </c>
      <c r="M12" s="4"/>
      <c r="N12" t="s">
        <v>260</v>
      </c>
      <c r="O12" s="5">
        <v>6.3635290238619628</v>
      </c>
      <c r="P12" s="71">
        <v>0.55043086459522728</v>
      </c>
    </row>
    <row r="13" spans="1:16" x14ac:dyDescent="0.25">
      <c r="A13" s="17"/>
      <c r="B13" s="55">
        <v>7</v>
      </c>
      <c r="C13" s="19" t="s">
        <v>256</v>
      </c>
      <c r="D13" s="20">
        <v>18.225138999999999</v>
      </c>
      <c r="E13" s="21">
        <v>19.879964000000001</v>
      </c>
      <c r="F13" s="21">
        <f t="shared" si="0"/>
        <v>12.119403928031497</v>
      </c>
      <c r="G13" s="21">
        <v>9.064825928031496</v>
      </c>
      <c r="H13" s="21">
        <v>1.2756051899999996</v>
      </c>
      <c r="I13" s="21">
        <v>1.7789728100000002</v>
      </c>
      <c r="J13" s="22">
        <f t="shared" si="1"/>
        <v>0.45597798507238219</v>
      </c>
      <c r="K13" s="22">
        <f t="shared" si="2"/>
        <v>0.52014335227324837</v>
      </c>
      <c r="L13" s="23">
        <f t="shared" si="3"/>
        <v>0.60962906814275397</v>
      </c>
      <c r="M13" s="4"/>
      <c r="N13" t="s">
        <v>258</v>
      </c>
      <c r="O13" s="5">
        <v>2.9128911910389412</v>
      </c>
      <c r="P13" s="71">
        <v>0.55006790486716706</v>
      </c>
    </row>
    <row r="14" spans="1:16" x14ac:dyDescent="0.25">
      <c r="A14" s="17"/>
      <c r="B14" s="55">
        <v>8</v>
      </c>
      <c r="C14" s="19" t="s">
        <v>257</v>
      </c>
      <c r="D14" s="20">
        <v>7.7528899999999989</v>
      </c>
      <c r="E14" s="21">
        <v>8.9669709999999974</v>
      </c>
      <c r="F14" s="21">
        <f t="shared" si="0"/>
        <v>4.3512221342184896</v>
      </c>
      <c r="G14" s="21">
        <v>3.0171927242184893</v>
      </c>
      <c r="H14" s="21">
        <v>0.47270564000000009</v>
      </c>
      <c r="I14" s="21">
        <v>0.86132377000000016</v>
      </c>
      <c r="J14" s="22">
        <f t="shared" si="1"/>
        <v>0.3364784746397072</v>
      </c>
      <c r="K14" s="22">
        <f t="shared" si="2"/>
        <v>0.38919478653588713</v>
      </c>
      <c r="L14" s="23">
        <f t="shared" si="3"/>
        <v>0.48524993938516037</v>
      </c>
      <c r="M14" s="4"/>
      <c r="N14" t="s">
        <v>250</v>
      </c>
      <c r="O14" s="5">
        <v>2.1302283513204321</v>
      </c>
      <c r="P14" s="71">
        <v>0.546961173596478</v>
      </c>
    </row>
    <row r="15" spans="1:16" x14ac:dyDescent="0.25">
      <c r="A15" s="17"/>
      <c r="B15" s="55">
        <v>9</v>
      </c>
      <c r="C15" s="19" t="s">
        <v>258</v>
      </c>
      <c r="D15" s="20">
        <v>3.6163069999999995</v>
      </c>
      <c r="E15" s="21">
        <v>5.2955119999999996</v>
      </c>
      <c r="F15" s="21">
        <f t="shared" si="0"/>
        <v>2.9128911910389412</v>
      </c>
      <c r="G15" s="21">
        <v>1.7541072010389409</v>
      </c>
      <c r="H15" s="21">
        <v>0.75719113000000005</v>
      </c>
      <c r="I15" s="21">
        <v>0.40159286000000011</v>
      </c>
      <c r="J15" s="22">
        <f t="shared" si="1"/>
        <v>0.33124411785658142</v>
      </c>
      <c r="K15" s="22">
        <f t="shared" si="2"/>
        <v>0.47423144939317319</v>
      </c>
      <c r="L15" s="23">
        <f t="shared" si="3"/>
        <v>0.55006790486716706</v>
      </c>
      <c r="M15" s="4"/>
      <c r="N15" t="s">
        <v>272</v>
      </c>
      <c r="O15" s="5">
        <v>2.7654500223531628</v>
      </c>
      <c r="P15" s="71">
        <v>0.54524082657936135</v>
      </c>
    </row>
    <row r="16" spans="1:16" x14ac:dyDescent="0.25">
      <c r="A16" s="17"/>
      <c r="B16" s="55">
        <v>10</v>
      </c>
      <c r="C16" s="19" t="s">
        <v>259</v>
      </c>
      <c r="D16" s="20">
        <v>7.2657069999999981</v>
      </c>
      <c r="E16" s="21">
        <v>9.8310130000000004</v>
      </c>
      <c r="F16" s="21">
        <f t="shared" si="0"/>
        <v>5.2047898308345344</v>
      </c>
      <c r="G16" s="21">
        <v>3.7546115808345348</v>
      </c>
      <c r="H16" s="21">
        <v>0.66802445999999982</v>
      </c>
      <c r="I16" s="21">
        <v>0.78215378999999985</v>
      </c>
      <c r="J16" s="22">
        <f t="shared" si="1"/>
        <v>0.38191502552529782</v>
      </c>
      <c r="K16" s="22">
        <f t="shared" si="2"/>
        <v>0.44986575044042099</v>
      </c>
      <c r="L16" s="23">
        <f t="shared" si="3"/>
        <v>0.52942558725479605</v>
      </c>
      <c r="M16" s="4"/>
      <c r="N16" t="s">
        <v>255</v>
      </c>
      <c r="O16" s="5">
        <v>9.809522094900462</v>
      </c>
      <c r="P16" s="71">
        <v>0.54493500152491825</v>
      </c>
    </row>
    <row r="17" spans="1:16" x14ac:dyDescent="0.25">
      <c r="A17" s="17"/>
      <c r="B17" s="55">
        <v>11</v>
      </c>
      <c r="C17" s="19" t="s">
        <v>260</v>
      </c>
      <c r="D17" s="20">
        <v>11.040194999999999</v>
      </c>
      <c r="E17" s="21">
        <v>11.560995999999998</v>
      </c>
      <c r="F17" s="21">
        <f t="shared" si="0"/>
        <v>6.3635290238619628</v>
      </c>
      <c r="G17" s="21">
        <v>4.3000280338619632</v>
      </c>
      <c r="H17" s="21">
        <v>1.02594155</v>
      </c>
      <c r="I17" s="21">
        <v>1.0375594399999999</v>
      </c>
      <c r="J17" s="22">
        <f t="shared" si="1"/>
        <v>0.37194269713975892</v>
      </c>
      <c r="K17" s="22">
        <f t="shared" si="2"/>
        <v>0.46068432026634765</v>
      </c>
      <c r="L17" s="23">
        <f t="shared" si="3"/>
        <v>0.55043086459522728</v>
      </c>
      <c r="M17" s="4"/>
      <c r="N17" t="s">
        <v>274</v>
      </c>
      <c r="O17" s="5">
        <v>1.0003877531357881</v>
      </c>
      <c r="P17" s="71">
        <v>0.54141563908057166</v>
      </c>
    </row>
    <row r="18" spans="1:16" x14ac:dyDescent="0.25">
      <c r="A18" s="17"/>
      <c r="B18" s="55">
        <v>12</v>
      </c>
      <c r="C18" s="19" t="s">
        <v>261</v>
      </c>
      <c r="D18" s="20">
        <v>4.9324310000000011</v>
      </c>
      <c r="E18" s="21">
        <v>6.0663830000000045</v>
      </c>
      <c r="F18" s="21">
        <f t="shared" si="0"/>
        <v>2.8795442961733491</v>
      </c>
      <c r="G18" s="21">
        <v>1.680533956173349</v>
      </c>
      <c r="H18" s="21">
        <v>0.43125588999999998</v>
      </c>
      <c r="I18" s="21">
        <v>0.76775444999999987</v>
      </c>
      <c r="J18" s="22">
        <f t="shared" si="1"/>
        <v>0.27702404483418663</v>
      </c>
      <c r="K18" s="22">
        <f t="shared" si="2"/>
        <v>0.34811350456661694</v>
      </c>
      <c r="L18" s="23">
        <f t="shared" si="3"/>
        <v>0.47467235355455578</v>
      </c>
      <c r="M18" s="4"/>
      <c r="N18" t="s">
        <v>264</v>
      </c>
      <c r="O18" s="5">
        <v>66.529381426959574</v>
      </c>
      <c r="P18" s="71">
        <v>0.53004713557059935</v>
      </c>
    </row>
    <row r="19" spans="1:16" x14ac:dyDescent="0.25">
      <c r="A19" s="17"/>
      <c r="B19" s="55">
        <v>13</v>
      </c>
      <c r="C19" s="19" t="s">
        <v>262</v>
      </c>
      <c r="D19" s="20">
        <v>15.316520000000002</v>
      </c>
      <c r="E19" s="21">
        <v>15.709421000000003</v>
      </c>
      <c r="F19" s="21">
        <f t="shared" si="0"/>
        <v>8.1519782517465966</v>
      </c>
      <c r="G19" s="21">
        <v>5.858010131746596</v>
      </c>
      <c r="H19" s="21">
        <v>1.0163881400000001</v>
      </c>
      <c r="I19" s="21">
        <v>1.2775799800000001</v>
      </c>
      <c r="J19" s="22">
        <f t="shared" si="1"/>
        <v>0.37289790194982969</v>
      </c>
      <c r="K19" s="22">
        <f t="shared" si="2"/>
        <v>0.43759717635338663</v>
      </c>
      <c r="L19" s="23">
        <f t="shared" si="3"/>
        <v>0.51892289676026859</v>
      </c>
      <c r="M19" s="4"/>
      <c r="N19" t="s">
        <v>259</v>
      </c>
      <c r="O19" s="5">
        <v>5.2047898308345344</v>
      </c>
      <c r="P19" s="71">
        <v>0.52942558725479605</v>
      </c>
    </row>
    <row r="20" spans="1:16" x14ac:dyDescent="0.25">
      <c r="A20" s="17"/>
      <c r="B20" s="55">
        <v>14</v>
      </c>
      <c r="C20" s="19" t="s">
        <v>263</v>
      </c>
      <c r="D20" s="20">
        <v>13.286061000000002</v>
      </c>
      <c r="E20" s="21">
        <v>13.6015</v>
      </c>
      <c r="F20" s="21">
        <f t="shared" si="0"/>
        <v>7.0383139038437523</v>
      </c>
      <c r="G20" s="21">
        <v>4.8744279038437526</v>
      </c>
      <c r="H20" s="21">
        <v>1.1428651299999999</v>
      </c>
      <c r="I20" s="21">
        <v>1.0210208700000003</v>
      </c>
      <c r="J20" s="22">
        <f t="shared" si="1"/>
        <v>0.3583742898830094</v>
      </c>
      <c r="K20" s="22">
        <f t="shared" si="2"/>
        <v>0.44239922316242714</v>
      </c>
      <c r="L20" s="23">
        <f t="shared" si="3"/>
        <v>0.51746600770824924</v>
      </c>
      <c r="M20" s="4"/>
      <c r="N20" t="s">
        <v>262</v>
      </c>
      <c r="O20" s="5">
        <v>8.1519782517465966</v>
      </c>
      <c r="P20" s="71">
        <v>0.51892289676026859</v>
      </c>
    </row>
    <row r="21" spans="1:16" x14ac:dyDescent="0.25">
      <c r="A21" s="17"/>
      <c r="B21" s="55">
        <v>15</v>
      </c>
      <c r="C21" s="19" t="s">
        <v>264</v>
      </c>
      <c r="D21" s="20">
        <v>136.10686399999989</v>
      </c>
      <c r="E21" s="21">
        <v>125.51597200000003</v>
      </c>
      <c r="F21" s="21">
        <f t="shared" si="0"/>
        <v>66.529381426959574</v>
      </c>
      <c r="G21" s="21">
        <v>43.777653706959569</v>
      </c>
      <c r="H21" s="21">
        <v>10.248945159999998</v>
      </c>
      <c r="I21" s="21">
        <v>12.502782560000007</v>
      </c>
      <c r="J21" s="22">
        <f t="shared" si="1"/>
        <v>0.34878153759554648</v>
      </c>
      <c r="K21" s="22">
        <f t="shared" si="2"/>
        <v>0.43043604734989066</v>
      </c>
      <c r="L21" s="23">
        <f t="shared" si="3"/>
        <v>0.53004713557059935</v>
      </c>
      <c r="M21" s="4"/>
      <c r="N21" t="s">
        <v>263</v>
      </c>
      <c r="O21" s="5">
        <v>7.0383139038437523</v>
      </c>
      <c r="P21" s="71">
        <v>0.51746600770824924</v>
      </c>
    </row>
    <row r="22" spans="1:16" x14ac:dyDescent="0.25">
      <c r="A22" s="17"/>
      <c r="B22" s="55">
        <v>16</v>
      </c>
      <c r="C22" s="19" t="s">
        <v>265</v>
      </c>
      <c r="D22" s="20">
        <v>13.845922000000005</v>
      </c>
      <c r="E22" s="21">
        <v>12.038916000000002</v>
      </c>
      <c r="F22" s="21">
        <f t="shared" si="0"/>
        <v>5.9842071199402813</v>
      </c>
      <c r="G22" s="21">
        <v>3.8683601799402823</v>
      </c>
      <c r="H22" s="21">
        <v>1.5640195699999997</v>
      </c>
      <c r="I22" s="21">
        <v>0.55182737000000004</v>
      </c>
      <c r="J22" s="22">
        <f t="shared" si="1"/>
        <v>0.3213213033416199</v>
      </c>
      <c r="K22" s="22">
        <f t="shared" si="2"/>
        <v>0.45123495752776083</v>
      </c>
      <c r="L22" s="23">
        <f t="shared" si="3"/>
        <v>0.49707192241729076</v>
      </c>
      <c r="M22" s="4"/>
      <c r="N22" t="s">
        <v>252</v>
      </c>
      <c r="O22" s="5">
        <v>3.4155821471005612</v>
      </c>
      <c r="P22" s="71">
        <v>0.51664831308672687</v>
      </c>
    </row>
    <row r="23" spans="1:16" x14ac:dyDescent="0.25">
      <c r="A23" s="17"/>
      <c r="B23" s="55">
        <v>17</v>
      </c>
      <c r="C23" s="19" t="s">
        <v>266</v>
      </c>
      <c r="D23" s="20">
        <v>2.1920200000000003</v>
      </c>
      <c r="E23" s="21">
        <v>2.647799</v>
      </c>
      <c r="F23" s="21">
        <f t="shared" si="0"/>
        <v>1.2807308441781471</v>
      </c>
      <c r="G23" s="21">
        <v>0.85664353417814709</v>
      </c>
      <c r="H23" s="21">
        <v>0.17094399999999998</v>
      </c>
      <c r="I23" s="21">
        <v>0.25314331000000001</v>
      </c>
      <c r="J23" s="22">
        <f t="shared" si="1"/>
        <v>0.32353042439329688</v>
      </c>
      <c r="K23" s="22">
        <f t="shared" si="2"/>
        <v>0.38809121620566633</v>
      </c>
      <c r="L23" s="23">
        <f t="shared" si="3"/>
        <v>0.4836963999828337</v>
      </c>
      <c r="M23" s="4"/>
      <c r="N23" t="s">
        <v>270</v>
      </c>
      <c r="O23" s="5">
        <v>6.38677452475621</v>
      </c>
      <c r="P23" s="71">
        <v>0.50458396186074961</v>
      </c>
    </row>
    <row r="24" spans="1:16" x14ac:dyDescent="0.25">
      <c r="A24" s="17"/>
      <c r="B24" s="55">
        <v>18</v>
      </c>
      <c r="C24" s="19" t="s">
        <v>267</v>
      </c>
      <c r="D24" s="20">
        <v>2.0788219999999997</v>
      </c>
      <c r="E24" s="21">
        <v>2.2113140000000002</v>
      </c>
      <c r="F24" s="21">
        <f t="shared" si="0"/>
        <v>1.0837621156700818</v>
      </c>
      <c r="G24" s="21">
        <v>0.74179720567008189</v>
      </c>
      <c r="H24" s="21">
        <v>0.17071891</v>
      </c>
      <c r="I24" s="21">
        <v>0.17124600000000009</v>
      </c>
      <c r="J24" s="22">
        <f t="shared" si="1"/>
        <v>0.33545539243638933</v>
      </c>
      <c r="K24" s="22">
        <f t="shared" si="2"/>
        <v>0.41265786571698171</v>
      </c>
      <c r="L24" s="23">
        <f t="shared" si="3"/>
        <v>0.49009869953795876</v>
      </c>
      <c r="M24" s="4"/>
      <c r="N24" t="s">
        <v>254</v>
      </c>
      <c r="O24" s="5">
        <v>3.3808267234118938</v>
      </c>
      <c r="P24" s="71">
        <v>0.5025623256660624</v>
      </c>
    </row>
    <row r="25" spans="1:16" x14ac:dyDescent="0.25">
      <c r="A25" s="17"/>
      <c r="B25" s="55">
        <v>19</v>
      </c>
      <c r="C25" s="19" t="s">
        <v>268</v>
      </c>
      <c r="D25" s="20">
        <v>1.2833289999999995</v>
      </c>
      <c r="E25" s="21">
        <v>2.0733639999999993</v>
      </c>
      <c r="F25" s="21">
        <f t="shared" si="0"/>
        <v>0.9822692982454424</v>
      </c>
      <c r="G25" s="21">
        <v>0.65026167824544245</v>
      </c>
      <c r="H25" s="21">
        <v>0.20113902999999997</v>
      </c>
      <c r="I25" s="21">
        <v>0.13086859000000001</v>
      </c>
      <c r="J25" s="22">
        <f t="shared" si="1"/>
        <v>0.3136263956765154</v>
      </c>
      <c r="K25" s="22">
        <f t="shared" si="2"/>
        <v>0.41063735467840801</v>
      </c>
      <c r="L25" s="23">
        <f t="shared" si="3"/>
        <v>0.47375631979982419</v>
      </c>
      <c r="M25" s="4"/>
      <c r="N25" t="s">
        <v>251</v>
      </c>
      <c r="O25" s="5">
        <v>2.9143576400291864</v>
      </c>
      <c r="P25" s="71">
        <v>0.49939171135979921</v>
      </c>
    </row>
    <row r="26" spans="1:16" x14ac:dyDescent="0.25">
      <c r="A26" s="17"/>
      <c r="B26" s="55">
        <v>20</v>
      </c>
      <c r="C26" s="19" t="s">
        <v>269</v>
      </c>
      <c r="D26" s="20">
        <v>25.290016000000001</v>
      </c>
      <c r="E26" s="21">
        <v>28.466419999999999</v>
      </c>
      <c r="F26" s="21">
        <f t="shared" si="0"/>
        <v>17.495005564481833</v>
      </c>
      <c r="G26" s="21">
        <v>12.206776534481833</v>
      </c>
      <c r="H26" s="21">
        <v>2.7607353999999997</v>
      </c>
      <c r="I26" s="21">
        <v>2.5274936299999999</v>
      </c>
      <c r="J26" s="22">
        <f t="shared" si="1"/>
        <v>0.42881319584555533</v>
      </c>
      <c r="K26" s="22">
        <f t="shared" si="2"/>
        <v>0.52579537344287874</v>
      </c>
      <c r="L26" s="23">
        <f t="shared" si="3"/>
        <v>0.61458397524106767</v>
      </c>
      <c r="M26" s="4"/>
      <c r="N26" t="s">
        <v>265</v>
      </c>
      <c r="O26" s="5">
        <v>5.9842071199402813</v>
      </c>
      <c r="P26" s="71">
        <v>0.49707192241729076</v>
      </c>
    </row>
    <row r="27" spans="1:16" x14ac:dyDescent="0.25">
      <c r="A27" s="17"/>
      <c r="B27" s="55">
        <v>21</v>
      </c>
      <c r="C27" s="19" t="s">
        <v>270</v>
      </c>
      <c r="D27" s="20">
        <v>11.367071999999995</v>
      </c>
      <c r="E27" s="21">
        <v>12.657506000000001</v>
      </c>
      <c r="F27" s="21">
        <f t="shared" si="0"/>
        <v>6.38677452475621</v>
      </c>
      <c r="G27" s="21">
        <v>4.3850483547562105</v>
      </c>
      <c r="H27" s="21">
        <v>1.0152521999999999</v>
      </c>
      <c r="I27" s="21">
        <v>0.98647396999999981</v>
      </c>
      <c r="J27" s="22">
        <f t="shared" si="1"/>
        <v>0.34643857603197736</v>
      </c>
      <c r="K27" s="22">
        <f t="shared" si="2"/>
        <v>0.42664807385880044</v>
      </c>
      <c r="L27" s="23">
        <f t="shared" si="3"/>
        <v>0.50458396186074961</v>
      </c>
      <c r="M27" s="4"/>
      <c r="N27" t="s">
        <v>267</v>
      </c>
      <c r="O27" s="5">
        <v>1.0837621156700818</v>
      </c>
      <c r="P27" s="71">
        <v>0.49009869953795876</v>
      </c>
    </row>
    <row r="28" spans="1:16" x14ac:dyDescent="0.25">
      <c r="A28" s="17"/>
      <c r="B28" s="55">
        <v>22</v>
      </c>
      <c r="C28" s="19" t="s">
        <v>271</v>
      </c>
      <c r="D28" s="20">
        <v>8.911232</v>
      </c>
      <c r="E28" s="21">
        <v>9.0226330000000008</v>
      </c>
      <c r="F28" s="21">
        <f t="shared" si="0"/>
        <v>5.078118534020982</v>
      </c>
      <c r="G28" s="21">
        <v>3.5894205440209817</v>
      </c>
      <c r="H28" s="21">
        <v>0.67414154000000004</v>
      </c>
      <c r="I28" s="21">
        <v>0.81455644999999999</v>
      </c>
      <c r="J28" s="22">
        <f t="shared" si="1"/>
        <v>0.39782406577115365</v>
      </c>
      <c r="K28" s="22">
        <f t="shared" si="2"/>
        <v>0.4725407853806069</v>
      </c>
      <c r="L28" s="23">
        <f t="shared" si="3"/>
        <v>0.56282002537629328</v>
      </c>
      <c r="M28" s="4"/>
      <c r="N28" t="s">
        <v>257</v>
      </c>
      <c r="O28" s="5">
        <v>4.3512221342184896</v>
      </c>
      <c r="P28" s="71">
        <v>0.48524993938516037</v>
      </c>
    </row>
    <row r="29" spans="1:16" x14ac:dyDescent="0.25">
      <c r="A29" s="17"/>
      <c r="B29" s="55">
        <v>23</v>
      </c>
      <c r="C29" s="19" t="s">
        <v>272</v>
      </c>
      <c r="D29" s="20">
        <v>4.950724000000001</v>
      </c>
      <c r="E29" s="21">
        <v>5.0719790000000007</v>
      </c>
      <c r="F29" s="21">
        <f t="shared" si="0"/>
        <v>2.7654500223531628</v>
      </c>
      <c r="G29" s="21">
        <v>1.8938562023531631</v>
      </c>
      <c r="H29" s="21">
        <v>0.43558408999999998</v>
      </c>
      <c r="I29" s="21">
        <v>0.43600972999999993</v>
      </c>
      <c r="J29" s="22">
        <f t="shared" si="1"/>
        <v>0.37339590766309616</v>
      </c>
      <c r="K29" s="22">
        <f t="shared" si="2"/>
        <v>0.45927640716831886</v>
      </c>
      <c r="L29" s="23">
        <f t="shared" si="3"/>
        <v>0.54524082657936135</v>
      </c>
      <c r="M29" s="4"/>
      <c r="N29" t="s">
        <v>266</v>
      </c>
      <c r="O29" s="5">
        <v>1.2807308441781471</v>
      </c>
      <c r="P29" s="71">
        <v>0.4836963999828337</v>
      </c>
    </row>
    <row r="30" spans="1:16" x14ac:dyDescent="0.25">
      <c r="A30" s="17"/>
      <c r="B30" s="55">
        <v>24</v>
      </c>
      <c r="C30" s="19" t="s">
        <v>273</v>
      </c>
      <c r="D30" s="20">
        <v>3.7365650000000006</v>
      </c>
      <c r="E30" s="21">
        <v>5.6126330000000015</v>
      </c>
      <c r="F30" s="21">
        <f t="shared" si="0"/>
        <v>3.1127195263016914</v>
      </c>
      <c r="G30" s="21">
        <v>2.3593158563016914</v>
      </c>
      <c r="H30" s="21">
        <v>0.33782078999999998</v>
      </c>
      <c r="I30" s="21">
        <v>0.41558288000000004</v>
      </c>
      <c r="J30" s="22">
        <f t="shared" si="1"/>
        <v>0.42035812003059719</v>
      </c>
      <c r="K30" s="22">
        <f t="shared" si="2"/>
        <v>0.48054748035399614</v>
      </c>
      <c r="L30" s="23">
        <f t="shared" si="3"/>
        <v>0.55459167315976132</v>
      </c>
      <c r="M30" s="4"/>
      <c r="N30" t="s">
        <v>261</v>
      </c>
      <c r="O30" s="5">
        <v>2.8795442961733491</v>
      </c>
      <c r="P30" s="71">
        <v>0.47467235355455578</v>
      </c>
    </row>
    <row r="31" spans="1:16" ht="15.75" thickBot="1" x14ac:dyDescent="0.3">
      <c r="A31" s="24"/>
      <c r="B31" s="56">
        <v>25</v>
      </c>
      <c r="C31" s="26" t="s">
        <v>274</v>
      </c>
      <c r="D31" s="27">
        <v>1.7295569999999991</v>
      </c>
      <c r="E31" s="28">
        <v>1.8477259999999995</v>
      </c>
      <c r="F31" s="28">
        <f t="shared" si="0"/>
        <v>1.0003877531357881</v>
      </c>
      <c r="G31" s="28">
        <v>0.73418521313578822</v>
      </c>
      <c r="H31" s="28">
        <v>0.15760856999999998</v>
      </c>
      <c r="I31" s="28">
        <v>0.10859397</v>
      </c>
      <c r="J31" s="29">
        <f t="shared" si="1"/>
        <v>0.39734528449336559</v>
      </c>
      <c r="K31" s="29">
        <f t="shared" si="2"/>
        <v>0.48264395431778762</v>
      </c>
      <c r="L31" s="30">
        <f t="shared" si="3"/>
        <v>0.54141563908057166</v>
      </c>
      <c r="M31" s="4"/>
      <c r="N31" t="s">
        <v>268</v>
      </c>
      <c r="O31" s="5">
        <v>0.9822692982454424</v>
      </c>
      <c r="P31" s="71">
        <v>0.47375631979982419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13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98</v>
      </c>
      <c r="B1" s="51" t="s">
        <v>1557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1559</v>
      </c>
      <c r="N2" s="72" t="s">
        <v>1571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338.84630900000002</v>
      </c>
      <c r="E6" s="14">
        <f ca="1">SUM(E7:OFFSET(E7,50,0))</f>
        <v>339.344221</v>
      </c>
      <c r="F6" s="14">
        <f ca="1">SUM(F7:OFFSET(F7,50,0))</f>
        <v>142.58797375243478</v>
      </c>
      <c r="G6" s="14">
        <f ca="1">SUM(G7:OFFSET(G7,50,0))</f>
        <v>89.667161542434769</v>
      </c>
      <c r="H6" s="14">
        <f ca="1">SUM(H7:OFFSET(H7,50,0))</f>
        <v>24.148567609999994</v>
      </c>
      <c r="I6" s="14">
        <f ca="1">SUM(I7:OFFSET(I7,50,0))</f>
        <v>28.772244600000001</v>
      </c>
      <c r="J6" s="15">
        <f ca="1">IFERROR(G6/E6,0)</f>
        <v>0.26423659515461373</v>
      </c>
      <c r="K6" s="15">
        <f ca="1">IFERROR(SUM(G6,H6)/E6,0)</f>
        <v>0.33539904942844084</v>
      </c>
      <c r="L6" s="16">
        <f ca="1">IFERROR(SUM(G6,H6,I6)/E6,0)</f>
        <v>0.4201868336883649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6.110563</v>
      </c>
      <c r="E7" s="21">
        <v>7.6757329999999993</v>
      </c>
      <c r="F7" s="21">
        <f t="shared" ref="F7:F31" si="0">SUM(G7,H7,I7)</f>
        <v>3.4433565930458303</v>
      </c>
      <c r="G7" s="21">
        <v>2.3074969030458305</v>
      </c>
      <c r="H7" s="21">
        <v>0.58277133999999997</v>
      </c>
      <c r="I7" s="21">
        <v>0.5530883499999999</v>
      </c>
      <c r="J7" s="22">
        <f t="shared" ref="J7:J31" si="1">IFERROR(G7/E7,0)</f>
        <v>0.30062235138270582</v>
      </c>
      <c r="K7" s="22">
        <f t="shared" ref="K7:K31" si="2">IFERROR(SUM(G7,H7)/E7,0)</f>
        <v>0.37654621950057809</v>
      </c>
      <c r="L7" s="23">
        <f t="shared" ref="L7:L31" si="3">IFERROR(SUM(G7,H7,I7)/E7,0)</f>
        <v>0.44860296639367608</v>
      </c>
      <c r="M7" s="4"/>
      <c r="N7" t="s">
        <v>267</v>
      </c>
      <c r="O7" s="5">
        <v>2.0158896280779999</v>
      </c>
      <c r="P7" s="71">
        <v>0.53662581984410385</v>
      </c>
    </row>
    <row r="8" spans="1:16" x14ac:dyDescent="0.25">
      <c r="A8" s="17"/>
      <c r="B8" s="55">
        <v>2</v>
      </c>
      <c r="C8" s="19" t="s">
        <v>251</v>
      </c>
      <c r="D8" s="20">
        <v>14.365823000000002</v>
      </c>
      <c r="E8" s="21">
        <v>16.079788000000001</v>
      </c>
      <c r="F8" s="21">
        <f t="shared" si="0"/>
        <v>7.2642802366883723</v>
      </c>
      <c r="G8" s="21">
        <v>4.596153996688372</v>
      </c>
      <c r="H8" s="21">
        <v>1.2805244999999998</v>
      </c>
      <c r="I8" s="21">
        <v>1.38760174</v>
      </c>
      <c r="J8" s="22">
        <f t="shared" si="1"/>
        <v>0.28583424089225379</v>
      </c>
      <c r="K8" s="22">
        <f t="shared" si="2"/>
        <v>0.36546989902406501</v>
      </c>
      <c r="L8" s="23">
        <f t="shared" si="3"/>
        <v>0.45176467728855457</v>
      </c>
      <c r="M8" s="4"/>
      <c r="N8" t="s">
        <v>254</v>
      </c>
      <c r="O8" s="5">
        <v>10.049731155606102</v>
      </c>
      <c r="P8" s="71">
        <v>0.52622438177485409</v>
      </c>
    </row>
    <row r="9" spans="1:16" x14ac:dyDescent="0.25">
      <c r="A9" s="17"/>
      <c r="B9" s="55">
        <v>3</v>
      </c>
      <c r="C9" s="19" t="s">
        <v>252</v>
      </c>
      <c r="D9" s="20">
        <v>47.019166999999989</v>
      </c>
      <c r="E9" s="21">
        <v>20.027370000000001</v>
      </c>
      <c r="F9" s="21">
        <f t="shared" si="0"/>
        <v>8.392421742833811</v>
      </c>
      <c r="G9" s="21">
        <v>5.1906474828338105</v>
      </c>
      <c r="H9" s="21">
        <v>1.6306104799999999</v>
      </c>
      <c r="I9" s="21">
        <v>1.57116378</v>
      </c>
      <c r="J9" s="22">
        <f t="shared" si="1"/>
        <v>0.25917768947364583</v>
      </c>
      <c r="K9" s="22">
        <f t="shared" si="2"/>
        <v>0.34059679143261495</v>
      </c>
      <c r="L9" s="23">
        <f t="shared" si="3"/>
        <v>0.41904762047307315</v>
      </c>
      <c r="M9" s="4"/>
      <c r="N9" t="s">
        <v>272</v>
      </c>
      <c r="O9" s="5">
        <v>2.1790097594140607</v>
      </c>
      <c r="P9" s="71">
        <v>0.47596658231838174</v>
      </c>
    </row>
    <row r="10" spans="1:16" x14ac:dyDescent="0.25">
      <c r="A10" s="17"/>
      <c r="B10" s="55">
        <v>4</v>
      </c>
      <c r="C10" s="19" t="s">
        <v>253</v>
      </c>
      <c r="D10" s="20">
        <v>9.7726070000000007</v>
      </c>
      <c r="E10" s="21">
        <v>10.522845999999999</v>
      </c>
      <c r="F10" s="21">
        <f t="shared" si="0"/>
        <v>4.4232530619377481</v>
      </c>
      <c r="G10" s="21">
        <v>2.7313201119377482</v>
      </c>
      <c r="H10" s="21">
        <v>0.72992646999999999</v>
      </c>
      <c r="I10" s="21">
        <v>0.96200648000000011</v>
      </c>
      <c r="J10" s="22">
        <f t="shared" si="1"/>
        <v>0.25956096971653375</v>
      </c>
      <c r="K10" s="22">
        <f t="shared" si="2"/>
        <v>0.32892684944146749</v>
      </c>
      <c r="L10" s="23">
        <f t="shared" si="3"/>
        <v>0.42034760006349503</v>
      </c>
      <c r="M10" s="4"/>
      <c r="N10" t="s">
        <v>255</v>
      </c>
      <c r="O10" s="5">
        <v>11.234893994061625</v>
      </c>
      <c r="P10" s="71">
        <v>0.4608054501663274</v>
      </c>
    </row>
    <row r="11" spans="1:16" x14ac:dyDescent="0.25">
      <c r="A11" s="17"/>
      <c r="B11" s="55">
        <v>5</v>
      </c>
      <c r="C11" s="19" t="s">
        <v>254</v>
      </c>
      <c r="D11" s="20">
        <v>16.592169000000002</v>
      </c>
      <c r="E11" s="21">
        <v>19.097806000000006</v>
      </c>
      <c r="F11" s="21">
        <f t="shared" si="0"/>
        <v>10.049731155606102</v>
      </c>
      <c r="G11" s="21">
        <v>6.3151486656061024</v>
      </c>
      <c r="H11" s="21">
        <v>1.6881216499999998</v>
      </c>
      <c r="I11" s="21">
        <v>2.0464608399999999</v>
      </c>
      <c r="J11" s="22">
        <f t="shared" si="1"/>
        <v>0.3306740400235556</v>
      </c>
      <c r="K11" s="22">
        <f t="shared" si="2"/>
        <v>0.4190675261653668</v>
      </c>
      <c r="L11" s="23">
        <f t="shared" si="3"/>
        <v>0.52622438177485409</v>
      </c>
      <c r="M11" s="4"/>
      <c r="N11" t="s">
        <v>256</v>
      </c>
      <c r="O11" s="5">
        <v>2.2536366308960085</v>
      </c>
      <c r="P11" s="71">
        <v>0.4587362183203697</v>
      </c>
    </row>
    <row r="12" spans="1:16" x14ac:dyDescent="0.25">
      <c r="A12" s="17"/>
      <c r="B12" s="55">
        <v>6</v>
      </c>
      <c r="C12" s="19" t="s">
        <v>255</v>
      </c>
      <c r="D12" s="20">
        <v>25.784124999999996</v>
      </c>
      <c r="E12" s="21">
        <v>24.380991999999996</v>
      </c>
      <c r="F12" s="21">
        <f t="shared" si="0"/>
        <v>11.234893994061625</v>
      </c>
      <c r="G12" s="21">
        <v>6.7804697340616258</v>
      </c>
      <c r="H12" s="21">
        <v>2.1083804799999997</v>
      </c>
      <c r="I12" s="21">
        <v>2.34604378</v>
      </c>
      <c r="J12" s="22">
        <f t="shared" si="1"/>
        <v>0.2781047520158994</v>
      </c>
      <c r="K12" s="22">
        <f t="shared" si="2"/>
        <v>0.36458115461674517</v>
      </c>
      <c r="L12" s="23">
        <f t="shared" si="3"/>
        <v>0.4608054501663274</v>
      </c>
      <c r="M12" s="4"/>
      <c r="N12" t="s">
        <v>251</v>
      </c>
      <c r="O12" s="5">
        <v>7.2642802366883723</v>
      </c>
      <c r="P12" s="71">
        <v>0.45176467728855457</v>
      </c>
    </row>
    <row r="13" spans="1:16" x14ac:dyDescent="0.25">
      <c r="A13" s="17"/>
      <c r="B13" s="55">
        <v>7</v>
      </c>
      <c r="C13" s="19" t="s">
        <v>256</v>
      </c>
      <c r="D13" s="20">
        <v>4.4804460000000006</v>
      </c>
      <c r="E13" s="21">
        <v>4.9127070000000002</v>
      </c>
      <c r="F13" s="21">
        <f t="shared" si="0"/>
        <v>2.2536366308960085</v>
      </c>
      <c r="G13" s="21">
        <v>1.4798277708960086</v>
      </c>
      <c r="H13" s="21">
        <v>0.32432857999999998</v>
      </c>
      <c r="I13" s="21">
        <v>0.44948028000000001</v>
      </c>
      <c r="J13" s="22">
        <f t="shared" si="1"/>
        <v>0.30122451245230147</v>
      </c>
      <c r="K13" s="22">
        <f t="shared" si="2"/>
        <v>0.3672428155996294</v>
      </c>
      <c r="L13" s="23">
        <f t="shared" si="3"/>
        <v>0.4587362183203697</v>
      </c>
      <c r="M13" s="4"/>
      <c r="N13" t="s">
        <v>250</v>
      </c>
      <c r="O13" s="5">
        <v>3.4433565930458303</v>
      </c>
      <c r="P13" s="71">
        <v>0.44860296639367608</v>
      </c>
    </row>
    <row r="14" spans="1:16" x14ac:dyDescent="0.25">
      <c r="A14" s="17"/>
      <c r="B14" s="55">
        <v>8</v>
      </c>
      <c r="C14" s="19" t="s">
        <v>257</v>
      </c>
      <c r="D14" s="20">
        <v>16.288755999999999</v>
      </c>
      <c r="E14" s="21">
        <v>20.835417</v>
      </c>
      <c r="F14" s="21">
        <f t="shared" si="0"/>
        <v>7.9532243476096491</v>
      </c>
      <c r="G14" s="21">
        <v>5.0334895676096494</v>
      </c>
      <c r="H14" s="21">
        <v>1.3636134699999998</v>
      </c>
      <c r="I14" s="21">
        <v>1.5561213100000002</v>
      </c>
      <c r="J14" s="22">
        <f t="shared" si="1"/>
        <v>0.24158333704622517</v>
      </c>
      <c r="K14" s="22">
        <f t="shared" si="2"/>
        <v>0.30703023786899247</v>
      </c>
      <c r="L14" s="23">
        <f t="shared" si="3"/>
        <v>0.38171659091870586</v>
      </c>
      <c r="M14" s="4"/>
      <c r="N14" t="s">
        <v>258</v>
      </c>
      <c r="O14" s="5">
        <v>8.3094285561393111</v>
      </c>
      <c r="P14" s="71">
        <v>0.4420793670637006</v>
      </c>
    </row>
    <row r="15" spans="1:16" x14ac:dyDescent="0.25">
      <c r="A15" s="17"/>
      <c r="B15" s="55">
        <v>9</v>
      </c>
      <c r="C15" s="19" t="s">
        <v>258</v>
      </c>
      <c r="D15" s="20">
        <v>14.843127000000001</v>
      </c>
      <c r="E15" s="21">
        <v>18.796237000000001</v>
      </c>
      <c r="F15" s="21">
        <f t="shared" si="0"/>
        <v>8.3094285561393111</v>
      </c>
      <c r="G15" s="21">
        <v>5.4351128561393125</v>
      </c>
      <c r="H15" s="21">
        <v>1.3829551299999996</v>
      </c>
      <c r="I15" s="21">
        <v>1.4913605700000001</v>
      </c>
      <c r="J15" s="22">
        <f t="shared" si="1"/>
        <v>0.28915962573462506</v>
      </c>
      <c r="K15" s="22">
        <f t="shared" si="2"/>
        <v>0.36273579579462162</v>
      </c>
      <c r="L15" s="23">
        <f t="shared" si="3"/>
        <v>0.4420793670637006</v>
      </c>
      <c r="M15" s="4"/>
      <c r="N15" t="s">
        <v>261</v>
      </c>
      <c r="O15" s="5">
        <v>6.6774111593222445</v>
      </c>
      <c r="P15" s="71">
        <v>0.43897303853338809</v>
      </c>
    </row>
    <row r="16" spans="1:16" x14ac:dyDescent="0.25">
      <c r="A16" s="17"/>
      <c r="B16" s="55">
        <v>10</v>
      </c>
      <c r="C16" s="19" t="s">
        <v>259</v>
      </c>
      <c r="D16" s="20">
        <v>11.480842000000001</v>
      </c>
      <c r="E16" s="21">
        <v>15.164586</v>
      </c>
      <c r="F16" s="21">
        <f t="shared" si="0"/>
        <v>5.8831009766142612</v>
      </c>
      <c r="G16" s="21">
        <v>3.6469570466142613</v>
      </c>
      <c r="H16" s="21">
        <v>1.0480783200000001</v>
      </c>
      <c r="I16" s="21">
        <v>1.1880656099999998</v>
      </c>
      <c r="J16" s="22">
        <f t="shared" si="1"/>
        <v>0.2404916986599081</v>
      </c>
      <c r="K16" s="22">
        <f t="shared" si="2"/>
        <v>0.30960524518204857</v>
      </c>
      <c r="L16" s="23">
        <f t="shared" si="3"/>
        <v>0.38794998931156188</v>
      </c>
      <c r="M16" s="4"/>
      <c r="N16" t="s">
        <v>269</v>
      </c>
      <c r="O16" s="5">
        <v>6.0290291240254934</v>
      </c>
      <c r="P16" s="71">
        <v>0.42615746884364963</v>
      </c>
    </row>
    <row r="17" spans="1:16" x14ac:dyDescent="0.25">
      <c r="A17" s="17"/>
      <c r="B17" s="55">
        <v>11</v>
      </c>
      <c r="C17" s="19" t="s">
        <v>260</v>
      </c>
      <c r="D17" s="20">
        <v>5.2704189999999986</v>
      </c>
      <c r="E17" s="21">
        <v>5.4666980000000001</v>
      </c>
      <c r="F17" s="21">
        <f t="shared" si="0"/>
        <v>2.2704974211984372</v>
      </c>
      <c r="G17" s="21">
        <v>1.4937704611984373</v>
      </c>
      <c r="H17" s="21">
        <v>0.33445941000000001</v>
      </c>
      <c r="I17" s="21">
        <v>0.44226754999999995</v>
      </c>
      <c r="J17" s="22">
        <f t="shared" si="1"/>
        <v>0.27324912793763939</v>
      </c>
      <c r="K17" s="22">
        <f t="shared" si="2"/>
        <v>0.33443037665487235</v>
      </c>
      <c r="L17" s="23">
        <f t="shared" si="3"/>
        <v>0.41533251355725836</v>
      </c>
      <c r="M17" s="4"/>
      <c r="N17" t="s">
        <v>253</v>
      </c>
      <c r="O17" s="5">
        <v>4.4232530619377481</v>
      </c>
      <c r="P17" s="71">
        <v>0.42034760006349503</v>
      </c>
    </row>
    <row r="18" spans="1:16" x14ac:dyDescent="0.25">
      <c r="A18" s="17"/>
      <c r="B18" s="55">
        <v>12</v>
      </c>
      <c r="C18" s="19" t="s">
        <v>261</v>
      </c>
      <c r="D18" s="20">
        <v>11.235141000000002</v>
      </c>
      <c r="E18" s="21">
        <v>15.211438000000001</v>
      </c>
      <c r="F18" s="21">
        <f t="shared" si="0"/>
        <v>6.6774111593222445</v>
      </c>
      <c r="G18" s="21">
        <v>4.0671862093222444</v>
      </c>
      <c r="H18" s="21">
        <v>1.3777663999999998</v>
      </c>
      <c r="I18" s="21">
        <v>1.2324585500000003</v>
      </c>
      <c r="J18" s="22">
        <f t="shared" si="1"/>
        <v>0.26737683901563047</v>
      </c>
      <c r="K18" s="22">
        <f t="shared" si="2"/>
        <v>0.35795120811866987</v>
      </c>
      <c r="L18" s="23">
        <f t="shared" si="3"/>
        <v>0.43897303853338809</v>
      </c>
      <c r="M18" s="4"/>
      <c r="N18" t="s">
        <v>252</v>
      </c>
      <c r="O18" s="5">
        <v>8.392421742833811</v>
      </c>
      <c r="P18" s="71">
        <v>0.41904762047307315</v>
      </c>
    </row>
    <row r="19" spans="1:16" x14ac:dyDescent="0.25">
      <c r="A19" s="17"/>
      <c r="B19" s="55">
        <v>13</v>
      </c>
      <c r="C19" s="19" t="s">
        <v>262</v>
      </c>
      <c r="D19" s="20">
        <v>14.928039</v>
      </c>
      <c r="E19" s="21">
        <v>14.204342000000002</v>
      </c>
      <c r="F19" s="21">
        <f t="shared" si="0"/>
        <v>5.947170937034449</v>
      </c>
      <c r="G19" s="21">
        <v>3.8181288170344487</v>
      </c>
      <c r="H19" s="21">
        <v>0.81498616999999995</v>
      </c>
      <c r="I19" s="21">
        <v>1.31405595</v>
      </c>
      <c r="J19" s="22">
        <f t="shared" si="1"/>
        <v>0.26880011879708671</v>
      </c>
      <c r="K19" s="22">
        <f t="shared" si="2"/>
        <v>0.32617596697083528</v>
      </c>
      <c r="L19" s="23">
        <f t="shared" si="3"/>
        <v>0.41868683090244152</v>
      </c>
      <c r="M19" s="4"/>
      <c r="N19" t="s">
        <v>264</v>
      </c>
      <c r="O19" s="5">
        <v>24.933089360816545</v>
      </c>
      <c r="P19" s="71">
        <v>0.41903615912655889</v>
      </c>
    </row>
    <row r="20" spans="1:16" x14ac:dyDescent="0.25">
      <c r="A20" s="17"/>
      <c r="B20" s="55">
        <v>14</v>
      </c>
      <c r="C20" s="19" t="s">
        <v>263</v>
      </c>
      <c r="D20" s="20">
        <v>6.1988120000000002</v>
      </c>
      <c r="E20" s="21">
        <v>6.1298520000000005</v>
      </c>
      <c r="F20" s="21">
        <f t="shared" si="0"/>
        <v>2.3049537037387062</v>
      </c>
      <c r="G20" s="21">
        <v>1.452109783738706</v>
      </c>
      <c r="H20" s="21">
        <v>0.34177522000000005</v>
      </c>
      <c r="I20" s="21">
        <v>0.51106870000000004</v>
      </c>
      <c r="J20" s="22">
        <f t="shared" si="1"/>
        <v>0.23689149162797174</v>
      </c>
      <c r="K20" s="22">
        <f t="shared" si="2"/>
        <v>0.29264735979575135</v>
      </c>
      <c r="L20" s="23">
        <f t="shared" si="3"/>
        <v>0.37602110193503957</v>
      </c>
      <c r="M20" s="4"/>
      <c r="N20" t="s">
        <v>262</v>
      </c>
      <c r="O20" s="5">
        <v>5.947170937034449</v>
      </c>
      <c r="P20" s="71">
        <v>0.41868683090244152</v>
      </c>
    </row>
    <row r="21" spans="1:16" x14ac:dyDescent="0.25">
      <c r="A21" s="17"/>
      <c r="B21" s="55">
        <v>15</v>
      </c>
      <c r="C21" s="19" t="s">
        <v>264</v>
      </c>
      <c r="D21" s="20">
        <v>72.868685000000013</v>
      </c>
      <c r="E21" s="21">
        <v>59.501045000000012</v>
      </c>
      <c r="F21" s="21">
        <f t="shared" si="0"/>
        <v>24.933089360816545</v>
      </c>
      <c r="G21" s="21">
        <v>15.606067420816544</v>
      </c>
      <c r="H21" s="21">
        <v>3.8376394399999998</v>
      </c>
      <c r="I21" s="21">
        <v>5.4893824999999996</v>
      </c>
      <c r="J21" s="22">
        <f t="shared" si="1"/>
        <v>0.2622822409390716</v>
      </c>
      <c r="K21" s="22">
        <f t="shared" si="2"/>
        <v>0.32677925002521452</v>
      </c>
      <c r="L21" s="23">
        <f t="shared" si="3"/>
        <v>0.41903615912655889</v>
      </c>
      <c r="M21" s="4"/>
      <c r="N21" t="s">
        <v>260</v>
      </c>
      <c r="O21" s="5">
        <v>2.2704974211984372</v>
      </c>
      <c r="P21" s="71">
        <v>0.41533251355725836</v>
      </c>
    </row>
    <row r="22" spans="1:16" x14ac:dyDescent="0.25">
      <c r="A22" s="17"/>
      <c r="B22" s="55">
        <v>16</v>
      </c>
      <c r="C22" s="19" t="s">
        <v>265</v>
      </c>
      <c r="D22" s="20">
        <v>7.9487690000000004</v>
      </c>
      <c r="E22" s="21">
        <v>13.242332000000001</v>
      </c>
      <c r="F22" s="21">
        <f t="shared" si="0"/>
        <v>4.6633721522238316</v>
      </c>
      <c r="G22" s="21">
        <v>2.7369534722238313</v>
      </c>
      <c r="H22" s="21">
        <v>1.00588145</v>
      </c>
      <c r="I22" s="21">
        <v>0.92053722999999998</v>
      </c>
      <c r="J22" s="22">
        <f t="shared" si="1"/>
        <v>0.20668213666775845</v>
      </c>
      <c r="K22" s="22">
        <f t="shared" si="2"/>
        <v>0.28264167687563119</v>
      </c>
      <c r="L22" s="23">
        <f t="shared" si="3"/>
        <v>0.35215641415906435</v>
      </c>
      <c r="M22" s="4"/>
      <c r="N22" t="s">
        <v>270</v>
      </c>
      <c r="O22" s="5">
        <v>7.7638880950897953</v>
      </c>
      <c r="P22" s="71">
        <v>0.4124803177849527</v>
      </c>
    </row>
    <row r="23" spans="1:16" x14ac:dyDescent="0.25">
      <c r="A23" s="17"/>
      <c r="B23" s="55">
        <v>17</v>
      </c>
      <c r="C23" s="19" t="s">
        <v>266</v>
      </c>
      <c r="D23" s="20">
        <v>0</v>
      </c>
      <c r="E23" s="21">
        <v>1.2594320000000003</v>
      </c>
      <c r="F23" s="21">
        <f t="shared" si="0"/>
        <v>1.388357E-2</v>
      </c>
      <c r="G23" s="21">
        <v>0</v>
      </c>
      <c r="H23" s="21">
        <v>1.5349999999999999E-3</v>
      </c>
      <c r="I23" s="21">
        <v>1.234857E-2</v>
      </c>
      <c r="J23" s="22">
        <f t="shared" si="1"/>
        <v>0</v>
      </c>
      <c r="K23" s="22">
        <f t="shared" si="2"/>
        <v>1.2188033970869404E-3</v>
      </c>
      <c r="L23" s="23">
        <f t="shared" si="3"/>
        <v>1.1023675752243866E-2</v>
      </c>
      <c r="M23" s="4"/>
      <c r="N23" t="s">
        <v>273</v>
      </c>
      <c r="O23" s="5">
        <v>2.0007212482379946</v>
      </c>
      <c r="P23" s="71">
        <v>0.38800587388885971</v>
      </c>
    </row>
    <row r="24" spans="1:16" x14ac:dyDescent="0.25">
      <c r="A24" s="17"/>
      <c r="B24" s="55">
        <v>18</v>
      </c>
      <c r="C24" s="19" t="s">
        <v>267</v>
      </c>
      <c r="D24" s="20">
        <v>2.1328689999999995</v>
      </c>
      <c r="E24" s="21">
        <v>3.7566019999999991</v>
      </c>
      <c r="F24" s="21">
        <f t="shared" si="0"/>
        <v>2.0158896280779999</v>
      </c>
      <c r="G24" s="21">
        <v>1.2385907880779996</v>
      </c>
      <c r="H24" s="21">
        <v>0.2546851</v>
      </c>
      <c r="I24" s="21">
        <v>0.52261373999999994</v>
      </c>
      <c r="J24" s="22">
        <f t="shared" si="1"/>
        <v>0.32971041065249923</v>
      </c>
      <c r="K24" s="22">
        <f t="shared" si="2"/>
        <v>0.39750707902460791</v>
      </c>
      <c r="L24" s="23">
        <f t="shared" si="3"/>
        <v>0.53662581984410385</v>
      </c>
      <c r="M24" s="4"/>
      <c r="N24" t="s">
        <v>259</v>
      </c>
      <c r="O24" s="5">
        <v>5.8831009766142612</v>
      </c>
      <c r="P24" s="71">
        <v>0.38794998931156188</v>
      </c>
    </row>
    <row r="25" spans="1:16" x14ac:dyDescent="0.25">
      <c r="A25" s="17"/>
      <c r="B25" s="55">
        <v>19</v>
      </c>
      <c r="C25" s="19" t="s">
        <v>268</v>
      </c>
      <c r="D25" s="20">
        <v>6.1951910000000012</v>
      </c>
      <c r="E25" s="21">
        <v>5.3908049999999994</v>
      </c>
      <c r="F25" s="21">
        <f t="shared" si="0"/>
        <v>2.0869699539440383</v>
      </c>
      <c r="G25" s="21">
        <v>1.2606889339440386</v>
      </c>
      <c r="H25" s="21">
        <v>0.42142504000000003</v>
      </c>
      <c r="I25" s="21">
        <v>0.40485597999999995</v>
      </c>
      <c r="J25" s="22">
        <f t="shared" si="1"/>
        <v>0.23385912381249901</v>
      </c>
      <c r="K25" s="22">
        <f t="shared" si="2"/>
        <v>0.31203391217898602</v>
      </c>
      <c r="L25" s="23">
        <f t="shared" si="3"/>
        <v>0.38713512248060139</v>
      </c>
      <c r="M25" s="4"/>
      <c r="N25" t="s">
        <v>268</v>
      </c>
      <c r="O25" s="5">
        <v>2.0869699539440383</v>
      </c>
      <c r="P25" s="71">
        <v>0.38713512248060139</v>
      </c>
    </row>
    <row r="26" spans="1:16" x14ac:dyDescent="0.25">
      <c r="A26" s="17"/>
      <c r="B26" s="55">
        <v>20</v>
      </c>
      <c r="C26" s="19" t="s">
        <v>269</v>
      </c>
      <c r="D26" s="20">
        <v>11.983049000000001</v>
      </c>
      <c r="E26" s="21">
        <v>14.147420999999998</v>
      </c>
      <c r="F26" s="21">
        <f t="shared" si="0"/>
        <v>6.0290291240254934</v>
      </c>
      <c r="G26" s="21">
        <v>4.0222459540254931</v>
      </c>
      <c r="H26" s="21">
        <v>0.94670344000000006</v>
      </c>
      <c r="I26" s="21">
        <v>1.06007973</v>
      </c>
      <c r="J26" s="22">
        <f t="shared" si="1"/>
        <v>0.28430948326380434</v>
      </c>
      <c r="K26" s="22">
        <f t="shared" si="2"/>
        <v>0.3512265164106938</v>
      </c>
      <c r="L26" s="23">
        <f t="shared" si="3"/>
        <v>0.42615746884364963</v>
      </c>
      <c r="M26" s="4"/>
      <c r="N26" t="s">
        <v>257</v>
      </c>
      <c r="O26" s="5">
        <v>7.9532243476096491</v>
      </c>
      <c r="P26" s="71">
        <v>0.38171659091870586</v>
      </c>
    </row>
    <row r="27" spans="1:16" x14ac:dyDescent="0.25">
      <c r="A27" s="17"/>
      <c r="B27" s="55">
        <v>21</v>
      </c>
      <c r="C27" s="19" t="s">
        <v>270</v>
      </c>
      <c r="D27" s="20">
        <v>13.050621</v>
      </c>
      <c r="E27" s="21">
        <v>18.822445000000002</v>
      </c>
      <c r="F27" s="21">
        <f t="shared" si="0"/>
        <v>7.7638880950897953</v>
      </c>
      <c r="G27" s="21">
        <v>4.8559004550897953</v>
      </c>
      <c r="H27" s="21">
        <v>1.2485293799999999</v>
      </c>
      <c r="I27" s="21">
        <v>1.6594582599999999</v>
      </c>
      <c r="J27" s="22">
        <f t="shared" si="1"/>
        <v>0.25798457400671354</v>
      </c>
      <c r="K27" s="22">
        <f t="shared" si="2"/>
        <v>0.32431651866108757</v>
      </c>
      <c r="L27" s="23">
        <f t="shared" si="3"/>
        <v>0.4124803177849527</v>
      </c>
      <c r="M27" s="4"/>
      <c r="N27" t="s">
        <v>263</v>
      </c>
      <c r="O27" s="5">
        <v>2.3049537037387062</v>
      </c>
      <c r="P27" s="71">
        <v>0.37602110193503957</v>
      </c>
    </row>
    <row r="28" spans="1:16" x14ac:dyDescent="0.25">
      <c r="A28" s="17"/>
      <c r="B28" s="55">
        <v>22</v>
      </c>
      <c r="C28" s="19" t="s">
        <v>271</v>
      </c>
      <c r="D28" s="20">
        <v>4.4291310000000008</v>
      </c>
      <c r="E28" s="21">
        <v>6.8402720000000006</v>
      </c>
      <c r="F28" s="21">
        <f t="shared" si="0"/>
        <v>1.9711250447609328</v>
      </c>
      <c r="G28" s="21">
        <v>1.1928517847609328</v>
      </c>
      <c r="H28" s="21">
        <v>0.35272861</v>
      </c>
      <c r="I28" s="21">
        <v>0.42554464999999997</v>
      </c>
      <c r="J28" s="22">
        <f t="shared" si="1"/>
        <v>0.17438660111190502</v>
      </c>
      <c r="K28" s="22">
        <f t="shared" si="2"/>
        <v>0.22595306074976737</v>
      </c>
      <c r="L28" s="23">
        <f t="shared" si="3"/>
        <v>0.28816471695291246</v>
      </c>
      <c r="M28" s="4"/>
      <c r="N28" t="s">
        <v>265</v>
      </c>
      <c r="O28" s="5">
        <v>4.6633721522238316</v>
      </c>
      <c r="P28" s="71">
        <v>0.35215641415906435</v>
      </c>
    </row>
    <row r="29" spans="1:16" x14ac:dyDescent="0.25">
      <c r="A29" s="17"/>
      <c r="B29" s="55">
        <v>23</v>
      </c>
      <c r="C29" s="19" t="s">
        <v>272</v>
      </c>
      <c r="D29" s="20">
        <v>4.5435750000000006</v>
      </c>
      <c r="E29" s="21">
        <v>4.5780729999999998</v>
      </c>
      <c r="F29" s="21">
        <f t="shared" si="0"/>
        <v>2.1790097594140607</v>
      </c>
      <c r="G29" s="21">
        <v>1.4462669594140607</v>
      </c>
      <c r="H29" s="21">
        <v>0.25211217000000002</v>
      </c>
      <c r="I29" s="21">
        <v>0.48063062999999995</v>
      </c>
      <c r="J29" s="22">
        <f t="shared" si="1"/>
        <v>0.31591172954517344</v>
      </c>
      <c r="K29" s="22">
        <f t="shared" si="2"/>
        <v>0.37098122494203584</v>
      </c>
      <c r="L29" s="23">
        <f t="shared" si="3"/>
        <v>0.47596658231838174</v>
      </c>
      <c r="M29" s="4"/>
      <c r="N29" t="s">
        <v>274</v>
      </c>
      <c r="O29" s="5">
        <v>2.5236352991175224</v>
      </c>
      <c r="P29" s="71">
        <v>0.30989329965407303</v>
      </c>
    </row>
    <row r="30" spans="1:16" x14ac:dyDescent="0.25">
      <c r="A30" s="17"/>
      <c r="B30" s="55">
        <v>24</v>
      </c>
      <c r="C30" s="19" t="s">
        <v>273</v>
      </c>
      <c r="D30" s="20">
        <v>6.1129300000000022</v>
      </c>
      <c r="E30" s="21">
        <v>5.1564200000000016</v>
      </c>
      <c r="F30" s="21">
        <f t="shared" si="0"/>
        <v>2.0007212482379946</v>
      </c>
      <c r="G30" s="21">
        <v>1.3267297482379945</v>
      </c>
      <c r="H30" s="21">
        <v>0.30267686999999999</v>
      </c>
      <c r="I30" s="21">
        <v>0.37131462999999998</v>
      </c>
      <c r="J30" s="22">
        <f t="shared" si="1"/>
        <v>0.25729668030106045</v>
      </c>
      <c r="K30" s="22">
        <f t="shared" si="2"/>
        <v>0.31599571373898827</v>
      </c>
      <c r="L30" s="23">
        <f t="shared" si="3"/>
        <v>0.38800587388885971</v>
      </c>
      <c r="M30" s="4"/>
      <c r="N30" t="s">
        <v>271</v>
      </c>
      <c r="O30" s="5">
        <v>1.9711250447609328</v>
      </c>
      <c r="P30" s="71">
        <v>0.28816471695291246</v>
      </c>
    </row>
    <row r="31" spans="1:16" ht="15.75" thickBot="1" x14ac:dyDescent="0.3">
      <c r="A31" s="24"/>
      <c r="B31" s="56">
        <v>25</v>
      </c>
      <c r="C31" s="26" t="s">
        <v>274</v>
      </c>
      <c r="D31" s="27">
        <v>5.2114529999999997</v>
      </c>
      <c r="E31" s="28">
        <v>8.1435620000000011</v>
      </c>
      <c r="F31" s="28">
        <f t="shared" si="0"/>
        <v>2.5236352991175224</v>
      </c>
      <c r="G31" s="28">
        <v>1.6330466191175219</v>
      </c>
      <c r="H31" s="28">
        <v>0.51635349000000008</v>
      </c>
      <c r="I31" s="28">
        <v>0.37423519000000005</v>
      </c>
      <c r="J31" s="29">
        <f t="shared" si="1"/>
        <v>0.20053222645293567</v>
      </c>
      <c r="K31" s="29">
        <f t="shared" si="2"/>
        <v>0.26393857001610865</v>
      </c>
      <c r="L31" s="30">
        <f t="shared" si="3"/>
        <v>0.30989329965407303</v>
      </c>
      <c r="M31" s="4"/>
      <c r="N31" t="s">
        <v>266</v>
      </c>
      <c r="O31" s="5">
        <v>1.388357E-2</v>
      </c>
      <c r="P31" s="71">
        <v>1.1023675752243866E-2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topLeftCell="A12"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5703125" customWidth="1"/>
    <col min="6" max="6" width="13.5703125" customWidth="1"/>
    <col min="7" max="9" width="0" hidden="1" customWidth="1"/>
  </cols>
  <sheetData>
    <row r="1" spans="1:13" ht="15.75" x14ac:dyDescent="0.25">
      <c r="A1" s="50">
        <v>98</v>
      </c>
      <c r="B1" s="49" t="s">
        <v>1557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1560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338.84630900000002</v>
      </c>
      <c r="E6" s="14">
        <v>339.344221</v>
      </c>
      <c r="F6" s="14">
        <v>142.58797375243478</v>
      </c>
      <c r="G6" s="14">
        <v>89.667161542434769</v>
      </c>
      <c r="H6" s="14">
        <v>24.148567609999994</v>
      </c>
      <c r="I6" s="14">
        <v>28.772244600000001</v>
      </c>
      <c r="J6" s="15">
        <v>0.26423659515461373</v>
      </c>
      <c r="K6" s="15">
        <v>0.33539904942844084</v>
      </c>
      <c r="L6" s="16">
        <v>0.4201868336883649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336.03376400000008</v>
      </c>
      <c r="E7" s="38">
        <f ca="1">SUM(E8:OFFSET(E6,MATCH("PROYECTOS",$A$8:$A$50,0),0))</f>
        <v>336.03376399999991</v>
      </c>
      <c r="F7" s="38">
        <f ca="1">SUM(F8:OFFSET(F6,MATCH("PROYECTOS",$A$8:$A$50,0),0))</f>
        <v>141.47556495320478</v>
      </c>
      <c r="G7" s="38">
        <f ca="1">SUM(G8:OFFSET(G6,MATCH("PROYECTOS",$A$8:$A$50,0),0))</f>
        <v>89.027966253204795</v>
      </c>
      <c r="H7" s="38">
        <f ca="1">SUM(H8:OFFSET(H6,MATCH("PROYECTOS",$A$8:$A$50,0),0))</f>
        <v>24.031874969999997</v>
      </c>
      <c r="I7" s="38">
        <f ca="1">SUM(I8:OFFSET(I6,MATCH("PROYECTOS",$A$8:$A$50,0),0))</f>
        <v>28.415723730000003</v>
      </c>
      <c r="J7" s="39">
        <f ca="1">IFERROR(G7/E7,0)</f>
        <v>0.26493756220641212</v>
      </c>
      <c r="K7" s="39">
        <f ca="1">IFERROR(SUM(G7,H7)/E7,0)</f>
        <v>0.33645381308529704</v>
      </c>
      <c r="L7" s="40">
        <f ca="1">IFERROR(SUM(G7,H7,I7)/E7,0)</f>
        <v>0.42101592193933468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25.791495000000005</v>
      </c>
      <c r="E8" s="21">
        <v>27.871004999999993</v>
      </c>
      <c r="F8" s="21">
        <f t="shared" ref="F8:F10" si="0">SUM(G8,H8,I8)</f>
        <v>11.91157496594235</v>
      </c>
      <c r="G8" s="21">
        <v>7.6889875059423503</v>
      </c>
      <c r="H8" s="21">
        <v>1.9958317600000002</v>
      </c>
      <c r="I8" s="21">
        <v>2.2267557</v>
      </c>
      <c r="J8" s="22">
        <f t="shared" ref="J8:J11" si="1">IFERROR(G8/E8,0)</f>
        <v>0.27587765514527918</v>
      </c>
      <c r="K8" s="22">
        <f t="shared" ref="K8:K11" si="2">IFERROR(SUM(G8,H8)/E8,0)</f>
        <v>0.3474872637690084</v>
      </c>
      <c r="L8" s="23">
        <f t="shared" ref="L8:L11" si="3">IFERROR(SUM(G8,H8,I8)/E8,0)</f>
        <v>0.42738232675651106</v>
      </c>
      <c r="M8" s="4"/>
    </row>
    <row r="9" spans="1:13" ht="63.75" x14ac:dyDescent="0.25">
      <c r="A9" s="17"/>
      <c r="B9" s="19">
        <v>3000314</v>
      </c>
      <c r="C9" s="19" t="s">
        <v>1562</v>
      </c>
      <c r="D9" s="20">
        <v>85.195772000000005</v>
      </c>
      <c r="E9" s="21">
        <v>107.31025899999997</v>
      </c>
      <c r="F9" s="21">
        <f t="shared" si="0"/>
        <v>42.359126268667893</v>
      </c>
      <c r="G9" s="21">
        <v>26.699482398667897</v>
      </c>
      <c r="H9" s="21">
        <v>8.2185885899999978</v>
      </c>
      <c r="I9" s="21">
        <v>7.4410552800000014</v>
      </c>
      <c r="J9" s="22">
        <f t="shared" si="1"/>
        <v>0.24880642957601942</v>
      </c>
      <c r="K9" s="22">
        <f t="shared" si="2"/>
        <v>0.32539359530078016</v>
      </c>
      <c r="L9" s="23">
        <f t="shared" si="3"/>
        <v>0.39473510420534819</v>
      </c>
      <c r="M9" s="4"/>
    </row>
    <row r="10" spans="1:13" ht="63.75" x14ac:dyDescent="0.25">
      <c r="A10" s="17"/>
      <c r="B10" s="19">
        <v>3000584</v>
      </c>
      <c r="C10" s="19" t="s">
        <v>1563</v>
      </c>
      <c r="D10" s="20">
        <v>225.04649700000007</v>
      </c>
      <c r="E10" s="21">
        <v>200.85249999999996</v>
      </c>
      <c r="F10" s="21">
        <f t="shared" si="0"/>
        <v>87.204863718594538</v>
      </c>
      <c r="G10" s="21">
        <v>54.639496348594548</v>
      </c>
      <c r="H10" s="21">
        <v>13.817454619999998</v>
      </c>
      <c r="I10" s="21">
        <v>18.747912750000001</v>
      </c>
      <c r="J10" s="22">
        <f t="shared" si="1"/>
        <v>0.27203792010851024</v>
      </c>
      <c r="K10" s="22">
        <f t="shared" si="2"/>
        <v>0.34083195861935778</v>
      </c>
      <c r="L10" s="23">
        <f t="shared" si="3"/>
        <v>0.434173653395375</v>
      </c>
      <c r="M10" s="4"/>
    </row>
    <row r="11" spans="1:13" ht="15.75" thickBot="1" x14ac:dyDescent="0.3">
      <c r="A11" s="41" t="s">
        <v>294</v>
      </c>
      <c r="B11" s="43"/>
      <c r="C11" s="43"/>
      <c r="D11" s="44">
        <f ca="1">OFFSET(D11,-MATCH("PROYECTOS",$A$8:$A$50,0)-1,0)-(OFFSET(D11,-MATCH("PROYECTOS",$A$8:$A$50,0),0))</f>
        <v>2.8125449999999432</v>
      </c>
      <c r="E11" s="45">
        <f t="shared" ref="E11:I11" ca="1" si="4">OFFSET(E11,-MATCH("PROYECTOS",$A$8:$A$50,0)-1,0)-(OFFSET(E11,-MATCH("PROYECTOS",$A$8:$A$50,0),0))</f>
        <v>3.310457000000099</v>
      </c>
      <c r="F11" s="45">
        <f t="shared" ca="1" si="4"/>
        <v>1.1124087992299962</v>
      </c>
      <c r="G11" s="45">
        <f t="shared" ca="1" si="4"/>
        <v>0.63919528922997415</v>
      </c>
      <c r="H11" s="45">
        <f t="shared" ca="1" si="4"/>
        <v>0.11669263999999657</v>
      </c>
      <c r="I11" s="45">
        <f t="shared" ca="1" si="4"/>
        <v>0.3565208699999971</v>
      </c>
      <c r="J11" s="46">
        <f t="shared" ca="1" si="1"/>
        <v>0.19308370089989238</v>
      </c>
      <c r="K11" s="46">
        <f t="shared" ca="1" si="2"/>
        <v>0.22833340811554056</v>
      </c>
      <c r="L11" s="47">
        <f t="shared" ca="1" si="3"/>
        <v>0.33602877162577088</v>
      </c>
      <c r="M11" s="4"/>
    </row>
    <row r="12" spans="1:13" ht="15.75" thickBot="1" x14ac:dyDescent="0.3"/>
    <row r="13" spans="1:13" ht="15.75" thickBot="1" x14ac:dyDescent="0.3">
      <c r="A13" s="89" t="s">
        <v>316</v>
      </c>
      <c r="B13" s="90"/>
      <c r="C13" s="90"/>
      <c r="D13" s="91"/>
    </row>
    <row r="14" spans="1:13" ht="15.75" thickBot="1" x14ac:dyDescent="0.3">
      <c r="A14" s="1" t="s">
        <v>1572</v>
      </c>
    </row>
    <row r="15" spans="1:13" ht="45" customHeight="1" x14ac:dyDescent="0.25">
      <c r="A15" s="82" t="s">
        <v>318</v>
      </c>
      <c r="B15" s="83"/>
      <c r="C15" s="83"/>
      <c r="D15" s="94" t="s">
        <v>319</v>
      </c>
    </row>
    <row r="16" spans="1:13" ht="15.75" thickBot="1" x14ac:dyDescent="0.3">
      <c r="A16" s="92"/>
      <c r="B16" s="93"/>
      <c r="C16" s="93"/>
      <c r="D16" s="95"/>
    </row>
    <row r="17" spans="1:4" x14ac:dyDescent="0.25">
      <c r="A17" s="17"/>
      <c r="B17" s="19">
        <v>3000001</v>
      </c>
      <c r="C17" s="19" t="s">
        <v>276</v>
      </c>
      <c r="D17" s="23">
        <v>0.42738232675651106</v>
      </c>
    </row>
    <row r="18" spans="1:4" ht="63.75" x14ac:dyDescent="0.25">
      <c r="A18" s="17"/>
      <c r="B18" s="19">
        <v>3000314</v>
      </c>
      <c r="C18" s="19" t="s">
        <v>1562</v>
      </c>
      <c r="D18" s="23">
        <v>0.39473510420534819</v>
      </c>
    </row>
    <row r="19" spans="1:4" ht="64.5" thickBot="1" x14ac:dyDescent="0.3">
      <c r="A19" s="24"/>
      <c r="B19" s="26">
        <v>3000584</v>
      </c>
      <c r="C19" s="26" t="s">
        <v>1563</v>
      </c>
      <c r="D19" s="30">
        <v>0.434173653395375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workbookViewId="0">
      <selection activeCell="A18" sqref="A18:XFD5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98</v>
      </c>
      <c r="B1" s="49" t="s">
        <v>1557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1561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338.84630900000002</v>
      </c>
      <c r="I6" s="14">
        <v>339.344221</v>
      </c>
      <c r="J6" s="14">
        <v>142.58797375243478</v>
      </c>
      <c r="K6" s="14">
        <v>89.667161542434769</v>
      </c>
      <c r="L6" s="14">
        <v>24.148567609999994</v>
      </c>
      <c r="M6" s="14">
        <v>28.772244600000001</v>
      </c>
      <c r="N6" s="15">
        <v>0.26423659515461373</v>
      </c>
      <c r="O6" s="15">
        <v>0.33539904942844084</v>
      </c>
      <c r="P6" s="16">
        <v>0.4201868336883649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t="shared" ref="H7:M7" si="0">SUM(H8:H17)</f>
        <v>336.03376400000002</v>
      </c>
      <c r="I7" s="37">
        <f t="shared" si="0"/>
        <v>336.03376400000002</v>
      </c>
      <c r="J7" s="37">
        <f t="shared" si="0"/>
        <v>141.47556495320478</v>
      </c>
      <c r="K7" s="37">
        <f t="shared" si="0"/>
        <v>89.027966253204795</v>
      </c>
      <c r="L7" s="37">
        <f t="shared" si="0"/>
        <v>24.031874970000004</v>
      </c>
      <c r="M7" s="37">
        <f t="shared" si="0"/>
        <v>28.415723730000003</v>
      </c>
      <c r="N7" s="39">
        <f>IFERROR(K7/I7,0)</f>
        <v>0.26493756220641207</v>
      </c>
      <c r="O7" s="39">
        <f>IFERROR(SUM(K7,L7)/I7,0)</f>
        <v>0.33645381308529698</v>
      </c>
      <c r="P7" s="40">
        <f>IFERROR(SUM(K7,L7,M7)/I7,0)</f>
        <v>0.42101592193933463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513</v>
      </c>
      <c r="D8" s="68">
        <v>3000001</v>
      </c>
      <c r="E8" s="19" t="s">
        <v>276</v>
      </c>
      <c r="F8" s="69">
        <v>1</v>
      </c>
      <c r="G8" s="19" t="s">
        <v>532</v>
      </c>
      <c r="H8" s="20">
        <v>23.178771999999999</v>
      </c>
      <c r="I8" s="21">
        <v>25.358281999999999</v>
      </c>
      <c r="J8" s="21">
        <f t="shared" ref="J8:J17" si="1">SUM(K8,L8,M8)</f>
        <v>11.466971021873967</v>
      </c>
      <c r="K8" s="21">
        <v>7.4313485718739685</v>
      </c>
      <c r="L8" s="21">
        <v>1.8884842899999998</v>
      </c>
      <c r="M8" s="21">
        <v>2.1471381599999995</v>
      </c>
      <c r="N8" s="22">
        <f t="shared" ref="N8:N18" si="2">IFERROR(K8/I8,0)</f>
        <v>0.29305410247720914</v>
      </c>
      <c r="O8" s="22">
        <f t="shared" ref="O8:O18" si="3">IFERROR(SUM(K8,L8)/I8,0)</f>
        <v>0.36752619368591166</v>
      </c>
      <c r="P8" s="23">
        <f t="shared" ref="P8:P18" si="4">IFERROR(SUM(K8,L8,M8)/I8,0)</f>
        <v>0.45219826098132226</v>
      </c>
      <c r="Q8" s="70">
        <v>390</v>
      </c>
      <c r="R8" s="21">
        <v>361</v>
      </c>
      <c r="S8" s="23">
        <f>IFERROR(R8/Q8,0)</f>
        <v>0.92564102564102568</v>
      </c>
    </row>
    <row r="9" spans="1:19" ht="63.75" x14ac:dyDescent="0.25">
      <c r="A9" s="17"/>
      <c r="B9" s="19">
        <v>5002894</v>
      </c>
      <c r="C9" s="19" t="s">
        <v>1564</v>
      </c>
      <c r="D9" s="68">
        <v>3000314</v>
      </c>
      <c r="E9" s="19" t="s">
        <v>1562</v>
      </c>
      <c r="F9" s="69">
        <v>56</v>
      </c>
      <c r="G9" s="19" t="s">
        <v>420</v>
      </c>
      <c r="H9" s="20">
        <v>3.8009609999999996</v>
      </c>
      <c r="I9" s="21">
        <v>0.13630099999999998</v>
      </c>
      <c r="J9" s="21">
        <f t="shared" si="1"/>
        <v>4.6628529540612362E-2</v>
      </c>
      <c r="K9" s="21">
        <v>4.6628529540612362E-2</v>
      </c>
      <c r="L9" s="21">
        <v>0</v>
      </c>
      <c r="M9" s="21">
        <v>0</v>
      </c>
      <c r="N9" s="22">
        <f t="shared" si="2"/>
        <v>0.34209968775439925</v>
      </c>
      <c r="O9" s="22">
        <f t="shared" si="3"/>
        <v>0.34209968775439925</v>
      </c>
      <c r="P9" s="23">
        <f t="shared" si="4"/>
        <v>0.34209968775439925</v>
      </c>
      <c r="Q9" s="70">
        <v>39469</v>
      </c>
      <c r="R9" s="21">
        <v>16490</v>
      </c>
      <c r="S9" s="23">
        <f t="shared" ref="S9:S17" si="5">IFERROR(R9/Q9,0)</f>
        <v>0.41779624515442498</v>
      </c>
    </row>
    <row r="10" spans="1:19" ht="63.75" x14ac:dyDescent="0.25">
      <c r="A10" s="17"/>
      <c r="B10" s="19">
        <v>5002955</v>
      </c>
      <c r="C10" s="19" t="s">
        <v>1565</v>
      </c>
      <c r="D10" s="68">
        <v>3000314</v>
      </c>
      <c r="E10" s="19" t="s">
        <v>1562</v>
      </c>
      <c r="F10" s="69">
        <v>56</v>
      </c>
      <c r="G10" s="19" t="s">
        <v>420</v>
      </c>
      <c r="H10" s="20">
        <v>34.421984999999999</v>
      </c>
      <c r="I10" s="21">
        <v>86.232062999999997</v>
      </c>
      <c r="J10" s="21">
        <f t="shared" si="1"/>
        <v>34.386052658032902</v>
      </c>
      <c r="K10" s="21">
        <v>21.144806868032902</v>
      </c>
      <c r="L10" s="21">
        <v>6.9598970099999997</v>
      </c>
      <c r="M10" s="21">
        <v>6.281348780000001</v>
      </c>
      <c r="N10" s="22">
        <f t="shared" si="2"/>
        <v>0.24520817585023916</v>
      </c>
      <c r="O10" s="22">
        <f t="shared" si="3"/>
        <v>0.32591941906843747</v>
      </c>
      <c r="P10" s="23">
        <f t="shared" si="4"/>
        <v>0.39876179998190353</v>
      </c>
      <c r="Q10" s="70">
        <v>53811</v>
      </c>
      <c r="R10" s="21">
        <v>52801</v>
      </c>
      <c r="S10" s="23">
        <f t="shared" si="5"/>
        <v>0.9812306034082251</v>
      </c>
    </row>
    <row r="11" spans="1:19" ht="25.5" x14ac:dyDescent="0.25">
      <c r="A11" s="17"/>
      <c r="B11" s="19">
        <v>5003032</v>
      </c>
      <c r="C11" s="19" t="s">
        <v>514</v>
      </c>
      <c r="D11" s="68">
        <v>3000001</v>
      </c>
      <c r="E11" s="19" t="s">
        <v>276</v>
      </c>
      <c r="F11" s="69">
        <v>60</v>
      </c>
      <c r="G11" s="19" t="s">
        <v>310</v>
      </c>
      <c r="H11" s="20">
        <v>2.6127230000000008</v>
      </c>
      <c r="I11" s="21">
        <v>2.5127229999999998</v>
      </c>
      <c r="J11" s="21">
        <f t="shared" si="1"/>
        <v>0.44460394406838177</v>
      </c>
      <c r="K11" s="21">
        <v>0.25763893406838179</v>
      </c>
      <c r="L11" s="21">
        <v>0.10734747</v>
      </c>
      <c r="M11" s="21">
        <v>7.9617539999999987E-2</v>
      </c>
      <c r="N11" s="22">
        <f t="shared" si="2"/>
        <v>0.10253375882195602</v>
      </c>
      <c r="O11" s="22">
        <f t="shared" si="3"/>
        <v>0.14525532821102119</v>
      </c>
      <c r="P11" s="23">
        <f t="shared" si="4"/>
        <v>0.17694108903702549</v>
      </c>
      <c r="Q11" s="70">
        <v>18</v>
      </c>
      <c r="R11" s="21">
        <v>18</v>
      </c>
      <c r="S11" s="23">
        <f t="shared" si="5"/>
        <v>1</v>
      </c>
    </row>
    <row r="12" spans="1:19" ht="63.75" x14ac:dyDescent="0.25">
      <c r="A12" s="17"/>
      <c r="B12" s="19">
        <v>5004343</v>
      </c>
      <c r="C12" s="19" t="s">
        <v>1566</v>
      </c>
      <c r="D12" s="68">
        <v>3000314</v>
      </c>
      <c r="E12" s="19" t="s">
        <v>1562</v>
      </c>
      <c r="F12" s="69">
        <v>194</v>
      </c>
      <c r="G12" s="19" t="s">
        <v>1180</v>
      </c>
      <c r="H12" s="20">
        <v>6.7293950000000002</v>
      </c>
      <c r="I12" s="21">
        <v>9.7686430000000009</v>
      </c>
      <c r="J12" s="21">
        <f t="shared" si="1"/>
        <v>3.1814629980143607</v>
      </c>
      <c r="K12" s="21">
        <v>1.2686359980143607</v>
      </c>
      <c r="L12" s="21">
        <v>1.025318</v>
      </c>
      <c r="M12" s="21">
        <v>0.88750899999999988</v>
      </c>
      <c r="N12" s="22">
        <f t="shared" si="2"/>
        <v>0.12986819131524824</v>
      </c>
      <c r="O12" s="22">
        <f t="shared" si="3"/>
        <v>0.23482831730204087</v>
      </c>
      <c r="P12" s="23">
        <f t="shared" si="4"/>
        <v>0.32568116144835679</v>
      </c>
      <c r="Q12" s="70">
        <v>1270</v>
      </c>
      <c r="R12" s="21">
        <v>1255</v>
      </c>
      <c r="S12" s="23">
        <f t="shared" si="5"/>
        <v>0.98818897637795278</v>
      </c>
    </row>
    <row r="13" spans="1:19" ht="63.75" x14ac:dyDescent="0.25">
      <c r="A13" s="17"/>
      <c r="B13" s="19">
        <v>5004343</v>
      </c>
      <c r="C13" s="19" t="s">
        <v>1566</v>
      </c>
      <c r="D13" s="68">
        <v>3000584</v>
      </c>
      <c r="E13" s="19" t="s">
        <v>1563</v>
      </c>
      <c r="F13" s="69">
        <v>194</v>
      </c>
      <c r="G13" s="19" t="s">
        <v>1180</v>
      </c>
      <c r="H13" s="20">
        <v>4.8662440000000018</v>
      </c>
      <c r="I13" s="21">
        <v>1.9169280000000006</v>
      </c>
      <c r="J13" s="21">
        <f t="shared" si="1"/>
        <v>0.77206802374532957</v>
      </c>
      <c r="K13" s="21">
        <v>0.80529690374532947</v>
      </c>
      <c r="L13" s="21">
        <v>-3.3342000000000007E-3</v>
      </c>
      <c r="M13" s="21">
        <v>-2.989468E-2</v>
      </c>
      <c r="N13" s="22">
        <f t="shared" si="2"/>
        <v>0.42009762690373825</v>
      </c>
      <c r="O13" s="22">
        <f t="shared" si="3"/>
        <v>0.41835828145101395</v>
      </c>
      <c r="P13" s="23">
        <f t="shared" si="4"/>
        <v>0.40276318346089646</v>
      </c>
      <c r="Q13" s="70">
        <v>687</v>
      </c>
      <c r="R13" s="21">
        <v>650</v>
      </c>
      <c r="S13" s="23">
        <f t="shared" si="5"/>
        <v>0.94614264919941771</v>
      </c>
    </row>
    <row r="14" spans="1:19" ht="63.75" x14ac:dyDescent="0.25">
      <c r="A14" s="17"/>
      <c r="B14" s="19">
        <v>5004344</v>
      </c>
      <c r="C14" s="19" t="s">
        <v>1567</v>
      </c>
      <c r="D14" s="68">
        <v>3000314</v>
      </c>
      <c r="E14" s="19" t="s">
        <v>1562</v>
      </c>
      <c r="F14" s="69">
        <v>88</v>
      </c>
      <c r="G14" s="19" t="s">
        <v>756</v>
      </c>
      <c r="H14" s="20">
        <v>40.243430999999994</v>
      </c>
      <c r="I14" s="21">
        <v>11.173252000000002</v>
      </c>
      <c r="J14" s="21">
        <f t="shared" si="1"/>
        <v>4.7449820830800222</v>
      </c>
      <c r="K14" s="21">
        <v>4.2394110030800221</v>
      </c>
      <c r="L14" s="21">
        <v>0.23337358</v>
      </c>
      <c r="M14" s="21">
        <v>0.27219749999999998</v>
      </c>
      <c r="N14" s="22">
        <f t="shared" si="2"/>
        <v>0.37942498773678618</v>
      </c>
      <c r="O14" s="22">
        <f t="shared" si="3"/>
        <v>0.40031179669804473</v>
      </c>
      <c r="P14" s="23">
        <f t="shared" si="4"/>
        <v>0.42467332546334957</v>
      </c>
      <c r="Q14" s="70">
        <v>9896</v>
      </c>
      <c r="R14" s="21">
        <v>6526</v>
      </c>
      <c r="S14" s="23">
        <f t="shared" si="5"/>
        <v>0.65945836701697658</v>
      </c>
    </row>
    <row r="15" spans="1:19" ht="63.75" x14ac:dyDescent="0.25">
      <c r="A15" s="17"/>
      <c r="B15" s="19">
        <v>5004344</v>
      </c>
      <c r="C15" s="19" t="s">
        <v>1567</v>
      </c>
      <c r="D15" s="68">
        <v>3000584</v>
      </c>
      <c r="E15" s="19" t="s">
        <v>1563</v>
      </c>
      <c r="F15" s="69">
        <v>88</v>
      </c>
      <c r="G15" s="19" t="s">
        <v>756</v>
      </c>
      <c r="H15" s="20">
        <v>11.839290000000002</v>
      </c>
      <c r="I15" s="21">
        <v>9.793507</v>
      </c>
      <c r="J15" s="21">
        <f t="shared" si="1"/>
        <v>1.3127584439427211</v>
      </c>
      <c r="K15" s="21">
        <v>0.89345004394272109</v>
      </c>
      <c r="L15" s="21">
        <v>0.12903218999999999</v>
      </c>
      <c r="M15" s="21">
        <v>0.29027621000000003</v>
      </c>
      <c r="N15" s="22">
        <f t="shared" si="2"/>
        <v>9.1228815575740238E-2</v>
      </c>
      <c r="O15" s="22">
        <f t="shared" si="3"/>
        <v>0.10440409487048113</v>
      </c>
      <c r="P15" s="23">
        <f t="shared" si="4"/>
        <v>0.13404375408551003</v>
      </c>
      <c r="Q15" s="70">
        <v>73</v>
      </c>
      <c r="R15" s="21">
        <v>0</v>
      </c>
      <c r="S15" s="23">
        <f t="shared" si="5"/>
        <v>0</v>
      </c>
    </row>
    <row r="16" spans="1:19" ht="63.75" x14ac:dyDescent="0.25">
      <c r="A16" s="17"/>
      <c r="B16" s="19">
        <v>5004345</v>
      </c>
      <c r="C16" s="19" t="s">
        <v>1568</v>
      </c>
      <c r="D16" s="68">
        <v>3000584</v>
      </c>
      <c r="E16" s="19" t="s">
        <v>1563</v>
      </c>
      <c r="F16" s="69">
        <v>79</v>
      </c>
      <c r="G16" s="19" t="s">
        <v>1570</v>
      </c>
      <c r="H16" s="20">
        <v>176.02746200000001</v>
      </c>
      <c r="I16" s="21">
        <v>167.39029000000002</v>
      </c>
      <c r="J16" s="21">
        <f t="shared" si="1"/>
        <v>79.606047812580201</v>
      </c>
      <c r="K16" s="21">
        <v>51.505508712580195</v>
      </c>
      <c r="L16" s="21">
        <v>11.339102540000001</v>
      </c>
      <c r="M16" s="21">
        <v>16.761436560000003</v>
      </c>
      <c r="N16" s="22">
        <f t="shared" si="2"/>
        <v>0.30769711141894901</v>
      </c>
      <c r="O16" s="22">
        <f t="shared" si="3"/>
        <v>0.37543761500490969</v>
      </c>
      <c r="P16" s="23">
        <f t="shared" si="4"/>
        <v>0.4755714791615463</v>
      </c>
      <c r="Q16" s="70">
        <v>58680</v>
      </c>
      <c r="R16" s="21">
        <v>55693</v>
      </c>
      <c r="S16" s="23">
        <f t="shared" si="5"/>
        <v>0.94909679618268572</v>
      </c>
    </row>
    <row r="17" spans="1:19" ht="63.75" x14ac:dyDescent="0.25">
      <c r="A17" s="17"/>
      <c r="B17" s="19">
        <v>5004501</v>
      </c>
      <c r="C17" s="19" t="s">
        <v>1569</v>
      </c>
      <c r="D17" s="68">
        <v>3000584</v>
      </c>
      <c r="E17" s="19" t="s">
        <v>1563</v>
      </c>
      <c r="F17" s="69">
        <v>182</v>
      </c>
      <c r="G17" s="19" t="s">
        <v>579</v>
      </c>
      <c r="H17" s="20">
        <v>32.313501000000002</v>
      </c>
      <c r="I17" s="21">
        <v>21.751774999999999</v>
      </c>
      <c r="J17" s="21">
        <f t="shared" si="1"/>
        <v>5.5139894383263037</v>
      </c>
      <c r="K17" s="21">
        <v>1.4352406883263029</v>
      </c>
      <c r="L17" s="21">
        <v>2.3526540900000006</v>
      </c>
      <c r="M17" s="21">
        <v>1.7260946600000002</v>
      </c>
      <c r="N17" s="22">
        <f t="shared" si="2"/>
        <v>6.5982692829725534E-2</v>
      </c>
      <c r="O17" s="22">
        <f t="shared" si="3"/>
        <v>0.17414187018421731</v>
      </c>
      <c r="P17" s="23">
        <f t="shared" si="4"/>
        <v>0.25349606817495601</v>
      </c>
      <c r="Q17" s="70">
        <v>56</v>
      </c>
      <c r="R17" s="21">
        <v>3</v>
      </c>
      <c r="S17" s="23">
        <f t="shared" si="5"/>
        <v>5.3571428571428568E-2</v>
      </c>
    </row>
    <row r="18" spans="1:19" ht="15.75" thickBot="1" x14ac:dyDescent="0.3">
      <c r="A18" s="41" t="s">
        <v>294</v>
      </c>
      <c r="B18" s="43"/>
      <c r="C18" s="43"/>
      <c r="D18" s="65"/>
      <c r="E18" s="43"/>
      <c r="F18" s="66"/>
      <c r="G18" s="43"/>
      <c r="H18" s="44">
        <f>H6-H7</f>
        <v>2.8125450000000001</v>
      </c>
      <c r="I18" s="44">
        <f t="shared" ref="I18:M18" si="6">I6-I7</f>
        <v>3.3104569999999853</v>
      </c>
      <c r="J18" s="44">
        <f t="shared" si="6"/>
        <v>1.1124087992299962</v>
      </c>
      <c r="K18" s="44">
        <f t="shared" si="6"/>
        <v>0.63919528922997415</v>
      </c>
      <c r="L18" s="44">
        <f t="shared" si="6"/>
        <v>0.11669263999998947</v>
      </c>
      <c r="M18" s="44">
        <f t="shared" si="6"/>
        <v>0.3565208699999971</v>
      </c>
      <c r="N18" s="46">
        <f t="shared" si="2"/>
        <v>0.19308370089989901</v>
      </c>
      <c r="O18" s="46">
        <f t="shared" si="3"/>
        <v>0.22833340811554628</v>
      </c>
      <c r="P18" s="47">
        <f t="shared" si="4"/>
        <v>0.33602877162578026</v>
      </c>
      <c r="Q18" s="67"/>
      <c r="R18" s="45"/>
      <c r="S18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99</v>
      </c>
      <c r="B1" s="50" t="s">
        <v>63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1573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43.982809999999994</v>
      </c>
      <c r="E6" s="14">
        <v>52.285922999999997</v>
      </c>
      <c r="F6" s="14">
        <v>35.19545429644262</v>
      </c>
      <c r="G6" s="14">
        <v>27.219995236442628</v>
      </c>
      <c r="H6" s="14">
        <v>3.3712179100000004</v>
      </c>
      <c r="I6" s="14">
        <v>4.60424115</v>
      </c>
      <c r="J6" s="15">
        <v>0.52059892366139604</v>
      </c>
      <c r="K6" s="15">
        <v>0.58507551155676507</v>
      </c>
      <c r="L6" s="16">
        <v>0.67313441701015064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43.982810000000001</v>
      </c>
      <c r="E7" s="38">
        <f ca="1">SUM(E8:OFFSET(E6,MATCH("GOBIERNOS REGIONALES",$A$8:$A$50,0),0))</f>
        <v>52.285923000000004</v>
      </c>
      <c r="F7" s="38">
        <f ca="1">SUM(F8:OFFSET(F6,MATCH("GOBIERNOS REGIONALES",$A$8:$A$50,0),0))</f>
        <v>35.195454296442627</v>
      </c>
      <c r="G7" s="38">
        <f ca="1">SUM(G8:OFFSET(G6,MATCH("GOBIERNOS REGIONALES",$A$8:$A$50,0),0))</f>
        <v>27.219995236442628</v>
      </c>
      <c r="H7" s="38">
        <f ca="1">SUM(H8:OFFSET(H6,MATCH("GOBIERNOS REGIONALES",$A$8:$A$50,0),0))</f>
        <v>3.3712179100000004</v>
      </c>
      <c r="I7" s="38">
        <f ca="1">SUM(I8:OFFSET(I6,MATCH("GOBIERNOS REGIONALES",$A$8:$A$50,0),0))</f>
        <v>4.6042411499999991</v>
      </c>
      <c r="J7" s="39">
        <f ca="1">IFERROR(G7/E7,0)</f>
        <v>0.52059892366139593</v>
      </c>
      <c r="K7" s="39">
        <f ca="1">IFERROR(SUM(G7,H7)/E7,0)</f>
        <v>0.58507551155676496</v>
      </c>
      <c r="L7" s="40">
        <f ca="1">IFERROR(SUM(G7,H7,I7)/E7,0)</f>
        <v>0.67313441701015064</v>
      </c>
      <c r="M7" s="4"/>
    </row>
    <row r="8" spans="1:13" x14ac:dyDescent="0.25">
      <c r="A8" s="17"/>
      <c r="B8" s="18">
        <v>4</v>
      </c>
      <c r="C8" s="19" t="s">
        <v>104</v>
      </c>
      <c r="D8" s="20">
        <v>43.982810000000001</v>
      </c>
      <c r="E8" s="21">
        <v>52.285923000000004</v>
      </c>
      <c r="F8" s="21">
        <f t="shared" ref="F8:F10" si="0">SUM(G8,H8,I8)</f>
        <v>35.195454296442627</v>
      </c>
      <c r="G8" s="21">
        <v>27.219995236442628</v>
      </c>
      <c r="H8" s="21">
        <v>3.3712179100000004</v>
      </c>
      <c r="I8" s="21">
        <v>4.6042411499999991</v>
      </c>
      <c r="J8" s="22">
        <f t="shared" ref="J8:J10" si="1">IFERROR(G8/E8,0)</f>
        <v>0.52059892366139593</v>
      </c>
      <c r="K8" s="22">
        <f t="shared" ref="K8:K10" si="2">IFERROR(SUM(G8,H8)/E8,0)</f>
        <v>0.58507551155676496</v>
      </c>
      <c r="L8" s="23">
        <f t="shared" ref="L8:L10" si="3">IFERROR(SUM(G8,H8,I8)/E8,0)</f>
        <v>0.67313441701015064</v>
      </c>
      <c r="M8" s="4"/>
    </row>
    <row r="9" spans="1:13" ht="15.75" thickBot="1" x14ac:dyDescent="0.3">
      <c r="A9" s="41" t="s">
        <v>206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233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99</v>
      </c>
      <c r="B1" s="51" t="s">
        <v>63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1574</v>
      </c>
      <c r="N2" s="72" t="s">
        <v>1581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43.982809999999994</v>
      </c>
      <c r="E6" s="14">
        <f ca="1">SUM(E7:OFFSET(E7,50,0))</f>
        <v>52.285922999999997</v>
      </c>
      <c r="F6" s="14">
        <f ca="1">SUM(F7:OFFSET(F7,50,0))</f>
        <v>35.19545429644262</v>
      </c>
      <c r="G6" s="14">
        <f ca="1">SUM(G7:OFFSET(G7,50,0))</f>
        <v>27.219995236442628</v>
      </c>
      <c r="H6" s="14">
        <f ca="1">SUM(H7:OFFSET(H7,50,0))</f>
        <v>3.3712179100000004</v>
      </c>
      <c r="I6" s="14">
        <f ca="1">SUM(I7:OFFSET(I7,50,0))</f>
        <v>4.60424115</v>
      </c>
      <c r="J6" s="15">
        <f ca="1">IFERROR(G6/E6,0)</f>
        <v>0.52059892366139604</v>
      </c>
      <c r="K6" s="15">
        <f ca="1">IFERROR(SUM(G6,H6)/E6,0)</f>
        <v>0.58507551155676507</v>
      </c>
      <c r="L6" s="16">
        <f ca="1">IFERROR(SUM(G6,H6,I6)/E6,0)</f>
        <v>0.67313441701015064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2</v>
      </c>
      <c r="C7" s="19" t="s">
        <v>251</v>
      </c>
      <c r="D7" s="20">
        <v>3.4717800000000003</v>
      </c>
      <c r="E7" s="21">
        <v>3.54718</v>
      </c>
      <c r="F7" s="21">
        <f t="shared" ref="F7:F18" si="0">SUM(G7,H7,I7)</f>
        <v>1.8732657006269051</v>
      </c>
      <c r="G7" s="21">
        <v>1.3635394006269053</v>
      </c>
      <c r="H7" s="21">
        <v>0.16351514</v>
      </c>
      <c r="I7" s="21">
        <v>0.34621115999999996</v>
      </c>
      <c r="J7" s="22">
        <f t="shared" ref="J7:J18" si="1">IFERROR(G7/E7,0)</f>
        <v>0.38440096093993126</v>
      </c>
      <c r="K7" s="22">
        <f t="shared" ref="K7:K18" si="2">IFERROR(SUM(G7,H7)/E7,0)</f>
        <v>0.43049818183089245</v>
      </c>
      <c r="L7" s="23">
        <f t="shared" ref="L7:L18" si="3">IFERROR(SUM(G7,H7,I7)/E7,0)</f>
        <v>0.52809998382571655</v>
      </c>
      <c r="M7" s="4"/>
      <c r="N7" t="s">
        <v>253</v>
      </c>
      <c r="O7" s="5">
        <v>2.6111580690574905</v>
      </c>
      <c r="P7" s="71">
        <v>0.90852657429233885</v>
      </c>
    </row>
    <row r="8" spans="1:16" x14ac:dyDescent="0.25">
      <c r="A8" s="17"/>
      <c r="B8" s="55">
        <v>4</v>
      </c>
      <c r="C8" s="19" t="s">
        <v>253</v>
      </c>
      <c r="D8" s="20">
        <v>2.0007980000000001</v>
      </c>
      <c r="E8" s="21">
        <v>2.8740579999999998</v>
      </c>
      <c r="F8" s="21">
        <f t="shared" si="0"/>
        <v>2.6111580690574905</v>
      </c>
      <c r="G8" s="21">
        <v>2.2746965790574905</v>
      </c>
      <c r="H8" s="21">
        <v>0.12201876</v>
      </c>
      <c r="I8" s="21">
        <v>0.21444273000000003</v>
      </c>
      <c r="J8" s="22">
        <f t="shared" si="1"/>
        <v>0.79145813308481971</v>
      </c>
      <c r="K8" s="22">
        <f t="shared" si="2"/>
        <v>0.83391335145549972</v>
      </c>
      <c r="L8" s="23">
        <f t="shared" si="3"/>
        <v>0.90852657429233885</v>
      </c>
      <c r="M8" s="4"/>
      <c r="N8" t="s">
        <v>262</v>
      </c>
      <c r="O8" s="5">
        <v>3.0321206890253949</v>
      </c>
      <c r="P8" s="71">
        <v>0.77861240179150626</v>
      </c>
    </row>
    <row r="9" spans="1:16" x14ac:dyDescent="0.25">
      <c r="A9" s="17"/>
      <c r="B9" s="55">
        <v>6</v>
      </c>
      <c r="C9" s="19" t="s">
        <v>255</v>
      </c>
      <c r="D9" s="20">
        <v>1.7506980000000001</v>
      </c>
      <c r="E9" s="21">
        <v>2.1834589999999996</v>
      </c>
      <c r="F9" s="21">
        <f t="shared" si="0"/>
        <v>0.9908392809586789</v>
      </c>
      <c r="G9" s="21">
        <v>0.73639593095867895</v>
      </c>
      <c r="H9" s="21">
        <v>0.12983938</v>
      </c>
      <c r="I9" s="21">
        <v>0.12460397000000001</v>
      </c>
      <c r="J9" s="22">
        <f t="shared" si="1"/>
        <v>0.33726116723908217</v>
      </c>
      <c r="K9" s="22">
        <f t="shared" si="2"/>
        <v>0.39672616291795681</v>
      </c>
      <c r="L9" s="23">
        <f t="shared" si="3"/>
        <v>0.45379339889536696</v>
      </c>
      <c r="M9" s="4"/>
      <c r="N9" t="s">
        <v>264</v>
      </c>
      <c r="O9" s="5">
        <v>18.121905699877207</v>
      </c>
      <c r="P9" s="71">
        <v>0.77797040536913176</v>
      </c>
    </row>
    <row r="10" spans="1:16" x14ac:dyDescent="0.25">
      <c r="A10" s="17"/>
      <c r="B10" s="55">
        <v>7</v>
      </c>
      <c r="C10" s="19" t="s">
        <v>256</v>
      </c>
      <c r="D10" s="20">
        <v>3.1277509999999999</v>
      </c>
      <c r="E10" s="21">
        <v>4.7010959999999997</v>
      </c>
      <c r="F10" s="21">
        <f t="shared" si="0"/>
        <v>2.2332235736823431</v>
      </c>
      <c r="G10" s="21">
        <v>1.9214313436823431</v>
      </c>
      <c r="H10" s="21">
        <v>0.15851506999999998</v>
      </c>
      <c r="I10" s="21">
        <v>0.15327716</v>
      </c>
      <c r="J10" s="22">
        <f t="shared" si="1"/>
        <v>0.40871986951177836</v>
      </c>
      <c r="K10" s="22">
        <f t="shared" si="2"/>
        <v>0.44243861722507755</v>
      </c>
      <c r="L10" s="23">
        <f t="shared" si="3"/>
        <v>0.47504317582162614</v>
      </c>
      <c r="M10" s="4"/>
      <c r="N10" t="s">
        <v>263</v>
      </c>
      <c r="O10" s="5">
        <v>2.2279409223254927</v>
      </c>
      <c r="P10" s="71">
        <v>0.60281287367691316</v>
      </c>
    </row>
    <row r="11" spans="1:16" x14ac:dyDescent="0.25">
      <c r="A11" s="17"/>
      <c r="B11" s="55">
        <v>8</v>
      </c>
      <c r="C11" s="19" t="s">
        <v>257</v>
      </c>
      <c r="D11" s="20">
        <v>1.6606510000000001</v>
      </c>
      <c r="E11" s="21">
        <v>2.8495940000000002</v>
      </c>
      <c r="F11" s="21">
        <f t="shared" si="0"/>
        <v>1.6291314585799226</v>
      </c>
      <c r="G11" s="21">
        <v>1.3214068085799227</v>
      </c>
      <c r="H11" s="21">
        <v>0.1015848</v>
      </c>
      <c r="I11" s="21">
        <v>0.20613984999999999</v>
      </c>
      <c r="J11" s="22">
        <f t="shared" si="1"/>
        <v>0.46371757119783469</v>
      </c>
      <c r="K11" s="22">
        <f t="shared" si="2"/>
        <v>0.49936643907164407</v>
      </c>
      <c r="L11" s="23">
        <f t="shared" si="3"/>
        <v>0.57170651628966174</v>
      </c>
      <c r="M11" s="4"/>
      <c r="N11" t="s">
        <v>257</v>
      </c>
      <c r="O11" s="5">
        <v>1.6291314585799226</v>
      </c>
      <c r="P11" s="71">
        <v>0.57170651628966174</v>
      </c>
    </row>
    <row r="12" spans="1:16" x14ac:dyDescent="0.25">
      <c r="A12" s="17"/>
      <c r="B12" s="55">
        <v>11</v>
      </c>
      <c r="C12" s="19" t="s">
        <v>260</v>
      </c>
      <c r="D12" s="20">
        <v>2.8659910000000002</v>
      </c>
      <c r="E12" s="21">
        <v>2.9413909999999999</v>
      </c>
      <c r="F12" s="21">
        <f t="shared" si="0"/>
        <v>1.4363286393569914</v>
      </c>
      <c r="G12" s="21">
        <v>1.0403414193569915</v>
      </c>
      <c r="H12" s="21">
        <v>0.16885159999999999</v>
      </c>
      <c r="I12" s="21">
        <v>0.22713561999999998</v>
      </c>
      <c r="J12" s="22">
        <f t="shared" si="1"/>
        <v>0.35369028441203215</v>
      </c>
      <c r="K12" s="22">
        <f t="shared" si="2"/>
        <v>0.41109564126530324</v>
      </c>
      <c r="L12" s="23">
        <f t="shared" si="3"/>
        <v>0.48831611960361321</v>
      </c>
      <c r="M12" s="4"/>
      <c r="N12" t="s">
        <v>251</v>
      </c>
      <c r="O12" s="5">
        <v>1.8732657006269051</v>
      </c>
      <c r="P12" s="71">
        <v>0.52809998382571655</v>
      </c>
    </row>
    <row r="13" spans="1:16" x14ac:dyDescent="0.25">
      <c r="A13" s="17"/>
      <c r="B13" s="55">
        <v>12</v>
      </c>
      <c r="C13" s="19" t="s">
        <v>261</v>
      </c>
      <c r="D13" s="20">
        <v>1.625178</v>
      </c>
      <c r="E13" s="21">
        <v>1.7797179999999999</v>
      </c>
      <c r="F13" s="21">
        <f t="shared" si="0"/>
        <v>0.83371501305117324</v>
      </c>
      <c r="G13" s="21">
        <v>0.62152274305117317</v>
      </c>
      <c r="H13" s="21">
        <v>0.10638016</v>
      </c>
      <c r="I13" s="21">
        <v>0.10581211</v>
      </c>
      <c r="J13" s="22">
        <f t="shared" si="1"/>
        <v>0.34922540708762467</v>
      </c>
      <c r="K13" s="22">
        <f t="shared" si="2"/>
        <v>0.4089990116699237</v>
      </c>
      <c r="L13" s="23">
        <f t="shared" si="3"/>
        <v>0.46845343647205528</v>
      </c>
      <c r="M13" s="4"/>
      <c r="N13" t="s">
        <v>260</v>
      </c>
      <c r="O13" s="5">
        <v>1.4363286393569914</v>
      </c>
      <c r="P13" s="71">
        <v>0.48831611960361321</v>
      </c>
    </row>
    <row r="14" spans="1:16" x14ac:dyDescent="0.25">
      <c r="A14" s="17"/>
      <c r="B14" s="55">
        <v>13</v>
      </c>
      <c r="C14" s="19" t="s">
        <v>262</v>
      </c>
      <c r="D14" s="20">
        <v>2.8278819999999998</v>
      </c>
      <c r="E14" s="21">
        <v>3.8942620000000003</v>
      </c>
      <c r="F14" s="21">
        <f t="shared" si="0"/>
        <v>3.0321206890253949</v>
      </c>
      <c r="G14" s="21">
        <v>2.4235877590253949</v>
      </c>
      <c r="H14" s="21">
        <v>0.30288867999999997</v>
      </c>
      <c r="I14" s="21">
        <v>0.30564425000000001</v>
      </c>
      <c r="J14" s="22">
        <f t="shared" si="1"/>
        <v>0.62234840876792441</v>
      </c>
      <c r="K14" s="22">
        <f t="shared" si="2"/>
        <v>0.700126606536847</v>
      </c>
      <c r="L14" s="23">
        <f t="shared" si="3"/>
        <v>0.77861240179150626</v>
      </c>
      <c r="M14" s="4"/>
      <c r="N14" t="s">
        <v>256</v>
      </c>
      <c r="O14" s="5">
        <v>2.2332235736823431</v>
      </c>
      <c r="P14" s="71">
        <v>0.47504317582162614</v>
      </c>
    </row>
    <row r="15" spans="1:16" x14ac:dyDescent="0.25">
      <c r="A15" s="17"/>
      <c r="B15" s="55">
        <v>14</v>
      </c>
      <c r="C15" s="19" t="s">
        <v>263</v>
      </c>
      <c r="D15" s="20">
        <v>3.417808</v>
      </c>
      <c r="E15" s="21">
        <v>3.6959079999999997</v>
      </c>
      <c r="F15" s="21">
        <f t="shared" si="0"/>
        <v>2.2279409223254927</v>
      </c>
      <c r="G15" s="21">
        <v>1.7306442023254931</v>
      </c>
      <c r="H15" s="21">
        <v>0.31024286000000001</v>
      </c>
      <c r="I15" s="21">
        <v>0.18705385999999999</v>
      </c>
      <c r="J15" s="22">
        <f t="shared" si="1"/>
        <v>0.46825954605079273</v>
      </c>
      <c r="K15" s="22">
        <f t="shared" si="2"/>
        <v>0.55220180327148105</v>
      </c>
      <c r="L15" s="23">
        <f t="shared" si="3"/>
        <v>0.60281287367691316</v>
      </c>
      <c r="M15" s="4"/>
      <c r="N15" t="s">
        <v>261</v>
      </c>
      <c r="O15" s="5">
        <v>0.83371501305117324</v>
      </c>
      <c r="P15" s="71">
        <v>0.46845343647205528</v>
      </c>
    </row>
    <row r="16" spans="1:16" x14ac:dyDescent="0.25">
      <c r="A16" s="17"/>
      <c r="B16" s="55">
        <v>15</v>
      </c>
      <c r="C16" s="19" t="s">
        <v>264</v>
      </c>
      <c r="D16" s="20">
        <v>20.480402999999995</v>
      </c>
      <c r="E16" s="21">
        <v>23.293823999999997</v>
      </c>
      <c r="F16" s="21">
        <f t="shared" si="0"/>
        <v>18.121905699877207</v>
      </c>
      <c r="G16" s="21">
        <v>13.717055179877207</v>
      </c>
      <c r="H16" s="21">
        <v>1.7804289500000001</v>
      </c>
      <c r="I16" s="21">
        <v>2.6244215699999995</v>
      </c>
      <c r="J16" s="22">
        <f t="shared" si="1"/>
        <v>0.58887090328651959</v>
      </c>
      <c r="K16" s="22">
        <f t="shared" si="2"/>
        <v>0.66530442274644175</v>
      </c>
      <c r="L16" s="23">
        <f t="shared" si="3"/>
        <v>0.77797040536913176</v>
      </c>
      <c r="M16" s="4"/>
      <c r="N16" t="s">
        <v>255</v>
      </c>
      <c r="O16" s="5">
        <v>0.9908392809586789</v>
      </c>
      <c r="P16" s="71">
        <v>0.45379339889536696</v>
      </c>
    </row>
    <row r="17" spans="1:16" x14ac:dyDescent="0.25">
      <c r="A17" s="17"/>
      <c r="B17" s="55">
        <v>18</v>
      </c>
      <c r="C17" s="19" t="s">
        <v>267</v>
      </c>
      <c r="D17" s="20">
        <v>0.75387000000000004</v>
      </c>
      <c r="E17" s="21">
        <v>0.33314199999999994</v>
      </c>
      <c r="F17" s="21">
        <f t="shared" si="0"/>
        <v>0.13479872990102823</v>
      </c>
      <c r="G17" s="21">
        <v>6.9373869901028229E-2</v>
      </c>
      <c r="H17" s="21">
        <v>2.6952510000000002E-2</v>
      </c>
      <c r="I17" s="21">
        <v>3.8472350000000002E-2</v>
      </c>
      <c r="J17" s="22">
        <f t="shared" si="1"/>
        <v>0.20824114011751219</v>
      </c>
      <c r="K17" s="22">
        <f t="shared" si="2"/>
        <v>0.28914510899564821</v>
      </c>
      <c r="L17" s="23">
        <f t="shared" si="3"/>
        <v>0.40462844643133633</v>
      </c>
      <c r="M17" s="4"/>
      <c r="N17" t="s">
        <v>267</v>
      </c>
      <c r="O17" s="5">
        <v>0.13479872990102823</v>
      </c>
      <c r="P17" s="71">
        <v>0.40462844643133633</v>
      </c>
    </row>
    <row r="18" spans="1:16" ht="15.75" thickBot="1" x14ac:dyDescent="0.3">
      <c r="A18" s="24"/>
      <c r="B18" s="56">
        <v>23</v>
      </c>
      <c r="C18" s="26" t="s">
        <v>272</v>
      </c>
      <c r="D18" s="27">
        <v>0</v>
      </c>
      <c r="E18" s="28">
        <v>0.19229100000000002</v>
      </c>
      <c r="F18" s="28">
        <f t="shared" si="0"/>
        <v>7.1026519999999996E-2</v>
      </c>
      <c r="G18" s="28">
        <v>0</v>
      </c>
      <c r="H18" s="28">
        <v>0</v>
      </c>
      <c r="I18" s="28">
        <v>7.1026519999999996E-2</v>
      </c>
      <c r="J18" s="29">
        <f t="shared" si="1"/>
        <v>0</v>
      </c>
      <c r="K18" s="29">
        <f t="shared" si="2"/>
        <v>0</v>
      </c>
      <c r="L18" s="30">
        <f t="shared" si="3"/>
        <v>0.3693699653129891</v>
      </c>
      <c r="M18" s="4"/>
      <c r="N18" t="s">
        <v>272</v>
      </c>
      <c r="O18" s="5">
        <v>7.1026519999999996E-2</v>
      </c>
      <c r="P18" s="71">
        <v>0.3693699653129891</v>
      </c>
    </row>
    <row r="19" spans="1:16" x14ac:dyDescent="0.25">
      <c r="O19" s="5"/>
      <c r="P19" s="71"/>
    </row>
    <row r="20" spans="1:16" x14ac:dyDescent="0.25">
      <c r="O20" s="5"/>
      <c r="P20" s="71"/>
    </row>
    <row r="21" spans="1:16" x14ac:dyDescent="0.25">
      <c r="O21" s="5"/>
      <c r="P21" s="71"/>
    </row>
    <row r="22" spans="1:16" x14ac:dyDescent="0.25">
      <c r="O22" s="5"/>
      <c r="P22" s="71"/>
    </row>
    <row r="23" spans="1:16" x14ac:dyDescent="0.25">
      <c r="O23" s="5"/>
      <c r="P23" s="71"/>
    </row>
    <row r="24" spans="1:16" x14ac:dyDescent="0.25">
      <c r="O24" s="5"/>
      <c r="P24" s="71"/>
    </row>
    <row r="25" spans="1:16" x14ac:dyDescent="0.25">
      <c r="O25" s="5"/>
      <c r="P25" s="71"/>
    </row>
    <row r="26" spans="1:16" x14ac:dyDescent="0.25">
      <c r="O26" s="5"/>
      <c r="P26" s="71"/>
    </row>
    <row r="27" spans="1:16" x14ac:dyDescent="0.25">
      <c r="O27" s="5"/>
      <c r="P27" s="71"/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topLeftCell="A10"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3.28515625" customWidth="1"/>
    <col min="6" max="6" width="13.5703125" customWidth="1"/>
    <col min="7" max="9" width="0" hidden="1" customWidth="1"/>
  </cols>
  <sheetData>
    <row r="1" spans="1:13" ht="15.75" x14ac:dyDescent="0.25">
      <c r="A1" s="50">
        <v>99</v>
      </c>
      <c r="B1" s="49" t="s">
        <v>63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1575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43.982809999999994</v>
      </c>
      <c r="E6" s="14">
        <v>52.285922999999997</v>
      </c>
      <c r="F6" s="14">
        <v>35.19545429644262</v>
      </c>
      <c r="G6" s="14">
        <v>27.219995236442628</v>
      </c>
      <c r="H6" s="14">
        <v>3.3712179100000004</v>
      </c>
      <c r="I6" s="14">
        <v>4.60424115</v>
      </c>
      <c r="J6" s="15">
        <v>0.52059892366139604</v>
      </c>
      <c r="K6" s="15">
        <v>0.58507551155676507</v>
      </c>
      <c r="L6" s="16">
        <v>0.67313441701015064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43.982810000000001</v>
      </c>
      <c r="E7" s="38">
        <f ca="1">SUM(E8:OFFSET(E6,MATCH("PROYECTOS",$A$8:$A$50,0),0))</f>
        <v>52.28592299999999</v>
      </c>
      <c r="F7" s="38">
        <f ca="1">SUM(F8:OFFSET(F6,MATCH("PROYECTOS",$A$8:$A$50,0),0))</f>
        <v>35.195454296442627</v>
      </c>
      <c r="G7" s="38">
        <f ca="1">SUM(G8:OFFSET(G6,MATCH("PROYECTOS",$A$8:$A$50,0),0))</f>
        <v>27.219995236442628</v>
      </c>
      <c r="H7" s="38">
        <f ca="1">SUM(H8:OFFSET(H6,MATCH("PROYECTOS",$A$8:$A$50,0),0))</f>
        <v>3.3712179099999995</v>
      </c>
      <c r="I7" s="38">
        <f ca="1">SUM(I8:OFFSET(I6,MATCH("PROYECTOS",$A$8:$A$50,0),0))</f>
        <v>4.6042411499999991</v>
      </c>
      <c r="J7" s="39">
        <f ca="1">IFERROR(G7/E7,0)</f>
        <v>0.52059892366139604</v>
      </c>
      <c r="K7" s="39">
        <f ca="1">IFERROR(SUM(G7,H7)/E7,0)</f>
        <v>0.58507551155676518</v>
      </c>
      <c r="L7" s="40">
        <f ca="1">IFERROR(SUM(G7,H7,I7)/E7,0)</f>
        <v>0.67313441701015075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0.53059200000000006</v>
      </c>
      <c r="E8" s="21">
        <v>0.92099400000000009</v>
      </c>
      <c r="F8" s="21">
        <f t="shared" ref="F8:F11" si="0">SUM(G8,H8,I8)</f>
        <v>0.1841025266595204</v>
      </c>
      <c r="G8" s="21">
        <v>0.11460685665952042</v>
      </c>
      <c r="H8" s="21">
        <v>2.5611849999999999E-2</v>
      </c>
      <c r="I8" s="21">
        <v>4.3883819999999997E-2</v>
      </c>
      <c r="J8" s="22">
        <f t="shared" ref="J8:J12" si="1">IFERROR(G8/E8,0)</f>
        <v>0.12443822289778261</v>
      </c>
      <c r="K8" s="22">
        <f t="shared" ref="K8:K12" si="2">IFERROR(SUM(G8,H8)/E8,0)</f>
        <v>0.15224714456285318</v>
      </c>
      <c r="L8" s="23">
        <f t="shared" ref="L8:L12" si="3">IFERROR(SUM(G8,H8,I8)/E8,0)</f>
        <v>0.19989546800469968</v>
      </c>
      <c r="M8" s="4"/>
    </row>
    <row r="9" spans="1:13" ht="25.5" x14ac:dyDescent="0.25">
      <c r="A9" s="17"/>
      <c r="B9" s="19">
        <v>3000511</v>
      </c>
      <c r="C9" s="19" t="s">
        <v>1093</v>
      </c>
      <c r="D9" s="20">
        <v>39.321709999999996</v>
      </c>
      <c r="E9" s="21">
        <v>48.366075999999985</v>
      </c>
      <c r="F9" s="21">
        <f t="shared" si="0"/>
        <v>34.000331939612991</v>
      </c>
      <c r="G9" s="21">
        <v>27.063352829612995</v>
      </c>
      <c r="H9" s="21">
        <v>2.8234386299999992</v>
      </c>
      <c r="I9" s="21">
        <v>4.1135404799999993</v>
      </c>
      <c r="J9" s="22">
        <f t="shared" si="1"/>
        <v>0.55955237777844546</v>
      </c>
      <c r="K9" s="22">
        <f t="shared" si="2"/>
        <v>0.61792880323003674</v>
      </c>
      <c r="L9" s="23">
        <f t="shared" si="3"/>
        <v>0.70297892141618024</v>
      </c>
      <c r="M9" s="4"/>
    </row>
    <row r="10" spans="1:13" ht="25.5" x14ac:dyDescent="0.25">
      <c r="A10" s="17"/>
      <c r="B10" s="19">
        <v>3000512</v>
      </c>
      <c r="C10" s="19" t="s">
        <v>1094</v>
      </c>
      <c r="D10" s="20">
        <v>0.62233100000000008</v>
      </c>
      <c r="E10" s="21">
        <v>0.62233100000000008</v>
      </c>
      <c r="F10" s="21">
        <f t="shared" si="0"/>
        <v>0.32420200002849847</v>
      </c>
      <c r="G10" s="21">
        <v>6.0000002849847078E-4</v>
      </c>
      <c r="H10" s="21">
        <v>0.14249999999999999</v>
      </c>
      <c r="I10" s="21">
        <v>0.18110200000000001</v>
      </c>
      <c r="J10" s="22">
        <f t="shared" si="1"/>
        <v>9.6411721173856148E-4</v>
      </c>
      <c r="K10" s="22">
        <f t="shared" si="2"/>
        <v>0.22994194412378371</v>
      </c>
      <c r="L10" s="23">
        <f t="shared" si="3"/>
        <v>0.52094785576887292</v>
      </c>
      <c r="M10" s="4"/>
    </row>
    <row r="11" spans="1:13" ht="25.5" x14ac:dyDescent="0.25">
      <c r="A11" s="17"/>
      <c r="B11" s="19">
        <v>3000513</v>
      </c>
      <c r="C11" s="19" t="s">
        <v>1095</v>
      </c>
      <c r="D11" s="20">
        <v>3.5081769999999999</v>
      </c>
      <c r="E11" s="21">
        <v>2.3765219999999996</v>
      </c>
      <c r="F11" s="21">
        <f t="shared" si="0"/>
        <v>0.68681783014161391</v>
      </c>
      <c r="G11" s="21">
        <v>4.143555014161393E-2</v>
      </c>
      <c r="H11" s="21">
        <v>0.37966742999999997</v>
      </c>
      <c r="I11" s="21">
        <v>0.26571485</v>
      </c>
      <c r="J11" s="22">
        <f t="shared" si="1"/>
        <v>1.7435374106199705E-2</v>
      </c>
      <c r="K11" s="22">
        <f t="shared" si="2"/>
        <v>0.17719296524148062</v>
      </c>
      <c r="L11" s="23">
        <f t="shared" si="3"/>
        <v>0.28900125062659382</v>
      </c>
      <c r="M11" s="4"/>
    </row>
    <row r="12" spans="1:13" ht="15.75" thickBot="1" x14ac:dyDescent="0.3">
      <c r="A12" s="41" t="s">
        <v>294</v>
      </c>
      <c r="B12" s="43"/>
      <c r="C12" s="43"/>
      <c r="D12" s="44">
        <f ca="1">OFFSET(D12,-MATCH("PROYECTOS",$A$8:$A$50,0)-1,0)-(OFFSET(D12,-MATCH("PROYECTOS",$A$8:$A$50,0),0))</f>
        <v>0</v>
      </c>
      <c r="E12" s="45">
        <f t="shared" ref="E12:I12" ca="1" si="4">OFFSET(E12,-MATCH("PROYECTOS",$A$8:$A$50,0)-1,0)-(OFFSET(E12,-MATCH("PROYECTOS",$A$8:$A$50,0),0))</f>
        <v>0</v>
      </c>
      <c r="F12" s="45">
        <f t="shared" ca="1" si="4"/>
        <v>0</v>
      </c>
      <c r="G12" s="45">
        <f t="shared" ca="1" si="4"/>
        <v>0</v>
      </c>
      <c r="H12" s="45">
        <f t="shared" ca="1" si="4"/>
        <v>0</v>
      </c>
      <c r="I12" s="45">
        <f t="shared" ca="1" si="4"/>
        <v>0</v>
      </c>
      <c r="J12" s="46">
        <f t="shared" ca="1" si="1"/>
        <v>0</v>
      </c>
      <c r="K12" s="46">
        <f t="shared" ca="1" si="2"/>
        <v>0</v>
      </c>
      <c r="L12" s="47">
        <f t="shared" ca="1" si="3"/>
        <v>0</v>
      </c>
      <c r="M12" s="4"/>
    </row>
    <row r="13" spans="1:13" ht="15.75" thickBot="1" x14ac:dyDescent="0.3"/>
    <row r="14" spans="1:13" ht="15.75" thickBot="1" x14ac:dyDescent="0.3">
      <c r="A14" s="89" t="s">
        <v>316</v>
      </c>
      <c r="B14" s="90"/>
      <c r="C14" s="90"/>
      <c r="D14" s="91"/>
    </row>
    <row r="15" spans="1:13" ht="15.75" thickBot="1" x14ac:dyDescent="0.3">
      <c r="A15" s="1" t="s">
        <v>1582</v>
      </c>
    </row>
    <row r="16" spans="1:13" ht="45" customHeight="1" x14ac:dyDescent="0.25">
      <c r="A16" s="82" t="s">
        <v>318</v>
      </c>
      <c r="B16" s="83"/>
      <c r="C16" s="83"/>
      <c r="D16" s="94" t="s">
        <v>319</v>
      </c>
    </row>
    <row r="17" spans="1:4" ht="15.75" thickBot="1" x14ac:dyDescent="0.3">
      <c r="A17" s="92"/>
      <c r="B17" s="93"/>
      <c r="C17" s="93"/>
      <c r="D17" s="95"/>
    </row>
    <row r="18" spans="1:4" x14ac:dyDescent="0.25">
      <c r="A18" s="17"/>
      <c r="B18" s="19">
        <v>3000001</v>
      </c>
      <c r="C18" s="19" t="s">
        <v>276</v>
      </c>
      <c r="D18" s="23">
        <v>0.19989546800469968</v>
      </c>
    </row>
    <row r="19" spans="1:4" ht="26.25" thickBot="1" x14ac:dyDescent="0.3">
      <c r="A19" s="24"/>
      <c r="B19" s="26">
        <v>3000513</v>
      </c>
      <c r="C19" s="26" t="s">
        <v>1095</v>
      </c>
      <c r="D19" s="30">
        <v>0.28900125062659382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workbookViewId="0">
      <selection activeCell="F25" sqref="F2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99</v>
      </c>
      <c r="B1" s="49" t="s">
        <v>63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1576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106" t="s">
        <v>6</v>
      </c>
      <c r="L4" s="107"/>
      <c r="M4" s="96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43.982809999999994</v>
      </c>
      <c r="I6" s="14">
        <v>52.285922999999997</v>
      </c>
      <c r="J6" s="14">
        <v>35.19545429644262</v>
      </c>
      <c r="K6" s="14">
        <v>27.219995236442628</v>
      </c>
      <c r="L6" s="14">
        <v>3.3712179100000004</v>
      </c>
      <c r="M6" s="14">
        <v>4.60424115</v>
      </c>
      <c r="N6" s="15">
        <v>0.52059892366139604</v>
      </c>
      <c r="O6" s="15">
        <v>0.58507551155676507</v>
      </c>
      <c r="P6" s="16">
        <v>0.67313441701015064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t="shared" ref="H7:M7" si="0">SUM(H8:H17)</f>
        <v>43.982810000000008</v>
      </c>
      <c r="I7" s="37">
        <f t="shared" si="0"/>
        <v>52.285923000000004</v>
      </c>
      <c r="J7" s="37">
        <f t="shared" si="0"/>
        <v>35.195454296442627</v>
      </c>
      <c r="K7" s="37">
        <f t="shared" si="0"/>
        <v>27.219995236442628</v>
      </c>
      <c r="L7" s="37">
        <f t="shared" si="0"/>
        <v>3.3712179100000004</v>
      </c>
      <c r="M7" s="37">
        <f t="shared" si="0"/>
        <v>4.60424115</v>
      </c>
      <c r="N7" s="39">
        <f t="shared" ref="N7:N18" si="1">IFERROR(K7/I7,0)</f>
        <v>0.52059892366139593</v>
      </c>
      <c r="O7" s="39">
        <f t="shared" ref="O7:O18" si="2">IFERROR(SUM(K7,L7)/I7,0)</f>
        <v>0.58507551155676496</v>
      </c>
      <c r="P7" s="40">
        <f t="shared" ref="P7:P18" si="3">IFERROR(SUM(K7,L7,M7)/I7,0)</f>
        <v>0.67313441701015064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513</v>
      </c>
      <c r="D8" s="68">
        <v>3000001</v>
      </c>
      <c r="E8" s="19" t="s">
        <v>276</v>
      </c>
      <c r="F8" s="69">
        <v>60</v>
      </c>
      <c r="G8" s="19" t="s">
        <v>310</v>
      </c>
      <c r="H8" s="20">
        <v>0.53059200000000006</v>
      </c>
      <c r="I8" s="21">
        <v>0.92099400000000009</v>
      </c>
      <c r="J8" s="21">
        <f t="shared" ref="J8:J17" si="4">SUM(K8,L8,M8)</f>
        <v>0.1841025266595204</v>
      </c>
      <c r="K8" s="21">
        <v>0.11460685665952042</v>
      </c>
      <c r="L8" s="21">
        <v>2.5611849999999999E-2</v>
      </c>
      <c r="M8" s="21">
        <v>4.3883819999999997E-2</v>
      </c>
      <c r="N8" s="22">
        <f t="shared" si="1"/>
        <v>0.12443822289778261</v>
      </c>
      <c r="O8" s="22">
        <f t="shared" si="2"/>
        <v>0.15224714456285318</v>
      </c>
      <c r="P8" s="23">
        <f t="shared" si="3"/>
        <v>0.19989546800469968</v>
      </c>
      <c r="Q8" s="70">
        <v>3</v>
      </c>
      <c r="R8" s="21">
        <v>3</v>
      </c>
      <c r="S8" s="23">
        <f>IFERROR(R8/Q8,0)</f>
        <v>1</v>
      </c>
    </row>
    <row r="9" spans="1:19" ht="25.5" x14ac:dyDescent="0.25">
      <c r="A9" s="17"/>
      <c r="B9" s="19">
        <v>5001558</v>
      </c>
      <c r="C9" s="19" t="s">
        <v>1577</v>
      </c>
      <c r="D9" s="68">
        <v>3000511</v>
      </c>
      <c r="E9" s="19" t="s">
        <v>1093</v>
      </c>
      <c r="F9" s="69">
        <v>538</v>
      </c>
      <c r="G9" s="19" t="s">
        <v>1105</v>
      </c>
      <c r="H9" s="20">
        <v>0</v>
      </c>
      <c r="I9" s="21">
        <v>0.21000000000000002</v>
      </c>
      <c r="J9" s="21">
        <f t="shared" si="4"/>
        <v>0</v>
      </c>
      <c r="K9" s="21">
        <v>0</v>
      </c>
      <c r="L9" s="21">
        <v>0</v>
      </c>
      <c r="M9" s="21">
        <v>0</v>
      </c>
      <c r="N9" s="22">
        <f t="shared" si="1"/>
        <v>0</v>
      </c>
      <c r="O9" s="22">
        <f t="shared" si="2"/>
        <v>0</v>
      </c>
      <c r="P9" s="23">
        <f t="shared" si="3"/>
        <v>0</v>
      </c>
      <c r="Q9" s="70">
        <v>0</v>
      </c>
      <c r="R9" s="21">
        <v>0</v>
      </c>
      <c r="S9" s="23">
        <f t="shared" ref="S9:S17" si="5">IFERROR(R9/Q9,0)</f>
        <v>0</v>
      </c>
    </row>
    <row r="10" spans="1:19" ht="25.5" x14ac:dyDescent="0.25">
      <c r="A10" s="17"/>
      <c r="B10" s="19">
        <v>5002360</v>
      </c>
      <c r="C10" s="19" t="s">
        <v>1097</v>
      </c>
      <c r="D10" s="68">
        <v>3000511</v>
      </c>
      <c r="E10" s="19" t="s">
        <v>1093</v>
      </c>
      <c r="F10" s="69">
        <v>105</v>
      </c>
      <c r="G10" s="19" t="s">
        <v>663</v>
      </c>
      <c r="H10" s="20">
        <v>38.608134999999997</v>
      </c>
      <c r="I10" s="21">
        <v>46.911248000000001</v>
      </c>
      <c r="J10" s="21">
        <f t="shared" si="4"/>
        <v>33.720545439769168</v>
      </c>
      <c r="K10" s="21">
        <v>27.053351629769168</v>
      </c>
      <c r="L10" s="21">
        <v>2.68788735</v>
      </c>
      <c r="M10" s="21">
        <v>3.9793064599999997</v>
      </c>
      <c r="N10" s="22">
        <f t="shared" si="1"/>
        <v>0.57669221739249332</v>
      </c>
      <c r="O10" s="22">
        <f t="shared" si="2"/>
        <v>0.63398950673342069</v>
      </c>
      <c r="P10" s="23">
        <f t="shared" si="3"/>
        <v>0.71881578251273914</v>
      </c>
      <c r="Q10" s="70">
        <v>40887</v>
      </c>
      <c r="R10" s="21">
        <v>59953</v>
      </c>
      <c r="S10" s="23">
        <f t="shared" si="5"/>
        <v>1.4663095849536527</v>
      </c>
    </row>
    <row r="11" spans="1:19" ht="38.25" x14ac:dyDescent="0.25">
      <c r="A11" s="17"/>
      <c r="B11" s="19">
        <v>5004127</v>
      </c>
      <c r="C11" s="19" t="s">
        <v>1098</v>
      </c>
      <c r="D11" s="68">
        <v>3000511</v>
      </c>
      <c r="E11" s="19" t="s">
        <v>1093</v>
      </c>
      <c r="F11" s="69">
        <v>578</v>
      </c>
      <c r="G11" s="19" t="s">
        <v>1104</v>
      </c>
      <c r="H11" s="20">
        <v>0.23338400000000001</v>
      </c>
      <c r="I11" s="21">
        <v>0.40244600000000003</v>
      </c>
      <c r="J11" s="21">
        <f t="shared" si="4"/>
        <v>0.17088104984382763</v>
      </c>
      <c r="K11" s="21">
        <v>1.0001199843827635E-2</v>
      </c>
      <c r="L11" s="21">
        <v>9.9377090000000001E-2</v>
      </c>
      <c r="M11" s="21">
        <v>6.1502760000000004E-2</v>
      </c>
      <c r="N11" s="22">
        <f t="shared" si="1"/>
        <v>2.4851035527319529E-2</v>
      </c>
      <c r="O11" s="22">
        <f t="shared" si="2"/>
        <v>0.27178376687512767</v>
      </c>
      <c r="P11" s="23">
        <f t="shared" si="3"/>
        <v>0.42460615795368228</v>
      </c>
      <c r="Q11" s="70">
        <v>8</v>
      </c>
      <c r="R11" s="21">
        <v>6</v>
      </c>
      <c r="S11" s="23">
        <f t="shared" si="5"/>
        <v>0.75</v>
      </c>
    </row>
    <row r="12" spans="1:19" ht="25.5" x14ac:dyDescent="0.25">
      <c r="A12" s="17"/>
      <c r="B12" s="19">
        <v>5004129</v>
      </c>
      <c r="C12" s="19" t="s">
        <v>1100</v>
      </c>
      <c r="D12" s="68">
        <v>3000512</v>
      </c>
      <c r="E12" s="19" t="s">
        <v>1094</v>
      </c>
      <c r="F12" s="69">
        <v>88</v>
      </c>
      <c r="G12" s="19" t="s">
        <v>756</v>
      </c>
      <c r="H12" s="20">
        <v>0.54634000000000005</v>
      </c>
      <c r="I12" s="21">
        <v>0.54634000000000005</v>
      </c>
      <c r="J12" s="21">
        <f t="shared" si="4"/>
        <v>0.32370199999999999</v>
      </c>
      <c r="K12" s="21">
        <v>0</v>
      </c>
      <c r="L12" s="21">
        <v>0.14249999999999999</v>
      </c>
      <c r="M12" s="21">
        <v>0.181202</v>
      </c>
      <c r="N12" s="22">
        <f t="shared" si="1"/>
        <v>0</v>
      </c>
      <c r="O12" s="22">
        <f t="shared" si="2"/>
        <v>0.26082659149979859</v>
      </c>
      <c r="P12" s="23">
        <f t="shared" si="3"/>
        <v>0.592491854888897</v>
      </c>
      <c r="Q12" s="70">
        <v>95</v>
      </c>
      <c r="R12" s="21">
        <v>95</v>
      </c>
      <c r="S12" s="23">
        <f t="shared" si="5"/>
        <v>1</v>
      </c>
    </row>
    <row r="13" spans="1:19" ht="25.5" x14ac:dyDescent="0.25">
      <c r="A13" s="17"/>
      <c r="B13" s="19">
        <v>5004131</v>
      </c>
      <c r="C13" s="19" t="s">
        <v>1102</v>
      </c>
      <c r="D13" s="68">
        <v>3000513</v>
      </c>
      <c r="E13" s="19" t="s">
        <v>1095</v>
      </c>
      <c r="F13" s="69">
        <v>538</v>
      </c>
      <c r="G13" s="19" t="s">
        <v>1105</v>
      </c>
      <c r="H13" s="20">
        <v>0.92317700000000003</v>
      </c>
      <c r="I13" s="21">
        <v>0.12548599999999999</v>
      </c>
      <c r="J13" s="21">
        <f t="shared" si="4"/>
        <v>5.702555014161393E-2</v>
      </c>
      <c r="K13" s="21">
        <v>4.143555014161393E-2</v>
      </c>
      <c r="L13" s="21">
        <v>4.7499999999999999E-3</v>
      </c>
      <c r="M13" s="21">
        <v>1.0840000000000001E-2</v>
      </c>
      <c r="N13" s="22">
        <f t="shared" si="1"/>
        <v>0.33020058127292234</v>
      </c>
      <c r="O13" s="22">
        <f t="shared" si="2"/>
        <v>0.36805340947686543</v>
      </c>
      <c r="P13" s="23">
        <f t="shared" si="3"/>
        <v>0.45443754794649549</v>
      </c>
      <c r="Q13" s="70">
        <v>40</v>
      </c>
      <c r="R13" s="21">
        <v>40</v>
      </c>
      <c r="S13" s="23">
        <f t="shared" si="5"/>
        <v>1</v>
      </c>
    </row>
    <row r="14" spans="1:19" ht="25.5" x14ac:dyDescent="0.25">
      <c r="A14" s="17"/>
      <c r="B14" s="19">
        <v>5004132</v>
      </c>
      <c r="C14" s="19" t="s">
        <v>1103</v>
      </c>
      <c r="D14" s="68">
        <v>3000513</v>
      </c>
      <c r="E14" s="19" t="s">
        <v>1095</v>
      </c>
      <c r="F14" s="69">
        <v>538</v>
      </c>
      <c r="G14" s="19" t="s">
        <v>1105</v>
      </c>
      <c r="H14" s="20">
        <v>2.585</v>
      </c>
      <c r="I14" s="21">
        <v>2.251036</v>
      </c>
      <c r="J14" s="21">
        <f t="shared" si="4"/>
        <v>0.62979227999999998</v>
      </c>
      <c r="K14" s="21">
        <v>0</v>
      </c>
      <c r="L14" s="21">
        <v>0.37491743000000005</v>
      </c>
      <c r="M14" s="21">
        <v>0.25487484999999999</v>
      </c>
      <c r="N14" s="22">
        <f t="shared" si="1"/>
        <v>0</v>
      </c>
      <c r="O14" s="22">
        <f t="shared" si="2"/>
        <v>0.16655328035624486</v>
      </c>
      <c r="P14" s="23">
        <f t="shared" si="3"/>
        <v>0.27977885737944663</v>
      </c>
      <c r="Q14" s="70">
        <v>11</v>
      </c>
      <c r="R14" s="21">
        <v>11</v>
      </c>
      <c r="S14" s="23">
        <f t="shared" si="5"/>
        <v>1</v>
      </c>
    </row>
    <row r="15" spans="1:19" ht="25.5" x14ac:dyDescent="0.25">
      <c r="A15" s="17"/>
      <c r="B15" s="19">
        <v>5004144</v>
      </c>
      <c r="C15" s="19" t="s">
        <v>1578</v>
      </c>
      <c r="D15" s="68">
        <v>3000511</v>
      </c>
      <c r="E15" s="19" t="s">
        <v>1093</v>
      </c>
      <c r="F15" s="69">
        <v>42</v>
      </c>
      <c r="G15" s="19" t="s">
        <v>535</v>
      </c>
      <c r="H15" s="20">
        <v>0.26459100000000002</v>
      </c>
      <c r="I15" s="21">
        <v>0.75879999999999992</v>
      </c>
      <c r="J15" s="21">
        <f t="shared" si="4"/>
        <v>0.10890545000000001</v>
      </c>
      <c r="K15" s="21">
        <v>0</v>
      </c>
      <c r="L15" s="21">
        <v>3.6174190000000002E-2</v>
      </c>
      <c r="M15" s="21">
        <v>7.2731260000000006E-2</v>
      </c>
      <c r="N15" s="22">
        <f t="shared" si="1"/>
        <v>0</v>
      </c>
      <c r="O15" s="22">
        <f t="shared" si="2"/>
        <v>4.7672891407485513E-2</v>
      </c>
      <c r="P15" s="23">
        <f t="shared" si="3"/>
        <v>0.14352326041117558</v>
      </c>
      <c r="Q15" s="70">
        <v>0</v>
      </c>
      <c r="R15" s="21">
        <v>0</v>
      </c>
      <c r="S15" s="23">
        <f t="shared" si="5"/>
        <v>0</v>
      </c>
    </row>
    <row r="16" spans="1:19" ht="25.5" x14ac:dyDescent="0.25">
      <c r="A16" s="17"/>
      <c r="B16" s="19">
        <v>5004145</v>
      </c>
      <c r="C16" s="19" t="s">
        <v>1579</v>
      </c>
      <c r="D16" s="68">
        <v>3000511</v>
      </c>
      <c r="E16" s="19" t="s">
        <v>1093</v>
      </c>
      <c r="F16" s="69">
        <v>42</v>
      </c>
      <c r="G16" s="19" t="s">
        <v>535</v>
      </c>
      <c r="H16" s="20">
        <v>0.21560000000000001</v>
      </c>
      <c r="I16" s="21">
        <v>8.358199999999999E-2</v>
      </c>
      <c r="J16" s="21">
        <f t="shared" si="4"/>
        <v>0</v>
      </c>
      <c r="K16" s="21">
        <v>0</v>
      </c>
      <c r="L16" s="21">
        <v>0</v>
      </c>
      <c r="M16" s="21">
        <v>0</v>
      </c>
      <c r="N16" s="22">
        <f t="shared" si="1"/>
        <v>0</v>
      </c>
      <c r="O16" s="22">
        <f t="shared" si="2"/>
        <v>0</v>
      </c>
      <c r="P16" s="23">
        <f t="shared" si="3"/>
        <v>0</v>
      </c>
      <c r="Q16" s="70">
        <v>0</v>
      </c>
      <c r="R16" s="21">
        <v>0</v>
      </c>
      <c r="S16" s="23">
        <f t="shared" si="5"/>
        <v>0</v>
      </c>
    </row>
    <row r="17" spans="1:19" ht="25.5" x14ac:dyDescent="0.25">
      <c r="A17" s="17"/>
      <c r="B17" s="19">
        <v>5004147</v>
      </c>
      <c r="C17" s="19" t="s">
        <v>1580</v>
      </c>
      <c r="D17" s="68">
        <v>3000512</v>
      </c>
      <c r="E17" s="19" t="s">
        <v>1094</v>
      </c>
      <c r="F17" s="69">
        <v>117</v>
      </c>
      <c r="G17" s="19" t="s">
        <v>688</v>
      </c>
      <c r="H17" s="20">
        <v>7.5991000000000003E-2</v>
      </c>
      <c r="I17" s="21">
        <v>7.5991000000000003E-2</v>
      </c>
      <c r="J17" s="21">
        <f t="shared" si="4"/>
        <v>5.0000002849847074E-4</v>
      </c>
      <c r="K17" s="21">
        <v>6.0000002849847078E-4</v>
      </c>
      <c r="L17" s="21">
        <v>0</v>
      </c>
      <c r="M17" s="21">
        <v>-1E-4</v>
      </c>
      <c r="N17" s="22">
        <f t="shared" si="1"/>
        <v>7.8956722309019584E-3</v>
      </c>
      <c r="O17" s="22">
        <f t="shared" si="2"/>
        <v>7.8956722309019584E-3</v>
      </c>
      <c r="P17" s="23">
        <f t="shared" si="3"/>
        <v>6.5797269215890136E-3</v>
      </c>
      <c r="Q17" s="70">
        <v>0</v>
      </c>
      <c r="R17" s="21">
        <v>0</v>
      </c>
      <c r="S17" s="23">
        <f t="shared" si="5"/>
        <v>0</v>
      </c>
    </row>
    <row r="18" spans="1:19" ht="15.75" thickBot="1" x14ac:dyDescent="0.3">
      <c r="A18" s="41" t="s">
        <v>294</v>
      </c>
      <c r="B18" s="43"/>
      <c r="C18" s="43"/>
      <c r="D18" s="65"/>
      <c r="E18" s="43"/>
      <c r="F18" s="66"/>
      <c r="G18" s="43"/>
      <c r="H18" s="44">
        <f>H6-H7</f>
        <v>0</v>
      </c>
      <c r="I18" s="44">
        <f t="shared" ref="I18:M18" si="6">I6-I7</f>
        <v>0</v>
      </c>
      <c r="J18" s="44">
        <f t="shared" si="6"/>
        <v>0</v>
      </c>
      <c r="K18" s="44">
        <f t="shared" si="6"/>
        <v>0</v>
      </c>
      <c r="L18" s="44">
        <f t="shared" si="6"/>
        <v>0</v>
      </c>
      <c r="M18" s="44">
        <f t="shared" si="6"/>
        <v>0</v>
      </c>
      <c r="N18" s="46">
        <f t="shared" si="1"/>
        <v>0</v>
      </c>
      <c r="O18" s="46">
        <f t="shared" si="2"/>
        <v>0</v>
      </c>
      <c r="P18" s="47">
        <f t="shared" si="3"/>
        <v>0</v>
      </c>
      <c r="Q18" s="67"/>
      <c r="R18" s="45"/>
      <c r="S18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8"/>
  <sheetViews>
    <sheetView workbookViewId="0">
      <selection activeCell="A26" sqref="A26:L2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101</v>
      </c>
      <c r="B1" s="50" t="s">
        <v>64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1583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301.73030299999999</v>
      </c>
      <c r="E6" s="14">
        <v>460.56354499999992</v>
      </c>
      <c r="F6" s="14">
        <v>188.74544182848345</v>
      </c>
      <c r="G6" s="14">
        <v>124.43113101848348</v>
      </c>
      <c r="H6" s="14">
        <v>22.860662449999996</v>
      </c>
      <c r="I6" s="14">
        <v>41.45364836000001</v>
      </c>
      <c r="J6" s="15">
        <v>0.27017147225250643</v>
      </c>
      <c r="K6" s="15">
        <v>0.31980775523274102</v>
      </c>
      <c r="L6" s="16">
        <v>0.40981411550600155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155.22619500000008</v>
      </c>
      <c r="E7" s="38">
        <f ca="1">SUM(E8:OFFSET(E6,MATCH("GOBIERNOS REGIONALES",$A$8:$A$50,0),0))</f>
        <v>201.08069199999997</v>
      </c>
      <c r="F7" s="38">
        <f ca="1">SUM(F8:OFFSET(F6,MATCH("GOBIERNOS REGIONALES",$A$8:$A$50,0),0))</f>
        <v>82.348219072730728</v>
      </c>
      <c r="G7" s="38">
        <f ca="1">SUM(G8:OFFSET(G6,MATCH("GOBIERNOS REGIONALES",$A$8:$A$50,0),0))</f>
        <v>69.52897446273073</v>
      </c>
      <c r="H7" s="38">
        <f ca="1">SUM(H8:OFFSET(H6,MATCH("GOBIERNOS REGIONALES",$A$8:$A$50,0),0))</f>
        <v>6.1106267399999989</v>
      </c>
      <c r="I7" s="38">
        <f ca="1">SUM(I8:OFFSET(I6,MATCH("GOBIERNOS REGIONALES",$A$8:$A$50,0),0))</f>
        <v>6.7086178699999994</v>
      </c>
      <c r="J7" s="39">
        <f ca="1">IFERROR(G7/E7,0)</f>
        <v>0.34577648291925878</v>
      </c>
      <c r="K7" s="39">
        <f ca="1">IFERROR(SUM(G7,H7)/E7,0)</f>
        <v>0.37616541126052394</v>
      </c>
      <c r="L7" s="40">
        <f ca="1">IFERROR(SUM(G7,H7,I7)/E7,0)</f>
        <v>0.40952822597572291</v>
      </c>
      <c r="M7" s="4"/>
    </row>
    <row r="8" spans="1:13" x14ac:dyDescent="0.25">
      <c r="A8" s="17"/>
      <c r="B8" s="18">
        <v>342</v>
      </c>
      <c r="C8" s="19" t="s">
        <v>161</v>
      </c>
      <c r="D8" s="20">
        <v>155.22619500000008</v>
      </c>
      <c r="E8" s="21">
        <v>201.08069199999997</v>
      </c>
      <c r="F8" s="21">
        <f t="shared" ref="F8:F27" si="0">SUM(G8,H8,I8)</f>
        <v>82.348219072730728</v>
      </c>
      <c r="G8" s="21">
        <v>69.52897446273073</v>
      </c>
      <c r="H8" s="21">
        <v>6.1106267399999989</v>
      </c>
      <c r="I8" s="21">
        <v>6.7086178699999994</v>
      </c>
      <c r="J8" s="22">
        <f t="shared" ref="J8:J27" si="1">IFERROR(G8/E8,0)</f>
        <v>0.34577648291925878</v>
      </c>
      <c r="K8" s="22">
        <f t="shared" ref="K8:K27" si="2">IFERROR(SUM(G8,H8)/E8,0)</f>
        <v>0.37616541126052394</v>
      </c>
      <c r="L8" s="23">
        <f t="shared" ref="L8:L27" si="3">IFERROR(SUM(G8,H8,I8)/E8,0)</f>
        <v>0.40952822597572291</v>
      </c>
      <c r="M8" s="4"/>
    </row>
    <row r="9" spans="1:13" x14ac:dyDescent="0.25">
      <c r="A9" s="34" t="s">
        <v>206</v>
      </c>
      <c r="B9" s="57"/>
      <c r="C9" s="36"/>
      <c r="D9" s="37">
        <f ca="1">SUM(D10:OFFSET(D8,(MATCH("GOBIERNOS LOCALES",$A$8:$A$50,0)-MATCH("GOBIERNOS REGIONALES",$A$8:$A$50,0)),0))</f>
        <v>20.143667000000001</v>
      </c>
      <c r="E9" s="38">
        <f ca="1">SUM(E10:OFFSET(E8,(MATCH("GOBIERNOS LOCALES",$A$8:$A$50,0)-MATCH("GOBIERNOS REGIONALES",$A$8:$A$50,0)),0))</f>
        <v>25.027275000000003</v>
      </c>
      <c r="F9" s="38">
        <f ca="1">SUM(F10:OFFSET(F8,(MATCH("GOBIERNOS LOCALES",$A$8:$A$50,0)-MATCH("GOBIERNOS REGIONALES",$A$8:$A$50,0)),0))</f>
        <v>10.764576258695778</v>
      </c>
      <c r="G9" s="38">
        <f ca="1">SUM(G10:OFFSET(G8,(MATCH("GOBIERNOS LOCALES",$A$8:$A$50,0)-MATCH("GOBIERNOS REGIONALES",$A$8:$A$50,0)),0))</f>
        <v>5.1890249686957759</v>
      </c>
      <c r="H9" s="38">
        <f ca="1">SUM(H10:OFFSET(H8,(MATCH("GOBIERNOS LOCALES",$A$8:$A$50,0)-MATCH("GOBIERNOS REGIONALES",$A$8:$A$50,0)),0))</f>
        <v>2.11729783</v>
      </c>
      <c r="I9" s="38">
        <f ca="1">SUM(I10:OFFSET(I8,(MATCH("GOBIERNOS LOCALES",$A$8:$A$50,0)-MATCH("GOBIERNOS REGIONALES",$A$8:$A$50,0)),0))</f>
        <v>3.4582534600000003</v>
      </c>
      <c r="J9" s="39">
        <f t="shared" ca="1" si="1"/>
        <v>0.20733479648486602</v>
      </c>
      <c r="K9" s="39">
        <f t="shared" ca="1" si="2"/>
        <v>0.2919344115048792</v>
      </c>
      <c r="L9" s="40">
        <f t="shared" ca="1" si="3"/>
        <v>0.43011379619618095</v>
      </c>
      <c r="M9" s="4"/>
    </row>
    <row r="10" spans="1:13" x14ac:dyDescent="0.25">
      <c r="A10" s="17"/>
      <c r="B10" s="18">
        <v>440</v>
      </c>
      <c r="C10" s="19" t="s">
        <v>207</v>
      </c>
      <c r="D10" s="20">
        <v>0.49520999999999998</v>
      </c>
      <c r="E10" s="21">
        <v>2.2315320000000001</v>
      </c>
      <c r="F10" s="21">
        <f t="shared" si="0"/>
        <v>0.57587127926038639</v>
      </c>
      <c r="G10" s="21">
        <v>0.23149991926038638</v>
      </c>
      <c r="H10" s="21">
        <v>0.11378744</v>
      </c>
      <c r="I10" s="21">
        <v>0.23058392</v>
      </c>
      <c r="J10" s="22">
        <f t="shared" si="1"/>
        <v>0.10374035382884331</v>
      </c>
      <c r="K10" s="22">
        <f t="shared" si="2"/>
        <v>0.15473108127527921</v>
      </c>
      <c r="L10" s="23">
        <f t="shared" si="3"/>
        <v>0.2580609551018701</v>
      </c>
      <c r="M10" s="4"/>
    </row>
    <row r="11" spans="1:13" x14ac:dyDescent="0.25">
      <c r="A11" s="17"/>
      <c r="B11" s="18">
        <v>442</v>
      </c>
      <c r="C11" s="19" t="s">
        <v>209</v>
      </c>
      <c r="D11" s="20">
        <v>5.1270170000000004</v>
      </c>
      <c r="E11" s="21">
        <v>3.0156680000000002</v>
      </c>
      <c r="F11" s="21">
        <f t="shared" si="0"/>
        <v>0.57956364040568831</v>
      </c>
      <c r="G11" s="21">
        <v>0.10236798040568829</v>
      </c>
      <c r="H11" s="21">
        <v>0.27365551999999999</v>
      </c>
      <c r="I11" s="21">
        <v>0.20354014000000001</v>
      </c>
      <c r="J11" s="22">
        <f t="shared" si="1"/>
        <v>3.3945374757993349E-2</v>
      </c>
      <c r="K11" s="22">
        <f t="shared" si="2"/>
        <v>0.12468995274204198</v>
      </c>
      <c r="L11" s="23">
        <f t="shared" si="3"/>
        <v>0.19218416629605389</v>
      </c>
      <c r="M11" s="4"/>
    </row>
    <row r="12" spans="1:13" x14ac:dyDescent="0.25">
      <c r="A12" s="17"/>
      <c r="B12" s="18">
        <v>446</v>
      </c>
      <c r="C12" s="19" t="s">
        <v>213</v>
      </c>
      <c r="D12" s="20">
        <v>0</v>
      </c>
      <c r="E12" s="21">
        <v>2.3972389999999999</v>
      </c>
      <c r="F12" s="21">
        <f t="shared" si="0"/>
        <v>0.74776285866252656</v>
      </c>
      <c r="G12" s="21">
        <v>0.26697362866252661</v>
      </c>
      <c r="H12" s="21">
        <v>0.25826707999999998</v>
      </c>
      <c r="I12" s="21">
        <v>0.22252215</v>
      </c>
      <c r="J12" s="22">
        <f t="shared" si="1"/>
        <v>0.11136713054581818</v>
      </c>
      <c r="K12" s="22">
        <f t="shared" si="2"/>
        <v>0.21910235427611791</v>
      </c>
      <c r="L12" s="23">
        <f t="shared" si="3"/>
        <v>0.3119267034544852</v>
      </c>
      <c r="M12" s="4"/>
    </row>
    <row r="13" spans="1:13" x14ac:dyDescent="0.25">
      <c r="A13" s="17"/>
      <c r="B13" s="18">
        <v>447</v>
      </c>
      <c r="C13" s="19" t="s">
        <v>214</v>
      </c>
      <c r="D13" s="20">
        <v>8.5691609999999994</v>
      </c>
      <c r="E13" s="21">
        <v>3</v>
      </c>
      <c r="F13" s="21">
        <f t="shared" si="0"/>
        <v>2.1127699026312543</v>
      </c>
      <c r="G13" s="21">
        <v>1.1617661826312542</v>
      </c>
      <c r="H13" s="21">
        <v>0.63136664999999992</v>
      </c>
      <c r="I13" s="21">
        <v>0.31963707000000002</v>
      </c>
      <c r="J13" s="22">
        <f t="shared" si="1"/>
        <v>0.38725539421041805</v>
      </c>
      <c r="K13" s="22">
        <f t="shared" si="2"/>
        <v>0.59771094421041804</v>
      </c>
      <c r="L13" s="23">
        <f t="shared" si="3"/>
        <v>0.70425663421041806</v>
      </c>
      <c r="M13" s="4"/>
    </row>
    <row r="14" spans="1:13" x14ac:dyDescent="0.25">
      <c r="A14" s="17"/>
      <c r="B14" s="18">
        <v>448</v>
      </c>
      <c r="C14" s="19" t="s">
        <v>215</v>
      </c>
      <c r="D14" s="20">
        <v>0</v>
      </c>
      <c r="E14" s="21">
        <v>0.23176700000000003</v>
      </c>
      <c r="F14" s="21">
        <f t="shared" si="0"/>
        <v>6.1042299814569947E-2</v>
      </c>
      <c r="G14" s="21">
        <v>1.297099981456995E-2</v>
      </c>
      <c r="H14" s="21">
        <v>4.6199999999999998E-2</v>
      </c>
      <c r="I14" s="21">
        <v>1.8713E-3</v>
      </c>
      <c r="J14" s="22">
        <f t="shared" si="1"/>
        <v>5.5965688879650463E-2</v>
      </c>
      <c r="K14" s="22">
        <f t="shared" si="2"/>
        <v>0.2553038172585827</v>
      </c>
      <c r="L14" s="23">
        <f t="shared" si="3"/>
        <v>0.26337787439355015</v>
      </c>
      <c r="M14" s="4"/>
    </row>
    <row r="15" spans="1:13" x14ac:dyDescent="0.25">
      <c r="A15" s="17"/>
      <c r="B15" s="18">
        <v>449</v>
      </c>
      <c r="C15" s="19" t="s">
        <v>216</v>
      </c>
      <c r="D15" s="20">
        <v>0</v>
      </c>
      <c r="E15" s="21">
        <v>1.4869559999999999</v>
      </c>
      <c r="F15" s="21">
        <f t="shared" si="0"/>
        <v>0.4225705901095867</v>
      </c>
      <c r="G15" s="21">
        <v>3.2519590109586716E-2</v>
      </c>
      <c r="H15" s="21">
        <v>0</v>
      </c>
      <c r="I15" s="21">
        <v>0.39005099999999998</v>
      </c>
      <c r="J15" s="22">
        <f t="shared" si="1"/>
        <v>2.1869907454952747E-2</v>
      </c>
      <c r="K15" s="22">
        <f t="shared" si="2"/>
        <v>2.1869907454952747E-2</v>
      </c>
      <c r="L15" s="23">
        <f t="shared" si="3"/>
        <v>0.28418499949533593</v>
      </c>
      <c r="M15" s="4"/>
    </row>
    <row r="16" spans="1:13" x14ac:dyDescent="0.25">
      <c r="A16" s="17"/>
      <c r="B16" s="18">
        <v>451</v>
      </c>
      <c r="C16" s="19" t="s">
        <v>218</v>
      </c>
      <c r="D16" s="20">
        <v>0</v>
      </c>
      <c r="E16" s="21">
        <v>0.29971300000000001</v>
      </c>
      <c r="F16" s="21">
        <f t="shared" si="0"/>
        <v>0</v>
      </c>
      <c r="G16" s="21">
        <v>0</v>
      </c>
      <c r="H16" s="21">
        <v>0</v>
      </c>
      <c r="I16" s="21">
        <v>0</v>
      </c>
      <c r="J16" s="22">
        <f t="shared" si="1"/>
        <v>0</v>
      </c>
      <c r="K16" s="22">
        <f t="shared" si="2"/>
        <v>0</v>
      </c>
      <c r="L16" s="23">
        <f t="shared" si="3"/>
        <v>0</v>
      </c>
      <c r="M16" s="4"/>
    </row>
    <row r="17" spans="1:13" x14ac:dyDescent="0.25">
      <c r="A17" s="17"/>
      <c r="B17" s="18">
        <v>452</v>
      </c>
      <c r="C17" s="19" t="s">
        <v>219</v>
      </c>
      <c r="D17" s="20">
        <v>6.8902000000000005E-2</v>
      </c>
      <c r="E17" s="21">
        <v>1.9944850000000001</v>
      </c>
      <c r="F17" s="21">
        <f t="shared" si="0"/>
        <v>1.7489904006097561</v>
      </c>
      <c r="G17" s="21">
        <v>1.5011823906097561</v>
      </c>
      <c r="H17" s="21">
        <v>7.3955779999999999E-2</v>
      </c>
      <c r="I17" s="21">
        <v>0.17385223000000002</v>
      </c>
      <c r="J17" s="22">
        <f t="shared" si="1"/>
        <v>0.75266667365748852</v>
      </c>
      <c r="K17" s="22">
        <f t="shared" si="2"/>
        <v>0.78974681213935227</v>
      </c>
      <c r="L17" s="23">
        <f t="shared" si="3"/>
        <v>0.87691328869846408</v>
      </c>
      <c r="M17" s="4"/>
    </row>
    <row r="18" spans="1:13" x14ac:dyDescent="0.25">
      <c r="A18" s="17"/>
      <c r="B18" s="18">
        <v>453</v>
      </c>
      <c r="C18" s="19" t="s">
        <v>220</v>
      </c>
      <c r="D18" s="20">
        <v>0.90667900000000001</v>
      </c>
      <c r="E18" s="21">
        <v>4.08E-4</v>
      </c>
      <c r="F18" s="21">
        <f t="shared" si="0"/>
        <v>4.0742999408394098E-4</v>
      </c>
      <c r="G18" s="21">
        <v>4.0742999408394098E-4</v>
      </c>
      <c r="H18" s="21">
        <v>0</v>
      </c>
      <c r="I18" s="21">
        <v>0</v>
      </c>
      <c r="J18" s="22">
        <f t="shared" si="1"/>
        <v>0.998602926676326</v>
      </c>
      <c r="K18" s="22">
        <f t="shared" si="2"/>
        <v>0.998602926676326</v>
      </c>
      <c r="L18" s="23">
        <f t="shared" si="3"/>
        <v>0.998602926676326</v>
      </c>
      <c r="M18" s="4"/>
    </row>
    <row r="19" spans="1:13" x14ac:dyDescent="0.25">
      <c r="A19" s="17"/>
      <c r="B19" s="18">
        <v>454</v>
      </c>
      <c r="C19" s="19" t="s">
        <v>221</v>
      </c>
      <c r="D19" s="20">
        <v>0</v>
      </c>
      <c r="E19" s="21">
        <v>8.3959999999999993E-2</v>
      </c>
      <c r="F19" s="21">
        <f t="shared" si="0"/>
        <v>8.3357490016257765E-2</v>
      </c>
      <c r="G19" s="21">
        <v>1.1808900162577629E-3</v>
      </c>
      <c r="H19" s="21">
        <v>7.9649999999999999E-2</v>
      </c>
      <c r="I19" s="21">
        <v>2.5265999999999999E-3</v>
      </c>
      <c r="J19" s="22">
        <f t="shared" si="1"/>
        <v>1.4064912056428812E-2</v>
      </c>
      <c r="K19" s="22">
        <f t="shared" si="2"/>
        <v>0.96273094349997346</v>
      </c>
      <c r="L19" s="23">
        <f t="shared" si="3"/>
        <v>0.99282384488158371</v>
      </c>
      <c r="M19" s="4"/>
    </row>
    <row r="20" spans="1:13" x14ac:dyDescent="0.25">
      <c r="A20" s="17"/>
      <c r="B20" s="18">
        <v>455</v>
      </c>
      <c r="C20" s="19" t="s">
        <v>222</v>
      </c>
      <c r="D20" s="20">
        <v>0</v>
      </c>
      <c r="E20" s="21">
        <v>3.2500000000000001E-2</v>
      </c>
      <c r="F20" s="21">
        <f t="shared" si="0"/>
        <v>2.447399998651445E-2</v>
      </c>
      <c r="G20" s="21">
        <v>3.2699999865144491E-3</v>
      </c>
      <c r="H20" s="21">
        <v>8.4899999999999993E-3</v>
      </c>
      <c r="I20" s="21">
        <v>1.2714E-2</v>
      </c>
      <c r="J20" s="22">
        <f t="shared" si="1"/>
        <v>0.10061538420044458</v>
      </c>
      <c r="K20" s="22">
        <f t="shared" si="2"/>
        <v>0.36184615343121379</v>
      </c>
      <c r="L20" s="23">
        <f t="shared" si="3"/>
        <v>0.75304615343121384</v>
      </c>
      <c r="M20" s="4"/>
    </row>
    <row r="21" spans="1:13" x14ac:dyDescent="0.25">
      <c r="A21" s="17"/>
      <c r="B21" s="18">
        <v>456</v>
      </c>
      <c r="C21" s="19" t="s">
        <v>223</v>
      </c>
      <c r="D21" s="20">
        <v>0</v>
      </c>
      <c r="E21" s="21">
        <v>0.4592</v>
      </c>
      <c r="F21" s="21">
        <f t="shared" si="0"/>
        <v>6.83E-2</v>
      </c>
      <c r="G21" s="21">
        <v>0</v>
      </c>
      <c r="H21" s="21">
        <v>0</v>
      </c>
      <c r="I21" s="21">
        <v>6.83E-2</v>
      </c>
      <c r="J21" s="22">
        <f t="shared" si="1"/>
        <v>0</v>
      </c>
      <c r="K21" s="22">
        <f t="shared" si="2"/>
        <v>0</v>
      </c>
      <c r="L21" s="23">
        <f t="shared" si="3"/>
        <v>0.14873693379790942</v>
      </c>
      <c r="M21" s="4"/>
    </row>
    <row r="22" spans="1:13" x14ac:dyDescent="0.25">
      <c r="A22" s="17"/>
      <c r="B22" s="18">
        <v>458</v>
      </c>
      <c r="C22" s="19" t="s">
        <v>225</v>
      </c>
      <c r="D22" s="20">
        <v>2.3140200000000002</v>
      </c>
      <c r="E22" s="21">
        <v>5.3374269999999999</v>
      </c>
      <c r="F22" s="21">
        <f t="shared" si="0"/>
        <v>2.247451726567756</v>
      </c>
      <c r="G22" s="21">
        <v>1.1262309965677559</v>
      </c>
      <c r="H22" s="21">
        <v>0.15649784</v>
      </c>
      <c r="I22" s="21">
        <v>0.96472289</v>
      </c>
      <c r="J22" s="22">
        <f t="shared" si="1"/>
        <v>0.21100635129393919</v>
      </c>
      <c r="K22" s="22">
        <f t="shared" si="2"/>
        <v>0.24032719071712944</v>
      </c>
      <c r="L22" s="23">
        <f t="shared" si="3"/>
        <v>0.42107399812077168</v>
      </c>
      <c r="M22" s="4"/>
    </row>
    <row r="23" spans="1:13" x14ac:dyDescent="0.25">
      <c r="A23" s="17"/>
      <c r="B23" s="18">
        <v>459</v>
      </c>
      <c r="C23" s="19" t="s">
        <v>226</v>
      </c>
      <c r="D23" s="20">
        <v>0</v>
      </c>
      <c r="E23" s="21">
        <v>0.16136600000000001</v>
      </c>
      <c r="F23" s="21">
        <f t="shared" si="0"/>
        <v>0.10800229758024216</v>
      </c>
      <c r="G23" s="21">
        <v>0.10800229758024216</v>
      </c>
      <c r="H23" s="21">
        <v>0</v>
      </c>
      <c r="I23" s="21">
        <v>0</v>
      </c>
      <c r="J23" s="22">
        <f t="shared" si="1"/>
        <v>0.66930020933927936</v>
      </c>
      <c r="K23" s="22">
        <f t="shared" si="2"/>
        <v>0.66930020933927936</v>
      </c>
      <c r="L23" s="23">
        <f t="shared" si="3"/>
        <v>0.66930020933927936</v>
      </c>
      <c r="M23" s="4"/>
    </row>
    <row r="24" spans="1:13" x14ac:dyDescent="0.25">
      <c r="A24" s="17"/>
      <c r="B24" s="18">
        <v>460</v>
      </c>
      <c r="C24" s="19" t="s">
        <v>227</v>
      </c>
      <c r="D24" s="20">
        <v>0.08</v>
      </c>
      <c r="E24" s="21">
        <v>1.9652720000000001</v>
      </c>
      <c r="F24" s="21">
        <f t="shared" si="0"/>
        <v>0.36168828135917663</v>
      </c>
      <c r="G24" s="21">
        <v>7.4664801359176636E-2</v>
      </c>
      <c r="H24" s="21">
        <v>0.10962288000000001</v>
      </c>
      <c r="I24" s="21">
        <v>0.17740059999999999</v>
      </c>
      <c r="J24" s="22">
        <f t="shared" si="1"/>
        <v>3.7992095424540032E-2</v>
      </c>
      <c r="K24" s="22">
        <f t="shared" si="2"/>
        <v>9.3772099413809706E-2</v>
      </c>
      <c r="L24" s="23">
        <f t="shared" si="3"/>
        <v>0.18403980790403396</v>
      </c>
      <c r="M24" s="4"/>
    </row>
    <row r="25" spans="1:13" x14ac:dyDescent="0.25">
      <c r="A25" s="17"/>
      <c r="B25" s="18">
        <v>462</v>
      </c>
      <c r="C25" s="19" t="s">
        <v>229</v>
      </c>
      <c r="D25" s="20">
        <v>0</v>
      </c>
      <c r="E25" s="21">
        <v>2.5531000000000002E-2</v>
      </c>
      <c r="F25" s="21">
        <f t="shared" si="0"/>
        <v>0</v>
      </c>
      <c r="G25" s="21">
        <v>0</v>
      </c>
      <c r="H25" s="21">
        <v>0</v>
      </c>
      <c r="I25" s="21">
        <v>0</v>
      </c>
      <c r="J25" s="22">
        <f t="shared" si="1"/>
        <v>0</v>
      </c>
      <c r="K25" s="22">
        <f t="shared" si="2"/>
        <v>0</v>
      </c>
      <c r="L25" s="23">
        <f t="shared" si="3"/>
        <v>0</v>
      </c>
      <c r="M25" s="4"/>
    </row>
    <row r="26" spans="1:13" x14ac:dyDescent="0.25">
      <c r="A26" s="17"/>
      <c r="B26" s="18">
        <v>464</v>
      </c>
      <c r="C26" s="19" t="s">
        <v>231</v>
      </c>
      <c r="D26" s="20">
        <v>2.5826780000000005</v>
      </c>
      <c r="E26" s="21">
        <v>2.3042510000000003</v>
      </c>
      <c r="F26" s="21">
        <f t="shared" si="0"/>
        <v>1.6223240616979768</v>
      </c>
      <c r="G26" s="21">
        <v>0.56598786169797677</v>
      </c>
      <c r="H26" s="21">
        <v>0.36580464000000001</v>
      </c>
      <c r="I26" s="21">
        <v>0.69053156000000016</v>
      </c>
      <c r="J26" s="22">
        <f t="shared" si="1"/>
        <v>0.24562769494207737</v>
      </c>
      <c r="K26" s="22">
        <f t="shared" si="2"/>
        <v>0.40437977533609692</v>
      </c>
      <c r="L26" s="23">
        <f t="shared" si="3"/>
        <v>0.70405700667938376</v>
      </c>
      <c r="M26" s="4"/>
    </row>
    <row r="27" spans="1:13" ht="15.75" thickBot="1" x14ac:dyDescent="0.3">
      <c r="A27" s="41" t="s">
        <v>233</v>
      </c>
      <c r="B27" s="58"/>
      <c r="C27" s="43"/>
      <c r="D27" s="44">
        <v>126.36044099999997</v>
      </c>
      <c r="E27" s="45">
        <v>234.45557799999997</v>
      </c>
      <c r="F27" s="45">
        <f t="shared" si="0"/>
        <v>95.632646497056967</v>
      </c>
      <c r="G27" s="45">
        <v>49.713131587056978</v>
      </c>
      <c r="H27" s="45">
        <v>14.632737879999988</v>
      </c>
      <c r="I27" s="45">
        <v>31.286777029999993</v>
      </c>
      <c r="J27" s="46">
        <f t="shared" si="1"/>
        <v>0.21203646341507382</v>
      </c>
      <c r="K27" s="46">
        <f t="shared" si="2"/>
        <v>0.27444802130942253</v>
      </c>
      <c r="L27" s="47">
        <f t="shared" si="3"/>
        <v>0.4078923918673284</v>
      </c>
      <c r="M27" s="4"/>
    </row>
    <row r="28" spans="1:13" x14ac:dyDescent="0.25">
      <c r="D28" s="5"/>
      <c r="E28" s="5"/>
      <c r="F28" s="5"/>
      <c r="G28" s="5"/>
      <c r="H28" s="5"/>
      <c r="I28" s="5"/>
      <c r="J28" s="4"/>
      <c r="K28" s="4"/>
      <c r="L28" s="4"/>
      <c r="M28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101</v>
      </c>
      <c r="B1" s="51" t="s">
        <v>64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1584</v>
      </c>
      <c r="N2" s="72" t="s">
        <v>1606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301.73030299999999</v>
      </c>
      <c r="E6" s="14">
        <f ca="1">SUM(E7:OFFSET(E7,50,0))</f>
        <v>460.56354499999992</v>
      </c>
      <c r="F6" s="14">
        <f ca="1">SUM(F7:OFFSET(F7,50,0))</f>
        <v>188.74544182848345</v>
      </c>
      <c r="G6" s="14">
        <f ca="1">SUM(G7:OFFSET(G7,50,0))</f>
        <v>124.43113101848348</v>
      </c>
      <c r="H6" s="14">
        <f ca="1">SUM(H7:OFFSET(H7,50,0))</f>
        <v>22.860662449999996</v>
      </c>
      <c r="I6" s="14">
        <f ca="1">SUM(I7:OFFSET(I7,50,0))</f>
        <v>41.45364836000001</v>
      </c>
      <c r="J6" s="15">
        <f ca="1">IFERROR(G6/E6,0)</f>
        <v>0.27017147225250643</v>
      </c>
      <c r="K6" s="15">
        <f ca="1">IFERROR(SUM(G6,H6)/E6,0)</f>
        <v>0.31980775523274102</v>
      </c>
      <c r="L6" s="16">
        <f ca="1">IFERROR(SUM(G6,H6,I6)/E6,0)</f>
        <v>0.40981411550600155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0.90741000000000005</v>
      </c>
      <c r="E7" s="21">
        <v>3.4156289999999991</v>
      </c>
      <c r="F7" s="21">
        <f t="shared" ref="F7:F31" si="0">SUM(G7,H7,I7)</f>
        <v>1.1862381854086701</v>
      </c>
      <c r="G7" s="21">
        <v>0.53595753540867008</v>
      </c>
      <c r="H7" s="21">
        <v>0.25004521000000002</v>
      </c>
      <c r="I7" s="21">
        <v>0.40023543999999994</v>
      </c>
      <c r="J7" s="22">
        <f t="shared" ref="J7:J31" si="1">IFERROR(G7/E7,0)</f>
        <v>0.15691327582962616</v>
      </c>
      <c r="K7" s="22">
        <f t="shared" ref="K7:K31" si="2">IFERROR(SUM(G7,H7)/E7,0)</f>
        <v>0.23011947298979787</v>
      </c>
      <c r="L7" s="23">
        <f t="shared" ref="L7:L31" si="3">IFERROR(SUM(G7,H7,I7)/E7,0)</f>
        <v>0.34729714070488055</v>
      </c>
      <c r="M7" s="4"/>
      <c r="N7" t="s">
        <v>266</v>
      </c>
      <c r="O7" s="5">
        <v>0.84619464477889617</v>
      </c>
      <c r="P7" s="71">
        <v>0.66692253323315731</v>
      </c>
    </row>
    <row r="8" spans="1:16" x14ac:dyDescent="0.25">
      <c r="A8" s="17"/>
      <c r="B8" s="55">
        <v>2</v>
      </c>
      <c r="C8" s="19" t="s">
        <v>251</v>
      </c>
      <c r="D8" s="20">
        <v>3.2473450000000001</v>
      </c>
      <c r="E8" s="21">
        <v>11.548016999999998</v>
      </c>
      <c r="F8" s="21">
        <f t="shared" si="0"/>
        <v>5.6053168453535642</v>
      </c>
      <c r="G8" s="21">
        <v>3.4781890153535642</v>
      </c>
      <c r="H8" s="21">
        <v>0.42813794999999999</v>
      </c>
      <c r="I8" s="21">
        <v>1.6989898799999998</v>
      </c>
      <c r="J8" s="22">
        <f t="shared" si="1"/>
        <v>0.30119361751490015</v>
      </c>
      <c r="K8" s="22">
        <f t="shared" si="2"/>
        <v>0.33826820356720683</v>
      </c>
      <c r="L8" s="23">
        <f t="shared" si="3"/>
        <v>0.48539215393894597</v>
      </c>
      <c r="M8" s="4"/>
      <c r="N8" t="s">
        <v>260</v>
      </c>
      <c r="O8" s="5">
        <v>9.2912633836732823</v>
      </c>
      <c r="P8" s="71">
        <v>0.65300738828859983</v>
      </c>
    </row>
    <row r="9" spans="1:16" x14ac:dyDescent="0.25">
      <c r="A9" s="17"/>
      <c r="B9" s="55">
        <v>3</v>
      </c>
      <c r="C9" s="19" t="s">
        <v>252</v>
      </c>
      <c r="D9" s="20">
        <v>6.3357280000000005</v>
      </c>
      <c r="E9" s="21">
        <v>8.5087279999999978</v>
      </c>
      <c r="F9" s="21">
        <f t="shared" si="0"/>
        <v>1.9803467473797842</v>
      </c>
      <c r="G9" s="21">
        <v>0.51541695737978444</v>
      </c>
      <c r="H9" s="21">
        <v>0.53072582999999995</v>
      </c>
      <c r="I9" s="21">
        <v>0.93420395999999994</v>
      </c>
      <c r="J9" s="22">
        <f t="shared" si="1"/>
        <v>6.0575089176641277E-2</v>
      </c>
      <c r="K9" s="22">
        <f t="shared" si="2"/>
        <v>0.12294937473377744</v>
      </c>
      <c r="L9" s="23">
        <f t="shared" si="3"/>
        <v>0.23274298430738233</v>
      </c>
      <c r="M9" s="4"/>
      <c r="N9" t="s">
        <v>256</v>
      </c>
      <c r="O9" s="5">
        <v>3.2619268903764755</v>
      </c>
      <c r="P9" s="71">
        <v>0.64905352670132654</v>
      </c>
    </row>
    <row r="10" spans="1:16" x14ac:dyDescent="0.25">
      <c r="A10" s="17"/>
      <c r="B10" s="55">
        <v>4</v>
      </c>
      <c r="C10" s="19" t="s">
        <v>253</v>
      </c>
      <c r="D10" s="20">
        <v>19.196999999999996</v>
      </c>
      <c r="E10" s="21">
        <v>41.790025000000007</v>
      </c>
      <c r="F10" s="21">
        <f t="shared" si="0"/>
        <v>11.997820109993919</v>
      </c>
      <c r="G10" s="21">
        <v>5.4631457199939177</v>
      </c>
      <c r="H10" s="21">
        <v>2.1913648700000006</v>
      </c>
      <c r="I10" s="21">
        <v>4.34330952</v>
      </c>
      <c r="J10" s="22">
        <f t="shared" si="1"/>
        <v>0.13072846259349968</v>
      </c>
      <c r="K10" s="22">
        <f t="shared" si="2"/>
        <v>0.1831659729802487</v>
      </c>
      <c r="L10" s="23">
        <f t="shared" si="3"/>
        <v>0.28709770118572353</v>
      </c>
      <c r="M10" s="4"/>
      <c r="N10" t="s">
        <v>264</v>
      </c>
      <c r="O10" s="5">
        <v>88.425390349709787</v>
      </c>
      <c r="P10" s="71">
        <v>0.58893619490906546</v>
      </c>
    </row>
    <row r="11" spans="1:16" x14ac:dyDescent="0.25">
      <c r="A11" s="17"/>
      <c r="B11" s="55">
        <v>5</v>
      </c>
      <c r="C11" s="19" t="s">
        <v>254</v>
      </c>
      <c r="D11" s="20">
        <v>1.237276</v>
      </c>
      <c r="E11" s="21">
        <v>2.3246849999999997</v>
      </c>
      <c r="F11" s="21">
        <f t="shared" si="0"/>
        <v>0.79220359198037804</v>
      </c>
      <c r="G11" s="21">
        <v>0.48726855198037811</v>
      </c>
      <c r="H11" s="21">
        <v>0.14445676000000002</v>
      </c>
      <c r="I11" s="21">
        <v>0.16047828</v>
      </c>
      <c r="J11" s="22">
        <f t="shared" si="1"/>
        <v>0.20960627008836819</v>
      </c>
      <c r="K11" s="22">
        <f t="shared" si="2"/>
        <v>0.27174662888966811</v>
      </c>
      <c r="L11" s="23">
        <f t="shared" si="3"/>
        <v>0.34077889777771103</v>
      </c>
      <c r="M11" s="4"/>
      <c r="N11" t="s">
        <v>273</v>
      </c>
      <c r="O11" s="5">
        <v>0.67077608540681222</v>
      </c>
      <c r="P11" s="71">
        <v>0.56350454306604458</v>
      </c>
    </row>
    <row r="12" spans="1:16" x14ac:dyDescent="0.25">
      <c r="A12" s="17"/>
      <c r="B12" s="55">
        <v>6</v>
      </c>
      <c r="C12" s="19" t="s">
        <v>255</v>
      </c>
      <c r="D12" s="20">
        <v>10.919576999999997</v>
      </c>
      <c r="E12" s="21">
        <v>12.629133000000001</v>
      </c>
      <c r="F12" s="21">
        <f t="shared" si="0"/>
        <v>6.3935635963505941</v>
      </c>
      <c r="G12" s="21">
        <v>3.3611068463505944</v>
      </c>
      <c r="H12" s="21">
        <v>0.81833449000000003</v>
      </c>
      <c r="I12" s="21">
        <v>2.2141222599999999</v>
      </c>
      <c r="J12" s="22">
        <f t="shared" si="1"/>
        <v>0.26613915985765563</v>
      </c>
      <c r="K12" s="22">
        <f t="shared" si="2"/>
        <v>0.3309365208483111</v>
      </c>
      <c r="L12" s="23">
        <f t="shared" si="3"/>
        <v>0.50625514802564775</v>
      </c>
      <c r="M12" s="4"/>
      <c r="N12" t="s">
        <v>255</v>
      </c>
      <c r="O12" s="5">
        <v>6.3935635963505941</v>
      </c>
      <c r="P12" s="71">
        <v>0.50625514802564775</v>
      </c>
    </row>
    <row r="13" spans="1:16" x14ac:dyDescent="0.25">
      <c r="A13" s="17"/>
      <c r="B13" s="55">
        <v>7</v>
      </c>
      <c r="C13" s="19" t="s">
        <v>256</v>
      </c>
      <c r="D13" s="20">
        <v>6.6880609999999994</v>
      </c>
      <c r="E13" s="21">
        <v>5.0256669999999994</v>
      </c>
      <c r="F13" s="21">
        <f t="shared" si="0"/>
        <v>3.2619268903764755</v>
      </c>
      <c r="G13" s="21">
        <v>1.6758482503764753</v>
      </c>
      <c r="H13" s="21">
        <v>0.64079207999999999</v>
      </c>
      <c r="I13" s="21">
        <v>0.94528656000000022</v>
      </c>
      <c r="J13" s="22">
        <f t="shared" si="1"/>
        <v>0.3334578774074119</v>
      </c>
      <c r="K13" s="22">
        <f t="shared" si="2"/>
        <v>0.46096176495109514</v>
      </c>
      <c r="L13" s="23">
        <f t="shared" si="3"/>
        <v>0.64905352670132654</v>
      </c>
      <c r="M13" s="4"/>
      <c r="N13" t="s">
        <v>269</v>
      </c>
      <c r="O13" s="5">
        <v>9.0881092959749807</v>
      </c>
      <c r="P13" s="71">
        <v>0.4878700052493159</v>
      </c>
    </row>
    <row r="14" spans="1:16" x14ac:dyDescent="0.25">
      <c r="A14" s="17"/>
      <c r="B14" s="55">
        <v>8</v>
      </c>
      <c r="C14" s="19" t="s">
        <v>257</v>
      </c>
      <c r="D14" s="20">
        <v>27.738679999999999</v>
      </c>
      <c r="E14" s="21">
        <v>40.563607999999988</v>
      </c>
      <c r="F14" s="21">
        <f t="shared" si="0"/>
        <v>15.775552259957653</v>
      </c>
      <c r="G14" s="21">
        <v>6.1548011899576522</v>
      </c>
      <c r="H14" s="21">
        <v>3.3341720600000007</v>
      </c>
      <c r="I14" s="21">
        <v>6.2865790099999996</v>
      </c>
      <c r="J14" s="22">
        <f t="shared" si="1"/>
        <v>0.15173209419531059</v>
      </c>
      <c r="K14" s="22">
        <f t="shared" si="2"/>
        <v>0.2339282356233611</v>
      </c>
      <c r="L14" s="23">
        <f t="shared" si="3"/>
        <v>0.38890900089453723</v>
      </c>
      <c r="M14" s="4"/>
      <c r="N14" t="s">
        <v>251</v>
      </c>
      <c r="O14" s="5">
        <v>5.6053168453535642</v>
      </c>
      <c r="P14" s="71">
        <v>0.48539215393894597</v>
      </c>
    </row>
    <row r="15" spans="1:16" x14ac:dyDescent="0.25">
      <c r="A15" s="17"/>
      <c r="B15" s="55">
        <v>9</v>
      </c>
      <c r="C15" s="19" t="s">
        <v>258</v>
      </c>
      <c r="D15" s="20">
        <v>11.836042000000001</v>
      </c>
      <c r="E15" s="21">
        <v>7.1659240000000013</v>
      </c>
      <c r="F15" s="21">
        <f t="shared" si="0"/>
        <v>2.9829606885020032</v>
      </c>
      <c r="G15" s="21">
        <v>1.3530230585020036</v>
      </c>
      <c r="H15" s="21">
        <v>0.80006182999999997</v>
      </c>
      <c r="I15" s="21">
        <v>0.82987580000000005</v>
      </c>
      <c r="J15" s="22">
        <f t="shared" si="1"/>
        <v>0.18881348148570978</v>
      </c>
      <c r="K15" s="22">
        <f t="shared" si="2"/>
        <v>0.3004615857636786</v>
      </c>
      <c r="L15" s="23">
        <f t="shared" si="3"/>
        <v>0.41627021002483455</v>
      </c>
      <c r="M15" s="4"/>
      <c r="N15" t="s">
        <v>259</v>
      </c>
      <c r="O15" s="5">
        <v>2.3745639061179844</v>
      </c>
      <c r="P15" s="71">
        <v>0.41805349287857857</v>
      </c>
    </row>
    <row r="16" spans="1:16" x14ac:dyDescent="0.25">
      <c r="A16" s="17"/>
      <c r="B16" s="55">
        <v>10</v>
      </c>
      <c r="C16" s="19" t="s">
        <v>259</v>
      </c>
      <c r="D16" s="20">
        <v>0.65180100000000007</v>
      </c>
      <c r="E16" s="21">
        <v>5.6800480000000002</v>
      </c>
      <c r="F16" s="21">
        <f t="shared" si="0"/>
        <v>2.3745639061179844</v>
      </c>
      <c r="G16" s="21">
        <v>0.59378330611798447</v>
      </c>
      <c r="H16" s="21">
        <v>0.46831199000000007</v>
      </c>
      <c r="I16" s="21">
        <v>1.31246861</v>
      </c>
      <c r="J16" s="22">
        <f t="shared" si="1"/>
        <v>0.10453843103403078</v>
      </c>
      <c r="K16" s="22">
        <f t="shared" si="2"/>
        <v>0.18698702829940603</v>
      </c>
      <c r="L16" s="23">
        <f t="shared" si="3"/>
        <v>0.41805349287857857</v>
      </c>
      <c r="M16" s="4"/>
      <c r="N16" t="s">
        <v>258</v>
      </c>
      <c r="O16" s="5">
        <v>2.9829606885020032</v>
      </c>
      <c r="P16" s="71">
        <v>0.41627021002483455</v>
      </c>
    </row>
    <row r="17" spans="1:16" x14ac:dyDescent="0.25">
      <c r="A17" s="17"/>
      <c r="B17" s="55">
        <v>11</v>
      </c>
      <c r="C17" s="19" t="s">
        <v>260</v>
      </c>
      <c r="D17" s="20">
        <v>6.572254</v>
      </c>
      <c r="E17" s="21">
        <v>14.228420000000003</v>
      </c>
      <c r="F17" s="21">
        <f t="shared" si="0"/>
        <v>9.2912633836732823</v>
      </c>
      <c r="G17" s="21">
        <v>6.259081893673283</v>
      </c>
      <c r="H17" s="21">
        <v>1.37622102</v>
      </c>
      <c r="I17" s="21">
        <v>1.6559604699999999</v>
      </c>
      <c r="J17" s="22">
        <f t="shared" si="1"/>
        <v>0.43989999547899777</v>
      </c>
      <c r="K17" s="22">
        <f t="shared" si="2"/>
        <v>0.53662338570784962</v>
      </c>
      <c r="L17" s="23">
        <f t="shared" si="3"/>
        <v>0.65300738828859983</v>
      </c>
      <c r="M17" s="4"/>
      <c r="N17" t="s">
        <v>270</v>
      </c>
      <c r="O17" s="5">
        <v>9.5933614143025281</v>
      </c>
      <c r="P17" s="71">
        <v>0.41036466087491796</v>
      </c>
    </row>
    <row r="18" spans="1:16" x14ac:dyDescent="0.25">
      <c r="A18" s="17"/>
      <c r="B18" s="55">
        <v>12</v>
      </c>
      <c r="C18" s="19" t="s">
        <v>261</v>
      </c>
      <c r="D18" s="20">
        <v>3.5036249999999991</v>
      </c>
      <c r="E18" s="21">
        <v>5.7172209999999986</v>
      </c>
      <c r="F18" s="21">
        <f t="shared" si="0"/>
        <v>1.9558283072792504</v>
      </c>
      <c r="G18" s="21">
        <v>1.0190320972792506</v>
      </c>
      <c r="H18" s="21">
        <v>0.25134701999999992</v>
      </c>
      <c r="I18" s="21">
        <v>0.68544918999999982</v>
      </c>
      <c r="J18" s="22">
        <f t="shared" si="1"/>
        <v>0.17823906007468504</v>
      </c>
      <c r="K18" s="22">
        <f t="shared" si="2"/>
        <v>0.22220220580580158</v>
      </c>
      <c r="L18" s="23">
        <f t="shared" si="3"/>
        <v>0.34209422852103338</v>
      </c>
      <c r="M18" s="4"/>
      <c r="N18" t="s">
        <v>262</v>
      </c>
      <c r="O18" s="5">
        <v>5.0671965745191923</v>
      </c>
      <c r="P18" s="71">
        <v>0.40263772500943529</v>
      </c>
    </row>
    <row r="19" spans="1:16" x14ac:dyDescent="0.25">
      <c r="A19" s="17"/>
      <c r="B19" s="55">
        <v>13</v>
      </c>
      <c r="C19" s="19" t="s">
        <v>262</v>
      </c>
      <c r="D19" s="20">
        <v>6.9395480000000003</v>
      </c>
      <c r="E19" s="21">
        <v>12.585001999999998</v>
      </c>
      <c r="F19" s="21">
        <f t="shared" si="0"/>
        <v>5.0671965745191923</v>
      </c>
      <c r="G19" s="21">
        <v>3.1120175645191921</v>
      </c>
      <c r="H19" s="21">
        <v>0.64269111000000012</v>
      </c>
      <c r="I19" s="21">
        <v>1.3124879000000003</v>
      </c>
      <c r="J19" s="22">
        <f t="shared" si="1"/>
        <v>0.24727986253154291</v>
      </c>
      <c r="K19" s="22">
        <f t="shared" si="2"/>
        <v>0.29834788063753931</v>
      </c>
      <c r="L19" s="23">
        <f t="shared" si="3"/>
        <v>0.40263772500943529</v>
      </c>
      <c r="M19" s="4"/>
      <c r="N19" t="s">
        <v>257</v>
      </c>
      <c r="O19" s="5">
        <v>15.775552259957653</v>
      </c>
      <c r="P19" s="71">
        <v>0.38890900089453723</v>
      </c>
    </row>
    <row r="20" spans="1:16" x14ac:dyDescent="0.25">
      <c r="A20" s="17"/>
      <c r="B20" s="55">
        <v>14</v>
      </c>
      <c r="C20" s="19" t="s">
        <v>263</v>
      </c>
      <c r="D20" s="20">
        <v>35.939560000000007</v>
      </c>
      <c r="E20" s="21">
        <v>53.570621000000003</v>
      </c>
      <c r="F20" s="21">
        <f t="shared" si="0"/>
        <v>2.3779655672980966</v>
      </c>
      <c r="G20" s="21">
        <v>1.8918148872980964</v>
      </c>
      <c r="H20" s="21">
        <v>0.22251713000000001</v>
      </c>
      <c r="I20" s="21">
        <v>0.26363355000000005</v>
      </c>
      <c r="J20" s="22">
        <f t="shared" si="1"/>
        <v>3.531441024919417E-2</v>
      </c>
      <c r="K20" s="22">
        <f t="shared" si="2"/>
        <v>3.9468125958407242E-2</v>
      </c>
      <c r="L20" s="23">
        <f t="shared" si="3"/>
        <v>4.4389359744366162E-2</v>
      </c>
      <c r="M20" s="4"/>
      <c r="N20" t="s">
        <v>250</v>
      </c>
      <c r="O20" s="5">
        <v>1.1862381854086701</v>
      </c>
      <c r="P20" s="71">
        <v>0.34729714070488055</v>
      </c>
    </row>
    <row r="21" spans="1:16" x14ac:dyDescent="0.25">
      <c r="A21" s="17"/>
      <c r="B21" s="55">
        <v>15</v>
      </c>
      <c r="C21" s="19" t="s">
        <v>264</v>
      </c>
      <c r="D21" s="20">
        <v>113.31133599999998</v>
      </c>
      <c r="E21" s="21">
        <v>150.144262</v>
      </c>
      <c r="F21" s="21">
        <f t="shared" si="0"/>
        <v>88.425390349709787</v>
      </c>
      <c r="G21" s="21">
        <v>71.968492949709798</v>
      </c>
      <c r="H21" s="21">
        <v>7.2086513799999974</v>
      </c>
      <c r="I21" s="21">
        <v>9.2482460199999963</v>
      </c>
      <c r="J21" s="22">
        <f t="shared" si="1"/>
        <v>0.47932895996857877</v>
      </c>
      <c r="K21" s="22">
        <f t="shared" si="2"/>
        <v>0.52734046093423004</v>
      </c>
      <c r="L21" s="23">
        <f t="shared" si="3"/>
        <v>0.58893619490906546</v>
      </c>
      <c r="M21" s="4"/>
      <c r="N21" t="s">
        <v>261</v>
      </c>
      <c r="O21" s="5">
        <v>1.9558283072792504</v>
      </c>
      <c r="P21" s="71">
        <v>0.34209422852103338</v>
      </c>
    </row>
    <row r="22" spans="1:16" x14ac:dyDescent="0.25">
      <c r="A22" s="17"/>
      <c r="B22" s="55">
        <v>16</v>
      </c>
      <c r="C22" s="19" t="s">
        <v>265</v>
      </c>
      <c r="D22" s="20">
        <v>9.0834519999999994</v>
      </c>
      <c r="E22" s="21">
        <v>9.6948589999999957</v>
      </c>
      <c r="F22" s="21">
        <f t="shared" si="0"/>
        <v>0.84015798376814477</v>
      </c>
      <c r="G22" s="21">
        <v>0.41337259376814472</v>
      </c>
      <c r="H22" s="21">
        <v>2.2783359999999999E-2</v>
      </c>
      <c r="I22" s="21">
        <v>0.40400203000000001</v>
      </c>
      <c r="J22" s="22">
        <f t="shared" si="1"/>
        <v>4.2638329631008033E-2</v>
      </c>
      <c r="K22" s="22">
        <f t="shared" si="2"/>
        <v>4.4988375155135818E-2</v>
      </c>
      <c r="L22" s="23">
        <f t="shared" si="3"/>
        <v>8.6660155012893453E-2</v>
      </c>
      <c r="M22" s="4"/>
      <c r="N22" t="s">
        <v>254</v>
      </c>
      <c r="O22" s="5">
        <v>0.79220359198037804</v>
      </c>
      <c r="P22" s="71">
        <v>0.34077889777771103</v>
      </c>
    </row>
    <row r="23" spans="1:16" x14ac:dyDescent="0.25">
      <c r="A23" s="17"/>
      <c r="B23" s="55">
        <v>17</v>
      </c>
      <c r="C23" s="19" t="s">
        <v>266</v>
      </c>
      <c r="D23" s="20">
        <v>0.36627299999999996</v>
      </c>
      <c r="E23" s="21">
        <v>1.268805</v>
      </c>
      <c r="F23" s="21">
        <f t="shared" si="0"/>
        <v>0.84619464477889617</v>
      </c>
      <c r="G23" s="21">
        <v>0.37738580477889627</v>
      </c>
      <c r="H23" s="21">
        <v>0.28320997999999997</v>
      </c>
      <c r="I23" s="21">
        <v>0.18559885999999998</v>
      </c>
      <c r="J23" s="22">
        <f t="shared" si="1"/>
        <v>0.29743404603457291</v>
      </c>
      <c r="K23" s="22">
        <f t="shared" si="2"/>
        <v>0.52064405860545648</v>
      </c>
      <c r="L23" s="23">
        <f t="shared" si="3"/>
        <v>0.66692253323315731</v>
      </c>
      <c r="M23" s="4"/>
      <c r="N23" t="s">
        <v>274</v>
      </c>
      <c r="O23" s="5">
        <v>1.786570204116589</v>
      </c>
      <c r="P23" s="71">
        <v>0.32970829097797227</v>
      </c>
    </row>
    <row r="24" spans="1:16" x14ac:dyDescent="0.25">
      <c r="A24" s="17"/>
      <c r="B24" s="55">
        <v>18</v>
      </c>
      <c r="C24" s="19" t="s">
        <v>267</v>
      </c>
      <c r="D24" s="20">
        <v>3.9668360000000003</v>
      </c>
      <c r="E24" s="21">
        <v>3.8093110000000001</v>
      </c>
      <c r="F24" s="21">
        <f t="shared" si="0"/>
        <v>1.0517234899317234</v>
      </c>
      <c r="G24" s="21">
        <v>0.69352832993172342</v>
      </c>
      <c r="H24" s="21">
        <v>0.12769759999999999</v>
      </c>
      <c r="I24" s="21">
        <v>0.23049755999999999</v>
      </c>
      <c r="J24" s="22">
        <f t="shared" si="1"/>
        <v>0.18206135700963336</v>
      </c>
      <c r="K24" s="22">
        <f t="shared" si="2"/>
        <v>0.21558384965987901</v>
      </c>
      <c r="L24" s="23">
        <f t="shared" si="3"/>
        <v>0.27609283934331519</v>
      </c>
      <c r="M24" s="4"/>
      <c r="N24" t="s">
        <v>271</v>
      </c>
      <c r="O24" s="5">
        <v>3.4206233841814382</v>
      </c>
      <c r="P24" s="71">
        <v>0.29904509085698472</v>
      </c>
    </row>
    <row r="25" spans="1:16" x14ac:dyDescent="0.25">
      <c r="A25" s="17"/>
      <c r="B25" s="55">
        <v>19</v>
      </c>
      <c r="C25" s="19" t="s">
        <v>268</v>
      </c>
      <c r="D25" s="20">
        <v>0.72879900000000009</v>
      </c>
      <c r="E25" s="21">
        <v>5.4991680000000001</v>
      </c>
      <c r="F25" s="21">
        <f t="shared" si="0"/>
        <v>1.3802964591854685</v>
      </c>
      <c r="G25" s="21">
        <v>0.29079589918546844</v>
      </c>
      <c r="H25" s="21">
        <v>7.2171149999999989E-2</v>
      </c>
      <c r="I25" s="21">
        <v>1.0173294100000001</v>
      </c>
      <c r="J25" s="22">
        <f t="shared" si="1"/>
        <v>5.2879980969024486E-2</v>
      </c>
      <c r="K25" s="22">
        <f t="shared" si="2"/>
        <v>6.6003993546927167E-2</v>
      </c>
      <c r="L25" s="23">
        <f t="shared" si="3"/>
        <v>0.25100096217927303</v>
      </c>
      <c r="M25" s="4"/>
      <c r="N25" t="s">
        <v>253</v>
      </c>
      <c r="O25" s="5">
        <v>11.997820109993919</v>
      </c>
      <c r="P25" s="71">
        <v>0.28709770118572353</v>
      </c>
    </row>
    <row r="26" spans="1:16" x14ac:dyDescent="0.25">
      <c r="A26" s="17"/>
      <c r="B26" s="55">
        <v>20</v>
      </c>
      <c r="C26" s="19" t="s">
        <v>269</v>
      </c>
      <c r="D26" s="20">
        <v>6.563871999999999</v>
      </c>
      <c r="E26" s="21">
        <v>18.628137000000009</v>
      </c>
      <c r="F26" s="21">
        <f t="shared" si="0"/>
        <v>9.0881092959749807</v>
      </c>
      <c r="G26" s="21">
        <v>5.8297314559749793</v>
      </c>
      <c r="H26" s="21">
        <v>0.67162376999999995</v>
      </c>
      <c r="I26" s="21">
        <v>2.5867540700000005</v>
      </c>
      <c r="J26" s="22">
        <f t="shared" si="1"/>
        <v>0.31295300522939984</v>
      </c>
      <c r="K26" s="22">
        <f t="shared" si="2"/>
        <v>0.34900726927094083</v>
      </c>
      <c r="L26" s="23">
        <f t="shared" si="3"/>
        <v>0.4878700052493159</v>
      </c>
      <c r="M26" s="4"/>
      <c r="N26" t="s">
        <v>267</v>
      </c>
      <c r="O26" s="5">
        <v>1.0517234899317234</v>
      </c>
      <c r="P26" s="71">
        <v>0.27609283934331519</v>
      </c>
    </row>
    <row r="27" spans="1:16" x14ac:dyDescent="0.25">
      <c r="A27" s="17"/>
      <c r="B27" s="55">
        <v>21</v>
      </c>
      <c r="C27" s="19" t="s">
        <v>270</v>
      </c>
      <c r="D27" s="20">
        <v>13.754393</v>
      </c>
      <c r="E27" s="21">
        <v>23.377650000000006</v>
      </c>
      <c r="F27" s="21">
        <f t="shared" si="0"/>
        <v>9.5933614143025281</v>
      </c>
      <c r="G27" s="21">
        <v>4.3358136043025297</v>
      </c>
      <c r="H27" s="21">
        <v>1.7831481999999994</v>
      </c>
      <c r="I27" s="21">
        <v>3.4743996099999999</v>
      </c>
      <c r="J27" s="22">
        <f t="shared" si="1"/>
        <v>0.18546832570008229</v>
      </c>
      <c r="K27" s="22">
        <f t="shared" si="2"/>
        <v>0.26174409336706328</v>
      </c>
      <c r="L27" s="23">
        <f t="shared" si="3"/>
        <v>0.41036466087491796</v>
      </c>
      <c r="M27" s="4"/>
      <c r="N27" t="s">
        <v>268</v>
      </c>
      <c r="O27" s="5">
        <v>1.3802964591854685</v>
      </c>
      <c r="P27" s="71">
        <v>0.25100096217927303</v>
      </c>
    </row>
    <row r="28" spans="1:16" x14ac:dyDescent="0.25">
      <c r="A28" s="17"/>
      <c r="B28" s="55">
        <v>22</v>
      </c>
      <c r="C28" s="19" t="s">
        <v>271</v>
      </c>
      <c r="D28" s="20">
        <v>5.0211550000000003</v>
      </c>
      <c r="E28" s="21">
        <v>11.438486999999999</v>
      </c>
      <c r="F28" s="21">
        <f t="shared" si="0"/>
        <v>3.4206233841814382</v>
      </c>
      <c r="G28" s="21">
        <v>2.340590884181438</v>
      </c>
      <c r="H28" s="21">
        <v>0.28943553</v>
      </c>
      <c r="I28" s="21">
        <v>0.79059697000000007</v>
      </c>
      <c r="J28" s="22">
        <f t="shared" si="1"/>
        <v>0.20462416788002105</v>
      </c>
      <c r="K28" s="22">
        <f t="shared" si="2"/>
        <v>0.22992782298755407</v>
      </c>
      <c r="L28" s="23">
        <f t="shared" si="3"/>
        <v>0.29904509085698472</v>
      </c>
      <c r="M28" s="4"/>
      <c r="N28" t="s">
        <v>252</v>
      </c>
      <c r="O28" s="5">
        <v>1.9803467473797842</v>
      </c>
      <c r="P28" s="71">
        <v>0.23274298430738233</v>
      </c>
    </row>
    <row r="29" spans="1:16" x14ac:dyDescent="0.25">
      <c r="A29" s="17"/>
      <c r="B29" s="55">
        <v>23</v>
      </c>
      <c r="C29" s="19" t="s">
        <v>272</v>
      </c>
      <c r="D29" s="20">
        <v>3.8898519999999999</v>
      </c>
      <c r="E29" s="21">
        <v>5.3411339999999994</v>
      </c>
      <c r="F29" s="21">
        <f t="shared" si="0"/>
        <v>0.59949186293625778</v>
      </c>
      <c r="G29" s="21">
        <v>0.2015852029362577</v>
      </c>
      <c r="H29" s="21">
        <v>0.13819566999999999</v>
      </c>
      <c r="I29" s="21">
        <v>0.25971099000000003</v>
      </c>
      <c r="J29" s="22">
        <f t="shared" si="1"/>
        <v>3.774202312397662E-2</v>
      </c>
      <c r="K29" s="22">
        <f t="shared" si="2"/>
        <v>6.3615867517320804E-2</v>
      </c>
      <c r="L29" s="23">
        <f t="shared" si="3"/>
        <v>0.11224055845373994</v>
      </c>
      <c r="M29" s="4"/>
      <c r="N29" t="s">
        <v>272</v>
      </c>
      <c r="O29" s="5">
        <v>0.59949186293625778</v>
      </c>
      <c r="P29" s="71">
        <v>0.11224055845373994</v>
      </c>
    </row>
    <row r="30" spans="1:16" x14ac:dyDescent="0.25">
      <c r="A30" s="17"/>
      <c r="B30" s="55">
        <v>24</v>
      </c>
      <c r="C30" s="19" t="s">
        <v>273</v>
      </c>
      <c r="D30" s="20">
        <v>1.0996109999999999</v>
      </c>
      <c r="E30" s="21">
        <v>1.1903650000000001</v>
      </c>
      <c r="F30" s="21">
        <f t="shared" si="0"/>
        <v>0.67077608540681222</v>
      </c>
      <c r="G30" s="21">
        <v>0.62085898540681228</v>
      </c>
      <c r="H30" s="21">
        <v>1.125981E-2</v>
      </c>
      <c r="I30" s="21">
        <v>3.8657289999999997E-2</v>
      </c>
      <c r="J30" s="22">
        <f t="shared" si="1"/>
        <v>0.52157026240423077</v>
      </c>
      <c r="K30" s="22">
        <f t="shared" si="2"/>
        <v>0.53102938628640139</v>
      </c>
      <c r="L30" s="23">
        <f t="shared" si="3"/>
        <v>0.56350454306604458</v>
      </c>
      <c r="M30" s="4"/>
      <c r="N30" t="s">
        <v>265</v>
      </c>
      <c r="O30" s="5">
        <v>0.84015798376814477</v>
      </c>
      <c r="P30" s="71">
        <v>8.6660155012893453E-2</v>
      </c>
    </row>
    <row r="31" spans="1:16" ht="15.75" thickBot="1" x14ac:dyDescent="0.3">
      <c r="A31" s="24"/>
      <c r="B31" s="56">
        <v>25</v>
      </c>
      <c r="C31" s="26" t="s">
        <v>274</v>
      </c>
      <c r="D31" s="27">
        <v>2.230817</v>
      </c>
      <c r="E31" s="28">
        <v>5.4186390000000006</v>
      </c>
      <c r="F31" s="28">
        <f t="shared" si="0"/>
        <v>1.786570204116589</v>
      </c>
      <c r="G31" s="28">
        <v>1.4584884341165889</v>
      </c>
      <c r="H31" s="28">
        <v>0.15330664999999999</v>
      </c>
      <c r="I31" s="28">
        <v>0.17477512000000001</v>
      </c>
      <c r="J31" s="29">
        <f t="shared" si="1"/>
        <v>0.26916139534606176</v>
      </c>
      <c r="K31" s="29">
        <f t="shared" si="2"/>
        <v>0.2974538595607843</v>
      </c>
      <c r="L31" s="30">
        <f t="shared" si="3"/>
        <v>0.32970829097797227</v>
      </c>
      <c r="M31" s="4"/>
      <c r="N31" t="s">
        <v>263</v>
      </c>
      <c r="O31" s="5">
        <v>2.3779655672980966</v>
      </c>
      <c r="P31" s="71">
        <v>4.4389359744366162E-2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topLeftCell="A8" workbookViewId="0">
      <selection activeCell="A20" sqref="A20:D2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" customWidth="1"/>
    <col min="6" max="6" width="13.5703125" customWidth="1"/>
    <col min="7" max="9" width="0" hidden="1" customWidth="1"/>
  </cols>
  <sheetData>
    <row r="1" spans="1:13" ht="15.75" x14ac:dyDescent="0.25">
      <c r="A1" s="50">
        <v>101</v>
      </c>
      <c r="B1" s="49" t="s">
        <v>64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1585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301.73030299999999</v>
      </c>
      <c r="E6" s="14">
        <v>460.56354499999992</v>
      </c>
      <c r="F6" s="14">
        <v>188.74544182848345</v>
      </c>
      <c r="G6" s="14">
        <v>124.43113101848348</v>
      </c>
      <c r="H6" s="14">
        <v>22.860662449999996</v>
      </c>
      <c r="I6" s="14">
        <v>41.45364836000001</v>
      </c>
      <c r="J6" s="15">
        <v>0.27017147225250643</v>
      </c>
      <c r="K6" s="15">
        <v>0.31980775523274102</v>
      </c>
      <c r="L6" s="16">
        <v>0.40981411550600155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112.53086500000001</v>
      </c>
      <c r="E7" s="38">
        <f ca="1">SUM(E8:OFFSET(E6,MATCH("PROYECTOS",$A$8:$A$50,0),0))</f>
        <v>140.112515</v>
      </c>
      <c r="F7" s="38">
        <f ca="1">SUM(F8:OFFSET(F6,MATCH("PROYECTOS",$A$8:$A$50,0),0))</f>
        <v>77.831510174231624</v>
      </c>
      <c r="G7" s="38">
        <f ca="1">SUM(G8:OFFSET(G6,MATCH("PROYECTOS",$A$8:$A$50,0),0))</f>
        <v>63.990553724231631</v>
      </c>
      <c r="H7" s="38">
        <f ca="1">SUM(H8:OFFSET(H6,MATCH("PROYECTOS",$A$8:$A$50,0),0))</f>
        <v>6.2926007300000002</v>
      </c>
      <c r="I7" s="38">
        <f ca="1">SUM(I8:OFFSET(I6,MATCH("PROYECTOS",$A$8:$A$50,0),0))</f>
        <v>7.5483557199999991</v>
      </c>
      <c r="J7" s="39">
        <f ca="1">IFERROR(G7/E7,0)</f>
        <v>0.45670833704063929</v>
      </c>
      <c r="K7" s="39">
        <f ca="1">IFERROR(SUM(G7,H7)/E7,0)</f>
        <v>0.50161939106033204</v>
      </c>
      <c r="L7" s="40">
        <f ca="1">IFERROR(SUM(G7,H7,I7)/E7,0)</f>
        <v>0.55549292063047784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10.6</v>
      </c>
      <c r="E8" s="21">
        <v>1.1561889999999999</v>
      </c>
      <c r="F8" s="21">
        <f t="shared" ref="F8:F11" si="0">SUM(G8,H8,I8)</f>
        <v>2.3880000000000002E-2</v>
      </c>
      <c r="G8" s="21">
        <v>0</v>
      </c>
      <c r="H8" s="21">
        <v>0</v>
      </c>
      <c r="I8" s="21">
        <v>2.3880000000000002E-2</v>
      </c>
      <c r="J8" s="22">
        <f t="shared" ref="J8:J12" si="1">IFERROR(G8/E8,0)</f>
        <v>0</v>
      </c>
      <c r="K8" s="22">
        <f t="shared" ref="K8:K12" si="2">IFERROR(SUM(G8,H8)/E8,0)</f>
        <v>0</v>
      </c>
      <c r="L8" s="23">
        <f t="shared" ref="L8:L12" si="3">IFERROR(SUM(G8,H8,I8)/E8,0)</f>
        <v>2.0654062614330358E-2</v>
      </c>
      <c r="M8" s="4"/>
    </row>
    <row r="9" spans="1:13" ht="38.25" x14ac:dyDescent="0.25">
      <c r="A9" s="17"/>
      <c r="B9" s="19">
        <v>3000399</v>
      </c>
      <c r="C9" s="19" t="s">
        <v>1587</v>
      </c>
      <c r="D9" s="20">
        <v>33.043110999999989</v>
      </c>
      <c r="E9" s="21">
        <v>42.45924200000001</v>
      </c>
      <c r="F9" s="21">
        <f t="shared" si="0"/>
        <v>16.992591252168161</v>
      </c>
      <c r="G9" s="21">
        <v>10.108324292168163</v>
      </c>
      <c r="H9" s="21">
        <v>2.7605245600000003</v>
      </c>
      <c r="I9" s="21">
        <v>4.1237423999999994</v>
      </c>
      <c r="J9" s="22">
        <f t="shared" si="1"/>
        <v>0.23807123763933799</v>
      </c>
      <c r="K9" s="22">
        <f t="shared" si="2"/>
        <v>0.30308710768242542</v>
      </c>
      <c r="L9" s="23">
        <f t="shared" si="3"/>
        <v>0.40020948212330681</v>
      </c>
      <c r="M9" s="4"/>
    </row>
    <row r="10" spans="1:13" ht="25.5" x14ac:dyDescent="0.25">
      <c r="A10" s="17"/>
      <c r="B10" s="19">
        <v>3000423</v>
      </c>
      <c r="C10" s="19" t="s">
        <v>1588</v>
      </c>
      <c r="D10" s="20">
        <v>60.392866000000012</v>
      </c>
      <c r="E10" s="21">
        <v>87.707211999999998</v>
      </c>
      <c r="F10" s="21">
        <f t="shared" si="0"/>
        <v>57.342861202668594</v>
      </c>
      <c r="G10" s="21">
        <v>51.887185982668598</v>
      </c>
      <c r="H10" s="21">
        <v>2.9024607799999997</v>
      </c>
      <c r="I10" s="21">
        <v>2.5532144399999996</v>
      </c>
      <c r="J10" s="22">
        <f t="shared" si="1"/>
        <v>0.5915954321141641</v>
      </c>
      <c r="K10" s="22">
        <f t="shared" si="2"/>
        <v>0.62468804461221039</v>
      </c>
      <c r="L10" s="23">
        <f t="shared" si="3"/>
        <v>0.65379870018748965</v>
      </c>
      <c r="M10" s="4"/>
    </row>
    <row r="11" spans="1:13" ht="38.25" x14ac:dyDescent="0.25">
      <c r="A11" s="17"/>
      <c r="B11" s="19">
        <v>3000544</v>
      </c>
      <c r="C11" s="19" t="s">
        <v>1589</v>
      </c>
      <c r="D11" s="20">
        <v>8.4948879999999996</v>
      </c>
      <c r="E11" s="21">
        <v>8.789871999999999</v>
      </c>
      <c r="F11" s="21">
        <f t="shared" si="0"/>
        <v>3.4721777193948702</v>
      </c>
      <c r="G11" s="21">
        <v>1.9950434493948705</v>
      </c>
      <c r="H11" s="21">
        <v>0.62961538999999989</v>
      </c>
      <c r="I11" s="21">
        <v>0.84751888000000009</v>
      </c>
      <c r="J11" s="22">
        <f t="shared" si="1"/>
        <v>0.22697070553415008</v>
      </c>
      <c r="K11" s="22">
        <f t="shared" si="2"/>
        <v>0.29860034815010622</v>
      </c>
      <c r="L11" s="23">
        <f t="shared" si="3"/>
        <v>0.39502028236530301</v>
      </c>
      <c r="M11" s="4"/>
    </row>
    <row r="12" spans="1:13" ht="15.75" thickBot="1" x14ac:dyDescent="0.3">
      <c r="A12" s="41" t="s">
        <v>294</v>
      </c>
      <c r="B12" s="43"/>
      <c r="C12" s="43"/>
      <c r="D12" s="44">
        <f ca="1">OFFSET(D12,-MATCH("PROYECTOS",$A$8:$A$50,0)-1,0)-(OFFSET(D12,-MATCH("PROYECTOS",$A$8:$A$50,0),0))</f>
        <v>189.19943799999999</v>
      </c>
      <c r="E12" s="45">
        <f t="shared" ref="E12:I12" ca="1" si="4">OFFSET(E12,-MATCH("PROYECTOS",$A$8:$A$50,0)-1,0)-(OFFSET(E12,-MATCH("PROYECTOS",$A$8:$A$50,0),0))</f>
        <v>320.45102999999995</v>
      </c>
      <c r="F12" s="45">
        <f t="shared" ca="1" si="4"/>
        <v>110.91393165425183</v>
      </c>
      <c r="G12" s="45">
        <f t="shared" ca="1" si="4"/>
        <v>60.440577294251852</v>
      </c>
      <c r="H12" s="45">
        <f t="shared" ca="1" si="4"/>
        <v>16.568061719999996</v>
      </c>
      <c r="I12" s="45">
        <f t="shared" ca="1" si="4"/>
        <v>33.905292640000013</v>
      </c>
      <c r="J12" s="46">
        <f t="shared" ca="1" si="1"/>
        <v>0.18861096278658196</v>
      </c>
      <c r="K12" s="46">
        <f t="shared" ca="1" si="2"/>
        <v>0.24031328285714004</v>
      </c>
      <c r="L12" s="47">
        <f t="shared" ca="1" si="3"/>
        <v>0.34611819364179258</v>
      </c>
      <c r="M12" s="4"/>
    </row>
    <row r="13" spans="1:13" ht="15.75" thickBot="1" x14ac:dyDescent="0.3"/>
    <row r="14" spans="1:13" ht="15.75" thickBot="1" x14ac:dyDescent="0.3">
      <c r="A14" s="89" t="s">
        <v>316</v>
      </c>
      <c r="B14" s="90"/>
      <c r="C14" s="90"/>
      <c r="D14" s="91"/>
    </row>
    <row r="15" spans="1:13" ht="15.75" thickBot="1" x14ac:dyDescent="0.3">
      <c r="A15" s="1" t="s">
        <v>1607</v>
      </c>
    </row>
    <row r="16" spans="1:13" ht="45" customHeight="1" x14ac:dyDescent="0.25">
      <c r="A16" s="82" t="s">
        <v>318</v>
      </c>
      <c r="B16" s="83"/>
      <c r="C16" s="83"/>
      <c r="D16" s="94" t="s">
        <v>319</v>
      </c>
    </row>
    <row r="17" spans="1:4" ht="15.75" thickBot="1" x14ac:dyDescent="0.3">
      <c r="A17" s="92"/>
      <c r="B17" s="93"/>
      <c r="C17" s="93"/>
      <c r="D17" s="95"/>
    </row>
    <row r="18" spans="1:4" x14ac:dyDescent="0.25">
      <c r="A18" s="17"/>
      <c r="B18" s="19">
        <v>3000001</v>
      </c>
      <c r="C18" s="19" t="s">
        <v>276</v>
      </c>
      <c r="D18" s="23">
        <v>2.0654062614330358E-2</v>
      </c>
    </row>
    <row r="19" spans="1:4" ht="38.25" x14ac:dyDescent="0.25">
      <c r="A19" s="17"/>
      <c r="B19" s="19">
        <v>3000399</v>
      </c>
      <c r="C19" s="19" t="s">
        <v>1587</v>
      </c>
      <c r="D19" s="23">
        <v>0.40020948212330681</v>
      </c>
    </row>
    <row r="20" spans="1:4" ht="39" thickBot="1" x14ac:dyDescent="0.3">
      <c r="A20" s="24"/>
      <c r="B20" s="26">
        <v>3000544</v>
      </c>
      <c r="C20" s="26" t="s">
        <v>1589</v>
      </c>
      <c r="D20" s="30">
        <v>0.39502028236530301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4"/>
  <sheetViews>
    <sheetView topLeftCell="A26" workbookViewId="0">
      <selection activeCell="A34" sqref="A34:D34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7109375" customWidth="1"/>
    <col min="6" max="6" width="13.5703125" customWidth="1"/>
    <col min="7" max="9" width="0" hidden="1" customWidth="1"/>
  </cols>
  <sheetData>
    <row r="1" spans="1:13" ht="15.75" x14ac:dyDescent="0.25">
      <c r="A1" s="50">
        <v>18</v>
      </c>
      <c r="B1" s="49" t="s">
        <v>17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427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341.32211699999982</v>
      </c>
      <c r="E6" s="14">
        <v>355.43211900000017</v>
      </c>
      <c r="F6" s="14">
        <v>191.66368412084773</v>
      </c>
      <c r="G6" s="14">
        <v>130.70370552084771</v>
      </c>
      <c r="H6" s="14">
        <v>29.573414799999991</v>
      </c>
      <c r="I6" s="14">
        <v>31.386563800000005</v>
      </c>
      <c r="J6" s="15">
        <v>0.36773183551497673</v>
      </c>
      <c r="K6" s="15">
        <v>0.45093595022246041</v>
      </c>
      <c r="L6" s="16">
        <v>0.5392413174703764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340.32211700000005</v>
      </c>
      <c r="E7" s="38">
        <f ca="1">SUM(E8:OFFSET(E6,MATCH("PROYECTOS",$A$8:$A$50,0),0))</f>
        <v>352.46387899999996</v>
      </c>
      <c r="F7" s="38">
        <f ca="1">SUM(F8:OFFSET(F6,MATCH("PROYECTOS",$A$8:$A$50,0),0))</f>
        <v>191.31112830478415</v>
      </c>
      <c r="G7" s="38">
        <f ca="1">SUM(G8:OFFSET(G6,MATCH("PROYECTOS",$A$8:$A$50,0),0))</f>
        <v>130.43133691478414</v>
      </c>
      <c r="H7" s="38">
        <f ca="1">SUM(H8:OFFSET(H6,MATCH("PROYECTOS",$A$8:$A$50,0),0))</f>
        <v>29.554484670000001</v>
      </c>
      <c r="I7" s="38">
        <f ca="1">SUM(I8:OFFSET(I6,MATCH("PROYECTOS",$A$8:$A$50,0),0))</f>
        <v>31.32530671999999</v>
      </c>
      <c r="J7" s="39">
        <f ca="1">IFERROR(G7/E7,0)</f>
        <v>0.37005589703217262</v>
      </c>
      <c r="K7" s="39">
        <f ca="1">IFERROR(SUM(G7,H7)/E7,0)</f>
        <v>0.45390699903403192</v>
      </c>
      <c r="L7" s="40">
        <f ca="1">IFERROR(SUM(G7,H7,I7)/E7,0)</f>
        <v>0.54278222451493852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30.534985999999986</v>
      </c>
      <c r="E8" s="21">
        <v>31.048007999999992</v>
      </c>
      <c r="F8" s="21">
        <f t="shared" ref="F8:F26" si="0">SUM(G8,H8,I8)</f>
        <v>14.936252986979742</v>
      </c>
      <c r="G8" s="21">
        <v>8.4304861569797431</v>
      </c>
      <c r="H8" s="21">
        <v>2.7156751199999989</v>
      </c>
      <c r="I8" s="21">
        <v>3.7900917100000009</v>
      </c>
      <c r="J8" s="22">
        <f t="shared" ref="J8:J27" si="1">IFERROR(G8/E8,0)</f>
        <v>0.27153066170878803</v>
      </c>
      <c r="K8" s="22">
        <f t="shared" ref="K8:K27" si="2">IFERROR(SUM(G8,H8)/E8,0)</f>
        <v>0.35899762963793824</v>
      </c>
      <c r="L8" s="23">
        <f t="shared" ref="L8:L27" si="3">IFERROR(SUM(G8,H8,I8)/E8,0)</f>
        <v>0.48106960636507651</v>
      </c>
      <c r="M8" s="4"/>
    </row>
    <row r="9" spans="1:13" ht="38.25" x14ac:dyDescent="0.25">
      <c r="A9" s="17"/>
      <c r="B9" s="19">
        <v>3000009</v>
      </c>
      <c r="C9" s="19" t="s">
        <v>429</v>
      </c>
      <c r="D9" s="20">
        <v>3.803557000000001</v>
      </c>
      <c r="E9" s="21">
        <v>4.1331639999999998</v>
      </c>
      <c r="F9" s="21">
        <f t="shared" si="0"/>
        <v>2.3468423630847619</v>
      </c>
      <c r="G9" s="21">
        <v>1.286303443084762</v>
      </c>
      <c r="H9" s="21">
        <v>0.63456937000000013</v>
      </c>
      <c r="I9" s="21">
        <v>0.42596954999999997</v>
      </c>
      <c r="J9" s="22">
        <f t="shared" si="1"/>
        <v>0.31121519569142719</v>
      </c>
      <c r="K9" s="22">
        <f t="shared" si="2"/>
        <v>0.46474633309608865</v>
      </c>
      <c r="L9" s="23">
        <f t="shared" si="3"/>
        <v>0.56780770448130347</v>
      </c>
      <c r="M9" s="4"/>
    </row>
    <row r="10" spans="1:13" ht="38.25" x14ac:dyDescent="0.25">
      <c r="A10" s="17"/>
      <c r="B10" s="19">
        <v>3000010</v>
      </c>
      <c r="C10" s="19" t="s">
        <v>430</v>
      </c>
      <c r="D10" s="20">
        <v>3.1511889999999996</v>
      </c>
      <c r="E10" s="21">
        <v>3.4369469999999995</v>
      </c>
      <c r="F10" s="21">
        <f t="shared" si="0"/>
        <v>1.3939891493206551</v>
      </c>
      <c r="G10" s="21">
        <v>0.97359012932065525</v>
      </c>
      <c r="H10" s="21">
        <v>0.21007724999999999</v>
      </c>
      <c r="I10" s="21">
        <v>0.21032176999999999</v>
      </c>
      <c r="J10" s="22">
        <f t="shared" si="1"/>
        <v>0.28327179014417603</v>
      </c>
      <c r="K10" s="22">
        <f t="shared" si="2"/>
        <v>0.34439500502063469</v>
      </c>
      <c r="L10" s="23">
        <f t="shared" si="3"/>
        <v>0.40558936443321797</v>
      </c>
      <c r="M10" s="4"/>
    </row>
    <row r="11" spans="1:13" ht="25.5" x14ac:dyDescent="0.25">
      <c r="A11" s="17"/>
      <c r="B11" s="19">
        <v>3000011</v>
      </c>
      <c r="C11" s="19" t="s">
        <v>431</v>
      </c>
      <c r="D11" s="20">
        <v>14.046180999999997</v>
      </c>
      <c r="E11" s="21">
        <v>14.707565000000001</v>
      </c>
      <c r="F11" s="21">
        <f t="shared" si="0"/>
        <v>7.4175521928635124</v>
      </c>
      <c r="G11" s="21">
        <v>5.1642463228635123</v>
      </c>
      <c r="H11" s="21">
        <v>1.1206022799999997</v>
      </c>
      <c r="I11" s="21">
        <v>1.1327035899999998</v>
      </c>
      <c r="J11" s="22">
        <f t="shared" si="1"/>
        <v>0.35112857382330198</v>
      </c>
      <c r="K11" s="22">
        <f t="shared" si="2"/>
        <v>0.42732081094753022</v>
      </c>
      <c r="L11" s="23">
        <f t="shared" si="3"/>
        <v>0.50433584300756185</v>
      </c>
      <c r="M11" s="4"/>
    </row>
    <row r="12" spans="1:13" ht="25.5" x14ac:dyDescent="0.25">
      <c r="A12" s="17"/>
      <c r="B12" s="19">
        <v>3000012</v>
      </c>
      <c r="C12" s="19" t="s">
        <v>432</v>
      </c>
      <c r="D12" s="20">
        <v>9.6981850000000005</v>
      </c>
      <c r="E12" s="21">
        <v>10.968191000000003</v>
      </c>
      <c r="F12" s="21">
        <f t="shared" si="0"/>
        <v>4.1348119211878069</v>
      </c>
      <c r="G12" s="21">
        <v>2.431349461187807</v>
      </c>
      <c r="H12" s="21">
        <v>0.8920281000000001</v>
      </c>
      <c r="I12" s="21">
        <v>0.81143435999999991</v>
      </c>
      <c r="J12" s="22">
        <f t="shared" si="1"/>
        <v>0.22167278644106456</v>
      </c>
      <c r="K12" s="22">
        <f t="shared" si="2"/>
        <v>0.3030014303350303</v>
      </c>
      <c r="L12" s="23">
        <f t="shared" si="3"/>
        <v>0.37698212231969758</v>
      </c>
      <c r="M12" s="4"/>
    </row>
    <row r="13" spans="1:13" ht="25.5" x14ac:dyDescent="0.25">
      <c r="A13" s="17"/>
      <c r="B13" s="19">
        <v>3000013</v>
      </c>
      <c r="C13" s="19" t="s">
        <v>433</v>
      </c>
      <c r="D13" s="20">
        <v>10.568757999999997</v>
      </c>
      <c r="E13" s="21">
        <v>11.267167000000002</v>
      </c>
      <c r="F13" s="21">
        <f t="shared" si="0"/>
        <v>5.9373212242391036</v>
      </c>
      <c r="G13" s="21">
        <v>4.172392234239104</v>
      </c>
      <c r="H13" s="21">
        <v>0.85942375999999987</v>
      </c>
      <c r="I13" s="21">
        <v>0.90550523000000005</v>
      </c>
      <c r="J13" s="22">
        <f t="shared" si="1"/>
        <v>0.37031422665867142</v>
      </c>
      <c r="K13" s="22">
        <f t="shared" si="2"/>
        <v>0.4465910547202418</v>
      </c>
      <c r="L13" s="23">
        <f t="shared" si="3"/>
        <v>0.52695777245860498</v>
      </c>
      <c r="M13" s="4"/>
    </row>
    <row r="14" spans="1:13" ht="25.5" x14ac:dyDescent="0.25">
      <c r="A14" s="17"/>
      <c r="B14" s="19">
        <v>3000014</v>
      </c>
      <c r="C14" s="19" t="s">
        <v>434</v>
      </c>
      <c r="D14" s="20">
        <v>4.593766999999997</v>
      </c>
      <c r="E14" s="21">
        <v>4.6498009999999974</v>
      </c>
      <c r="F14" s="21">
        <f t="shared" si="0"/>
        <v>2.5242824187044763</v>
      </c>
      <c r="G14" s="21">
        <v>1.8341494387044763</v>
      </c>
      <c r="H14" s="21">
        <v>0.35913980000000001</v>
      </c>
      <c r="I14" s="21">
        <v>0.33099318</v>
      </c>
      <c r="J14" s="22">
        <f t="shared" si="1"/>
        <v>0.39445762059590883</v>
      </c>
      <c r="K14" s="22">
        <f t="shared" si="2"/>
        <v>0.4716952916274218</v>
      </c>
      <c r="L14" s="23">
        <f t="shared" si="3"/>
        <v>0.54287966704477841</v>
      </c>
      <c r="M14" s="4"/>
    </row>
    <row r="15" spans="1:13" ht="38.25" x14ac:dyDescent="0.25">
      <c r="A15" s="17"/>
      <c r="B15" s="19">
        <v>3000015</v>
      </c>
      <c r="C15" s="19" t="s">
        <v>435</v>
      </c>
      <c r="D15" s="20">
        <v>27.20956099999999</v>
      </c>
      <c r="E15" s="21">
        <v>30.734158000000001</v>
      </c>
      <c r="F15" s="21">
        <f t="shared" si="0"/>
        <v>16.313706372865962</v>
      </c>
      <c r="G15" s="21">
        <v>12.119080752865962</v>
      </c>
      <c r="H15" s="21">
        <v>2.3307914499999995</v>
      </c>
      <c r="I15" s="21">
        <v>1.8638341699999994</v>
      </c>
      <c r="J15" s="22">
        <f t="shared" si="1"/>
        <v>0.39431959557395263</v>
      </c>
      <c r="K15" s="22">
        <f t="shared" si="2"/>
        <v>0.47015676183046762</v>
      </c>
      <c r="L15" s="23">
        <f t="shared" si="3"/>
        <v>0.53080049802782825</v>
      </c>
      <c r="M15" s="4"/>
    </row>
    <row r="16" spans="1:13" ht="25.5" x14ac:dyDescent="0.25">
      <c r="A16" s="17"/>
      <c r="B16" s="19">
        <v>3000016</v>
      </c>
      <c r="C16" s="19" t="s">
        <v>436</v>
      </c>
      <c r="D16" s="20">
        <v>83.916715000000011</v>
      </c>
      <c r="E16" s="21">
        <v>65.977514000000028</v>
      </c>
      <c r="F16" s="21">
        <f t="shared" si="0"/>
        <v>40.256115236095326</v>
      </c>
      <c r="G16" s="21">
        <v>27.996652356095328</v>
      </c>
      <c r="H16" s="21">
        <v>5.7169590100000001</v>
      </c>
      <c r="I16" s="21">
        <v>6.54250387</v>
      </c>
      <c r="J16" s="22">
        <f t="shared" si="1"/>
        <v>0.42433627244723582</v>
      </c>
      <c r="K16" s="22">
        <f t="shared" si="2"/>
        <v>0.51098638493859161</v>
      </c>
      <c r="L16" s="23">
        <f t="shared" si="3"/>
        <v>0.61014901586160564</v>
      </c>
      <c r="M16" s="4"/>
    </row>
    <row r="17" spans="1:13" ht="25.5" x14ac:dyDescent="0.25">
      <c r="A17" s="17"/>
      <c r="B17" s="19">
        <v>3000017</v>
      </c>
      <c r="C17" s="19" t="s">
        <v>437</v>
      </c>
      <c r="D17" s="20">
        <v>31.237422999999975</v>
      </c>
      <c r="E17" s="21">
        <v>39.493308999999996</v>
      </c>
      <c r="F17" s="21">
        <f t="shared" si="0"/>
        <v>23.502693064649034</v>
      </c>
      <c r="G17" s="21">
        <v>16.674379174649033</v>
      </c>
      <c r="H17" s="21">
        <v>3.1012858599999999</v>
      </c>
      <c r="I17" s="21">
        <v>3.7270280299999996</v>
      </c>
      <c r="J17" s="22">
        <f t="shared" si="1"/>
        <v>0.42220770041449385</v>
      </c>
      <c r="K17" s="22">
        <f t="shared" si="2"/>
        <v>0.50073456834546415</v>
      </c>
      <c r="L17" s="23">
        <f t="shared" si="3"/>
        <v>0.59510569409742387</v>
      </c>
      <c r="M17" s="4"/>
    </row>
    <row r="18" spans="1:13" x14ac:dyDescent="0.25">
      <c r="A18" s="17"/>
      <c r="B18" s="19">
        <v>3000680</v>
      </c>
      <c r="C18" s="19" t="s">
        <v>438</v>
      </c>
      <c r="D18" s="20">
        <v>35.573595000000019</v>
      </c>
      <c r="E18" s="21">
        <v>40.341398999999967</v>
      </c>
      <c r="F18" s="21">
        <f t="shared" si="0"/>
        <v>21.640434613823036</v>
      </c>
      <c r="G18" s="21">
        <v>15.297951813823037</v>
      </c>
      <c r="H18" s="21">
        <v>2.9812906900000002</v>
      </c>
      <c r="I18" s="21">
        <v>3.3611921099999984</v>
      </c>
      <c r="J18" s="22">
        <f t="shared" si="1"/>
        <v>0.37921222845600988</v>
      </c>
      <c r="K18" s="22">
        <f t="shared" si="2"/>
        <v>0.45311374808352711</v>
      </c>
      <c r="L18" s="23">
        <f t="shared" si="3"/>
        <v>0.53643242798354751</v>
      </c>
      <c r="M18" s="4"/>
    </row>
    <row r="19" spans="1:13" x14ac:dyDescent="0.25">
      <c r="A19" s="17"/>
      <c r="B19" s="19">
        <v>3000681</v>
      </c>
      <c r="C19" s="19" t="s">
        <v>439</v>
      </c>
      <c r="D19" s="20">
        <v>23.214016000000012</v>
      </c>
      <c r="E19" s="21">
        <v>25.824161000000025</v>
      </c>
      <c r="F19" s="21">
        <f t="shared" si="0"/>
        <v>14.922372392846762</v>
      </c>
      <c r="G19" s="21">
        <v>10.049369662846761</v>
      </c>
      <c r="H19" s="21">
        <v>2.57021444</v>
      </c>
      <c r="I19" s="21">
        <v>2.3027882900000001</v>
      </c>
      <c r="J19" s="22">
        <f t="shared" si="1"/>
        <v>0.38914602735193415</v>
      </c>
      <c r="K19" s="22">
        <f t="shared" si="2"/>
        <v>0.48867353726793872</v>
      </c>
      <c r="L19" s="23">
        <f t="shared" si="3"/>
        <v>0.57784539032446192</v>
      </c>
      <c r="M19" s="4"/>
    </row>
    <row r="20" spans="1:13" x14ac:dyDescent="0.25">
      <c r="A20" s="17"/>
      <c r="B20" s="19">
        <v>3000682</v>
      </c>
      <c r="C20" s="19" t="s">
        <v>440</v>
      </c>
      <c r="D20" s="20">
        <v>15.052786999999995</v>
      </c>
      <c r="E20" s="21">
        <v>16.876069999999999</v>
      </c>
      <c r="F20" s="21">
        <f t="shared" si="0"/>
        <v>8.5399462517920099</v>
      </c>
      <c r="G20" s="21">
        <v>5.8067603617920112</v>
      </c>
      <c r="H20" s="21">
        <v>1.6382373300000004</v>
      </c>
      <c r="I20" s="21">
        <v>1.0949485599999997</v>
      </c>
      <c r="J20" s="22">
        <f t="shared" si="1"/>
        <v>0.34408250035654103</v>
      </c>
      <c r="K20" s="22">
        <f t="shared" si="2"/>
        <v>0.44115707577605517</v>
      </c>
      <c r="L20" s="23">
        <f t="shared" si="3"/>
        <v>0.50603880238657528</v>
      </c>
      <c r="M20" s="4"/>
    </row>
    <row r="21" spans="1:13" ht="76.5" x14ac:dyDescent="0.25">
      <c r="A21" s="17"/>
      <c r="B21" s="19">
        <v>3043987</v>
      </c>
      <c r="C21" s="19" t="s">
        <v>441</v>
      </c>
      <c r="D21" s="20">
        <v>18.213916999999991</v>
      </c>
      <c r="E21" s="21">
        <v>21.074913000000006</v>
      </c>
      <c r="F21" s="21">
        <f t="shared" si="0"/>
        <v>10.989004236208007</v>
      </c>
      <c r="G21" s="21">
        <v>7.2489679062080086</v>
      </c>
      <c r="H21" s="21">
        <v>1.6179706</v>
      </c>
      <c r="I21" s="21">
        <v>2.1220657299999997</v>
      </c>
      <c r="J21" s="22">
        <f t="shared" si="1"/>
        <v>0.34396193740908948</v>
      </c>
      <c r="K21" s="22">
        <f t="shared" si="2"/>
        <v>0.42073428754880299</v>
      </c>
      <c r="L21" s="23">
        <f t="shared" si="3"/>
        <v>0.52142584105604628</v>
      </c>
      <c r="M21" s="4"/>
    </row>
    <row r="22" spans="1:13" ht="89.25" x14ac:dyDescent="0.25">
      <c r="A22" s="17"/>
      <c r="B22" s="19">
        <v>3043988</v>
      </c>
      <c r="C22" s="19" t="s">
        <v>442</v>
      </c>
      <c r="D22" s="20">
        <v>8.221226999999999</v>
      </c>
      <c r="E22" s="21">
        <v>10.002634000000002</v>
      </c>
      <c r="F22" s="21">
        <f t="shared" si="0"/>
        <v>5.3619100760103651</v>
      </c>
      <c r="G22" s="21">
        <v>3.5519953560103659</v>
      </c>
      <c r="H22" s="21">
        <v>0.968615</v>
      </c>
      <c r="I22" s="21">
        <v>0.84129971999999975</v>
      </c>
      <c r="J22" s="22">
        <f t="shared" si="1"/>
        <v>0.35510600068045728</v>
      </c>
      <c r="K22" s="22">
        <f t="shared" si="2"/>
        <v>0.45194199407979585</v>
      </c>
      <c r="L22" s="23">
        <f t="shared" si="3"/>
        <v>0.53604981208053437</v>
      </c>
      <c r="M22" s="4"/>
    </row>
    <row r="23" spans="1:13" ht="89.25" x14ac:dyDescent="0.25">
      <c r="A23" s="17"/>
      <c r="B23" s="19">
        <v>3043989</v>
      </c>
      <c r="C23" s="19" t="s">
        <v>443</v>
      </c>
      <c r="D23" s="20">
        <v>4.5792869999999999</v>
      </c>
      <c r="E23" s="21">
        <v>5.7681160000000009</v>
      </c>
      <c r="F23" s="21">
        <f t="shared" si="0"/>
        <v>3.3496562667500962</v>
      </c>
      <c r="G23" s="21">
        <v>2.3483306067500962</v>
      </c>
      <c r="H23" s="21">
        <v>0.47176112000000003</v>
      </c>
      <c r="I23" s="21">
        <v>0.52956453999999986</v>
      </c>
      <c r="J23" s="22">
        <f t="shared" si="1"/>
        <v>0.40712263878710064</v>
      </c>
      <c r="K23" s="22">
        <f t="shared" si="2"/>
        <v>0.48891036982440989</v>
      </c>
      <c r="L23" s="23">
        <f t="shared" si="3"/>
        <v>0.58071929669065181</v>
      </c>
      <c r="M23" s="4"/>
    </row>
    <row r="24" spans="1:13" ht="63.75" x14ac:dyDescent="0.25">
      <c r="A24" s="17"/>
      <c r="B24" s="19">
        <v>3043990</v>
      </c>
      <c r="C24" s="19" t="s">
        <v>444</v>
      </c>
      <c r="D24" s="20">
        <v>1.7813859999999999</v>
      </c>
      <c r="E24" s="21">
        <v>2.2579510000000003</v>
      </c>
      <c r="F24" s="21">
        <f t="shared" si="0"/>
        <v>1.2627415863543081</v>
      </c>
      <c r="G24" s="21">
        <v>0.88127277635430801</v>
      </c>
      <c r="H24" s="21">
        <v>0.19270041000000004</v>
      </c>
      <c r="I24" s="21">
        <v>0.18876839999999998</v>
      </c>
      <c r="J24" s="22">
        <f t="shared" si="1"/>
        <v>0.39029756463019255</v>
      </c>
      <c r="K24" s="22">
        <f t="shared" si="2"/>
        <v>0.47564060794689872</v>
      </c>
      <c r="L24" s="23">
        <f t="shared" si="3"/>
        <v>0.5592422450063389</v>
      </c>
      <c r="M24" s="4"/>
    </row>
    <row r="25" spans="1:13" ht="38.25" x14ac:dyDescent="0.25">
      <c r="A25" s="17"/>
      <c r="B25" s="19">
        <v>3043994</v>
      </c>
      <c r="C25" s="19" t="s">
        <v>445</v>
      </c>
      <c r="D25" s="20">
        <v>2.6750879999999997</v>
      </c>
      <c r="E25" s="21">
        <v>2.9170309999999993</v>
      </c>
      <c r="F25" s="21">
        <f t="shared" si="0"/>
        <v>1.4660695910232544</v>
      </c>
      <c r="G25" s="21">
        <v>1.0149932310232543</v>
      </c>
      <c r="H25" s="21">
        <v>0.23903105999999999</v>
      </c>
      <c r="I25" s="21">
        <v>0.21204530000000005</v>
      </c>
      <c r="J25" s="22">
        <f t="shared" si="1"/>
        <v>0.34795421475577554</v>
      </c>
      <c r="K25" s="22">
        <f t="shared" si="2"/>
        <v>0.42989748515639864</v>
      </c>
      <c r="L25" s="23">
        <f t="shared" si="3"/>
        <v>0.50258965058076333</v>
      </c>
      <c r="M25" s="4"/>
    </row>
    <row r="26" spans="1:13" ht="25.5" x14ac:dyDescent="0.25">
      <c r="A26" s="17"/>
      <c r="B26" s="19">
        <v>3043997</v>
      </c>
      <c r="C26" s="19" t="s">
        <v>446</v>
      </c>
      <c r="D26" s="20">
        <v>12.250491999999999</v>
      </c>
      <c r="E26" s="21">
        <v>10.98578</v>
      </c>
      <c r="F26" s="21">
        <f t="shared" si="0"/>
        <v>5.0154263599859261</v>
      </c>
      <c r="G26" s="21">
        <v>3.149065729985927</v>
      </c>
      <c r="H26" s="21">
        <v>0.93411202000000015</v>
      </c>
      <c r="I26" s="21">
        <v>0.9322486099999997</v>
      </c>
      <c r="J26" s="22">
        <f t="shared" si="1"/>
        <v>0.28664926204474578</v>
      </c>
      <c r="K26" s="22">
        <f t="shared" si="2"/>
        <v>0.37167845614839606</v>
      </c>
      <c r="L26" s="23">
        <f t="shared" si="3"/>
        <v>0.45653803007032057</v>
      </c>
      <c r="M26" s="4"/>
    </row>
    <row r="27" spans="1:13" ht="15.75" thickBot="1" x14ac:dyDescent="0.3">
      <c r="A27" s="41" t="s">
        <v>294</v>
      </c>
      <c r="B27" s="43"/>
      <c r="C27" s="43"/>
      <c r="D27" s="44">
        <f ca="1">OFFSET(D27,-MATCH("PROYECTOS",$A$8:$A$50,0)-1,0)-(OFFSET(D27,-MATCH("PROYECTOS",$A$8:$A$50,0),0))</f>
        <v>0.99999999999977263</v>
      </c>
      <c r="E27" s="45">
        <f t="shared" ref="E27:I27" ca="1" si="4">OFFSET(E27,-MATCH("PROYECTOS",$A$8:$A$50,0)-1,0)-(OFFSET(E27,-MATCH("PROYECTOS",$A$8:$A$50,0),0))</f>
        <v>2.9682400000002076</v>
      </c>
      <c r="F27" s="45">
        <f t="shared" ca="1" si="4"/>
        <v>0.35255581606358533</v>
      </c>
      <c r="G27" s="45">
        <f t="shared" ca="1" si="4"/>
        <v>0.27236860606356572</v>
      </c>
      <c r="H27" s="45">
        <f t="shared" ca="1" si="4"/>
        <v>1.8930129999990442E-2</v>
      </c>
      <c r="I27" s="45">
        <f t="shared" ca="1" si="4"/>
        <v>6.1257080000014952E-2</v>
      </c>
      <c r="J27" s="46">
        <f t="shared" ca="1" si="1"/>
        <v>9.1760978244194089E-2</v>
      </c>
      <c r="K27" s="46">
        <f t="shared" ca="1" si="2"/>
        <v>9.8138538684047039E-2</v>
      </c>
      <c r="L27" s="47">
        <f t="shared" ca="1" si="3"/>
        <v>0.11877604778035013</v>
      </c>
      <c r="M27" s="4"/>
    </row>
    <row r="28" spans="1:13" ht="15.75" thickBot="1" x14ac:dyDescent="0.3"/>
    <row r="29" spans="1:13" ht="15.75" thickBot="1" x14ac:dyDescent="0.3">
      <c r="A29" s="89" t="s">
        <v>316</v>
      </c>
      <c r="B29" s="90"/>
      <c r="C29" s="90"/>
      <c r="D29" s="91"/>
    </row>
    <row r="30" spans="1:13" ht="15.75" thickBot="1" x14ac:dyDescent="0.3">
      <c r="A30" s="1" t="s">
        <v>457</v>
      </c>
    </row>
    <row r="31" spans="1:13" ht="45" customHeight="1" x14ac:dyDescent="0.25">
      <c r="A31" s="82" t="s">
        <v>318</v>
      </c>
      <c r="B31" s="83"/>
      <c r="C31" s="83"/>
      <c r="D31" s="94" t="s">
        <v>319</v>
      </c>
    </row>
    <row r="32" spans="1:13" ht="15.75" thickBot="1" x14ac:dyDescent="0.3">
      <c r="A32" s="92"/>
      <c r="B32" s="93"/>
      <c r="C32" s="93"/>
      <c r="D32" s="95"/>
    </row>
    <row r="33" spans="1:4" ht="38.25" x14ac:dyDescent="0.25">
      <c r="A33" s="17"/>
      <c r="B33" s="19">
        <v>3000010</v>
      </c>
      <c r="C33" s="19" t="s">
        <v>430</v>
      </c>
      <c r="D33" s="23">
        <v>0.40558936443321797</v>
      </c>
    </row>
    <row r="34" spans="1:4" ht="26.25" thickBot="1" x14ac:dyDescent="0.3">
      <c r="A34" s="24"/>
      <c r="B34" s="26">
        <v>3000012</v>
      </c>
      <c r="C34" s="26" t="s">
        <v>432</v>
      </c>
      <c r="D34" s="30">
        <v>0.37698212231969758</v>
      </c>
    </row>
  </sheetData>
  <mergeCells count="10">
    <mergeCell ref="A29:D29"/>
    <mergeCell ref="A31:C32"/>
    <mergeCell ref="D31:D32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2"/>
  <sheetViews>
    <sheetView topLeftCell="A2" workbookViewId="0">
      <selection activeCell="H10" sqref="H1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101</v>
      </c>
      <c r="B1" s="49" t="s">
        <v>64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1586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301.73030299999999</v>
      </c>
      <c r="I6" s="14">
        <v>460.56354499999992</v>
      </c>
      <c r="J6" s="14">
        <v>188.74544182848345</v>
      </c>
      <c r="K6" s="14">
        <v>124.43113101848348</v>
      </c>
      <c r="L6" s="14">
        <v>22.860662449999996</v>
      </c>
      <c r="M6" s="14">
        <v>41.45364836000001</v>
      </c>
      <c r="N6" s="15">
        <v>0.27017147225250643</v>
      </c>
      <c r="O6" s="15">
        <v>0.31980775523274102</v>
      </c>
      <c r="P6" s="16">
        <v>0.40981411550600155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t="shared" ref="H7:M7" si="0">SUM(H8:H21)</f>
        <v>112.53086500000002</v>
      </c>
      <c r="I7" s="37">
        <f t="shared" si="0"/>
        <v>140.11251500000003</v>
      </c>
      <c r="J7" s="37">
        <f t="shared" si="0"/>
        <v>77.831510174231639</v>
      </c>
      <c r="K7" s="37">
        <f t="shared" si="0"/>
        <v>63.990553724231631</v>
      </c>
      <c r="L7" s="37">
        <f t="shared" si="0"/>
        <v>6.2926007299999993</v>
      </c>
      <c r="M7" s="37">
        <f t="shared" si="0"/>
        <v>7.5483557200000009</v>
      </c>
      <c r="N7" s="39">
        <f>IFERROR(K7/I7,0)</f>
        <v>0.45670833704063923</v>
      </c>
      <c r="O7" s="39">
        <f>IFERROR(SUM(K7,L7)/I7,0)</f>
        <v>0.50161939106033193</v>
      </c>
      <c r="P7" s="40">
        <f>IFERROR(SUM(K7,L7,M7)/I7,0)</f>
        <v>0.55549292063047773</v>
      </c>
      <c r="Q7" s="64"/>
      <c r="R7" s="38"/>
      <c r="S7" s="40"/>
    </row>
    <row r="8" spans="1:19" ht="25.5" x14ac:dyDescent="0.25">
      <c r="A8" s="17"/>
      <c r="B8" s="19">
        <v>5001253</v>
      </c>
      <c r="C8" s="19" t="s">
        <v>869</v>
      </c>
      <c r="D8" s="68">
        <v>3000001</v>
      </c>
      <c r="E8" s="19" t="s">
        <v>276</v>
      </c>
      <c r="F8" s="69">
        <v>96</v>
      </c>
      <c r="G8" s="19" t="s">
        <v>824</v>
      </c>
      <c r="H8" s="20">
        <v>10.6</v>
      </c>
      <c r="I8" s="21">
        <v>1.1561889999999999</v>
      </c>
      <c r="J8" s="21">
        <f t="shared" ref="J8:J21" si="1">SUM(K8,L8,M8)</f>
        <v>2.3880000000000002E-2</v>
      </c>
      <c r="K8" s="21">
        <v>0</v>
      </c>
      <c r="L8" s="21">
        <v>0</v>
      </c>
      <c r="M8" s="21">
        <v>2.3880000000000002E-2</v>
      </c>
      <c r="N8" s="22">
        <f t="shared" ref="N8:N22" si="2">IFERROR(K8/I8,0)</f>
        <v>0</v>
      </c>
      <c r="O8" s="22">
        <f t="shared" ref="O8:O22" si="3">IFERROR(SUM(K8,L8)/I8,0)</f>
        <v>0</v>
      </c>
      <c r="P8" s="23">
        <f t="shared" ref="P8:P22" si="4">IFERROR(SUM(K8,L8,M8)/I8,0)</f>
        <v>2.0654062614330358E-2</v>
      </c>
      <c r="Q8" s="70">
        <v>0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5001510</v>
      </c>
      <c r="C9" s="19" t="s">
        <v>1590</v>
      </c>
      <c r="D9" s="68">
        <v>3000544</v>
      </c>
      <c r="E9" s="19" t="s">
        <v>1589</v>
      </c>
      <c r="F9" s="69">
        <v>10</v>
      </c>
      <c r="G9" s="19" t="s">
        <v>1602</v>
      </c>
      <c r="H9" s="20">
        <v>4.1929679999999987</v>
      </c>
      <c r="I9" s="21">
        <v>4.487556999999998</v>
      </c>
      <c r="J9" s="21">
        <f t="shared" si="1"/>
        <v>1.9558892741193308</v>
      </c>
      <c r="K9" s="21">
        <v>1.0837785141193308</v>
      </c>
      <c r="L9" s="21">
        <v>0.37643822999999993</v>
      </c>
      <c r="M9" s="21">
        <v>0.49567253000000011</v>
      </c>
      <c r="N9" s="22">
        <f t="shared" si="2"/>
        <v>0.24150746477857135</v>
      </c>
      <c r="O9" s="22">
        <f t="shared" si="3"/>
        <v>0.32539235582285225</v>
      </c>
      <c r="P9" s="23">
        <f t="shared" si="4"/>
        <v>0.43584722692532524</v>
      </c>
      <c r="Q9" s="70">
        <v>0</v>
      </c>
      <c r="R9" s="21">
        <v>0</v>
      </c>
      <c r="S9" s="23">
        <f t="shared" ref="S9:S21" si="5">IFERROR(R9/Q9,0)</f>
        <v>0</v>
      </c>
    </row>
    <row r="10" spans="1:19" ht="38.25" x14ac:dyDescent="0.25">
      <c r="A10" s="17"/>
      <c r="B10" s="19">
        <v>5001511</v>
      </c>
      <c r="C10" s="19" t="s">
        <v>1591</v>
      </c>
      <c r="D10" s="68">
        <v>3000544</v>
      </c>
      <c r="E10" s="19" t="s">
        <v>1589</v>
      </c>
      <c r="F10" s="69">
        <v>10</v>
      </c>
      <c r="G10" s="19" t="s">
        <v>1602</v>
      </c>
      <c r="H10" s="20">
        <v>2</v>
      </c>
      <c r="I10" s="21">
        <v>1.9989999999999999</v>
      </c>
      <c r="J10" s="21">
        <f t="shared" si="1"/>
        <v>0.86686561513429883</v>
      </c>
      <c r="K10" s="21">
        <v>0.5579746151342988</v>
      </c>
      <c r="L10" s="21">
        <v>0.15108892999999995</v>
      </c>
      <c r="M10" s="21">
        <v>0.15780206999999999</v>
      </c>
      <c r="N10" s="22">
        <f t="shared" si="2"/>
        <v>0.27912687100265077</v>
      </c>
      <c r="O10" s="22">
        <f t="shared" si="3"/>
        <v>0.35470912713071479</v>
      </c>
      <c r="P10" s="23">
        <f t="shared" si="4"/>
        <v>0.43364963238334109</v>
      </c>
      <c r="Q10" s="70">
        <v>0</v>
      </c>
      <c r="R10" s="21">
        <v>0</v>
      </c>
      <c r="S10" s="23">
        <f t="shared" si="5"/>
        <v>0</v>
      </c>
    </row>
    <row r="11" spans="1:19" ht="25.5" x14ac:dyDescent="0.25">
      <c r="A11" s="17"/>
      <c r="B11" s="19">
        <v>5001515</v>
      </c>
      <c r="C11" s="19" t="s">
        <v>1592</v>
      </c>
      <c r="D11" s="68">
        <v>3000423</v>
      </c>
      <c r="E11" s="19" t="s">
        <v>1588</v>
      </c>
      <c r="F11" s="69">
        <v>502</v>
      </c>
      <c r="G11" s="19" t="s">
        <v>1603</v>
      </c>
      <c r="H11" s="20">
        <v>1.5532360000000001</v>
      </c>
      <c r="I11" s="21">
        <v>1.5472480000000004</v>
      </c>
      <c r="J11" s="21">
        <f t="shared" si="1"/>
        <v>0.4798792346459142</v>
      </c>
      <c r="K11" s="21">
        <v>0.25251740464591421</v>
      </c>
      <c r="L11" s="21">
        <v>0.10289582</v>
      </c>
      <c r="M11" s="21">
        <v>0.12446601000000002</v>
      </c>
      <c r="N11" s="22">
        <f t="shared" si="2"/>
        <v>0.16320422107245519</v>
      </c>
      <c r="O11" s="22">
        <f t="shared" si="3"/>
        <v>0.22970669514254605</v>
      </c>
      <c r="P11" s="23">
        <f t="shared" si="4"/>
        <v>0.31015017285264812</v>
      </c>
      <c r="Q11" s="70">
        <v>0</v>
      </c>
      <c r="R11" s="21">
        <v>0</v>
      </c>
      <c r="S11" s="23">
        <f t="shared" si="5"/>
        <v>0</v>
      </c>
    </row>
    <row r="12" spans="1:19" ht="25.5" x14ac:dyDescent="0.25">
      <c r="A12" s="17"/>
      <c r="B12" s="19">
        <v>5003176</v>
      </c>
      <c r="C12" s="19" t="s">
        <v>1593</v>
      </c>
      <c r="D12" s="68">
        <v>3000423</v>
      </c>
      <c r="E12" s="19" t="s">
        <v>1588</v>
      </c>
      <c r="F12" s="69">
        <v>502</v>
      </c>
      <c r="G12" s="19" t="s">
        <v>1603</v>
      </c>
      <c r="H12" s="20">
        <v>11.202438000000001</v>
      </c>
      <c r="I12" s="21">
        <v>13.741641000000001</v>
      </c>
      <c r="J12" s="21">
        <f t="shared" si="1"/>
        <v>6.8605184229710385</v>
      </c>
      <c r="K12" s="21">
        <v>4.3735341429710388</v>
      </c>
      <c r="L12" s="21">
        <v>1.1058621999999998</v>
      </c>
      <c r="M12" s="21">
        <v>1.3811220799999999</v>
      </c>
      <c r="N12" s="22">
        <f t="shared" si="2"/>
        <v>0.31826869461740692</v>
      </c>
      <c r="O12" s="22">
        <f t="shared" si="3"/>
        <v>0.3987439595439175</v>
      </c>
      <c r="P12" s="23">
        <f t="shared" si="4"/>
        <v>0.49925030227256251</v>
      </c>
      <c r="Q12" s="70">
        <v>0</v>
      </c>
      <c r="R12" s="21">
        <v>0</v>
      </c>
      <c r="S12" s="23">
        <f t="shared" si="5"/>
        <v>0</v>
      </c>
    </row>
    <row r="13" spans="1:19" ht="38.25" x14ac:dyDescent="0.25">
      <c r="A13" s="17"/>
      <c r="B13" s="19">
        <v>5003177</v>
      </c>
      <c r="C13" s="19" t="s">
        <v>1594</v>
      </c>
      <c r="D13" s="68">
        <v>3000544</v>
      </c>
      <c r="E13" s="19" t="s">
        <v>1589</v>
      </c>
      <c r="F13" s="69">
        <v>10</v>
      </c>
      <c r="G13" s="19" t="s">
        <v>1602</v>
      </c>
      <c r="H13" s="20">
        <v>1.5</v>
      </c>
      <c r="I13" s="21">
        <v>1.5</v>
      </c>
      <c r="J13" s="21">
        <f t="shared" si="1"/>
        <v>0.54067589920448844</v>
      </c>
      <c r="K13" s="21">
        <v>0.3123236692044884</v>
      </c>
      <c r="L13" s="21">
        <v>7.9170730000000009E-2</v>
      </c>
      <c r="M13" s="21">
        <v>0.14918149999999999</v>
      </c>
      <c r="N13" s="22">
        <f t="shared" si="2"/>
        <v>0.20821577946965894</v>
      </c>
      <c r="O13" s="22">
        <f t="shared" si="3"/>
        <v>0.26099626613632559</v>
      </c>
      <c r="P13" s="23">
        <f t="shared" si="4"/>
        <v>0.36045059946965896</v>
      </c>
      <c r="Q13" s="70">
        <v>0</v>
      </c>
      <c r="R13" s="21">
        <v>0</v>
      </c>
      <c r="S13" s="23">
        <f t="shared" si="5"/>
        <v>0</v>
      </c>
    </row>
    <row r="14" spans="1:19" ht="25.5" x14ac:dyDescent="0.25">
      <c r="A14" s="17"/>
      <c r="B14" s="19">
        <v>5003182</v>
      </c>
      <c r="C14" s="19" t="s">
        <v>1595</v>
      </c>
      <c r="D14" s="68">
        <v>3000423</v>
      </c>
      <c r="E14" s="19" t="s">
        <v>1588</v>
      </c>
      <c r="F14" s="69">
        <v>500</v>
      </c>
      <c r="G14" s="19" t="s">
        <v>1604</v>
      </c>
      <c r="H14" s="20">
        <v>5.3058480000000001</v>
      </c>
      <c r="I14" s="21">
        <v>7.8848479999999981</v>
      </c>
      <c r="J14" s="21">
        <f t="shared" si="1"/>
        <v>0.88452796832882941</v>
      </c>
      <c r="K14" s="21">
        <v>0.28421973832882941</v>
      </c>
      <c r="L14" s="21">
        <v>6.7816959999999996E-2</v>
      </c>
      <c r="M14" s="21">
        <v>0.53249126999999996</v>
      </c>
      <c r="N14" s="22">
        <f t="shared" si="2"/>
        <v>3.6046317992284631E-2</v>
      </c>
      <c r="O14" s="22">
        <f t="shared" si="3"/>
        <v>4.464723965875176E-2</v>
      </c>
      <c r="P14" s="23">
        <f t="shared" si="4"/>
        <v>0.11218072540254798</v>
      </c>
      <c r="Q14" s="70">
        <v>0</v>
      </c>
      <c r="R14" s="21">
        <v>0</v>
      </c>
      <c r="S14" s="23">
        <f t="shared" si="5"/>
        <v>0</v>
      </c>
    </row>
    <row r="15" spans="1:19" ht="38.25" x14ac:dyDescent="0.25">
      <c r="A15" s="17"/>
      <c r="B15" s="19">
        <v>5003185</v>
      </c>
      <c r="C15" s="19" t="s">
        <v>1596</v>
      </c>
      <c r="D15" s="68">
        <v>3000399</v>
      </c>
      <c r="E15" s="19" t="s">
        <v>1587</v>
      </c>
      <c r="F15" s="69">
        <v>86</v>
      </c>
      <c r="G15" s="19" t="s">
        <v>501</v>
      </c>
      <c r="H15" s="20">
        <v>13.739735000000003</v>
      </c>
      <c r="I15" s="21">
        <v>19.547978000000011</v>
      </c>
      <c r="J15" s="21">
        <f t="shared" si="1"/>
        <v>7.370005943299069</v>
      </c>
      <c r="K15" s="21">
        <v>4.0953797332990689</v>
      </c>
      <c r="L15" s="21">
        <v>1.2380115200000001</v>
      </c>
      <c r="M15" s="21">
        <v>2.0366146899999995</v>
      </c>
      <c r="N15" s="22">
        <f t="shared" si="2"/>
        <v>0.20950400769322877</v>
      </c>
      <c r="O15" s="22">
        <f t="shared" si="3"/>
        <v>0.27283595537600186</v>
      </c>
      <c r="P15" s="23">
        <f t="shared" si="4"/>
        <v>0.37702139542509538</v>
      </c>
      <c r="Q15" s="70">
        <v>114409</v>
      </c>
      <c r="R15" s="21">
        <v>20000</v>
      </c>
      <c r="S15" s="23">
        <f t="shared" si="5"/>
        <v>0.17481142217832513</v>
      </c>
    </row>
    <row r="16" spans="1:19" ht="38.25" x14ac:dyDescent="0.25">
      <c r="A16" s="17"/>
      <c r="B16" s="19">
        <v>5003191</v>
      </c>
      <c r="C16" s="19" t="s">
        <v>1597</v>
      </c>
      <c r="D16" s="68">
        <v>3000399</v>
      </c>
      <c r="E16" s="19" t="s">
        <v>1587</v>
      </c>
      <c r="F16" s="69">
        <v>86</v>
      </c>
      <c r="G16" s="19" t="s">
        <v>501</v>
      </c>
      <c r="H16" s="20">
        <v>3.9015640000000005</v>
      </c>
      <c r="I16" s="21">
        <v>3.9001689999999996</v>
      </c>
      <c r="J16" s="21">
        <f t="shared" si="1"/>
        <v>1.1989994824948893</v>
      </c>
      <c r="K16" s="21">
        <v>0.64770450249488931</v>
      </c>
      <c r="L16" s="21">
        <v>0.17384129000000004</v>
      </c>
      <c r="M16" s="21">
        <v>0.37745368999999995</v>
      </c>
      <c r="N16" s="22">
        <f t="shared" si="2"/>
        <v>0.16607088115794197</v>
      </c>
      <c r="O16" s="22">
        <f t="shared" si="3"/>
        <v>0.21064363941534059</v>
      </c>
      <c r="P16" s="23">
        <f t="shared" si="4"/>
        <v>0.3074224431030782</v>
      </c>
      <c r="Q16" s="70">
        <v>0</v>
      </c>
      <c r="R16" s="21">
        <v>0</v>
      </c>
      <c r="S16" s="23">
        <f t="shared" si="5"/>
        <v>0</v>
      </c>
    </row>
    <row r="17" spans="1:19" ht="38.25" x14ac:dyDescent="0.25">
      <c r="A17" s="17"/>
      <c r="B17" s="19">
        <v>5003191</v>
      </c>
      <c r="C17" s="19" t="s">
        <v>1597</v>
      </c>
      <c r="D17" s="68">
        <v>3000544</v>
      </c>
      <c r="E17" s="19" t="s">
        <v>1589</v>
      </c>
      <c r="F17" s="69">
        <v>86</v>
      </c>
      <c r="G17" s="19" t="s">
        <v>501</v>
      </c>
      <c r="H17" s="20">
        <v>0.80191999999999997</v>
      </c>
      <c r="I17" s="21">
        <v>0.803315</v>
      </c>
      <c r="J17" s="21">
        <f t="shared" si="1"/>
        <v>0.10874693093675256</v>
      </c>
      <c r="K17" s="21">
        <v>4.0966650936752558E-2</v>
      </c>
      <c r="L17" s="21">
        <v>2.29175E-2</v>
      </c>
      <c r="M17" s="21">
        <v>4.4862779999999998E-2</v>
      </c>
      <c r="N17" s="22">
        <f t="shared" si="2"/>
        <v>5.0996994873433905E-2</v>
      </c>
      <c r="O17" s="22">
        <f t="shared" si="3"/>
        <v>7.9525654241178828E-2</v>
      </c>
      <c r="P17" s="23">
        <f t="shared" si="4"/>
        <v>0.13537271299148224</v>
      </c>
      <c r="Q17" s="70">
        <v>0</v>
      </c>
      <c r="R17" s="21">
        <v>0</v>
      </c>
      <c r="S17" s="23">
        <f t="shared" si="5"/>
        <v>0</v>
      </c>
    </row>
    <row r="18" spans="1:19" ht="25.5" x14ac:dyDescent="0.25">
      <c r="A18" s="17"/>
      <c r="B18" s="19">
        <v>5003258</v>
      </c>
      <c r="C18" s="19" t="s">
        <v>1598</v>
      </c>
      <c r="D18" s="68">
        <v>3000423</v>
      </c>
      <c r="E18" s="19" t="s">
        <v>1588</v>
      </c>
      <c r="F18" s="69">
        <v>502</v>
      </c>
      <c r="G18" s="19" t="s">
        <v>1603</v>
      </c>
      <c r="H18" s="20">
        <v>41.331344000000016</v>
      </c>
      <c r="I18" s="21">
        <v>63.533475000000017</v>
      </c>
      <c r="J18" s="21">
        <f t="shared" si="1"/>
        <v>48.897647576962456</v>
      </c>
      <c r="K18" s="21">
        <v>46.926126696962456</v>
      </c>
      <c r="L18" s="21">
        <v>1.4563857999999996</v>
      </c>
      <c r="M18" s="21">
        <v>0.51513507999999997</v>
      </c>
      <c r="N18" s="22">
        <f t="shared" si="2"/>
        <v>0.73860475437495654</v>
      </c>
      <c r="O18" s="22">
        <f t="shared" si="3"/>
        <v>0.76152787954637213</v>
      </c>
      <c r="P18" s="23">
        <f t="shared" si="4"/>
        <v>0.7696359687072436</v>
      </c>
      <c r="Q18" s="70">
        <v>100</v>
      </c>
      <c r="R18" s="21">
        <v>0</v>
      </c>
      <c r="S18" s="23">
        <f t="shared" si="5"/>
        <v>0</v>
      </c>
    </row>
    <row r="19" spans="1:19" ht="38.25" x14ac:dyDescent="0.25">
      <c r="A19" s="17"/>
      <c r="B19" s="19">
        <v>5004208</v>
      </c>
      <c r="C19" s="19" t="s">
        <v>1599</v>
      </c>
      <c r="D19" s="68">
        <v>3000399</v>
      </c>
      <c r="E19" s="19" t="s">
        <v>1587</v>
      </c>
      <c r="F19" s="69">
        <v>23</v>
      </c>
      <c r="G19" s="19" t="s">
        <v>1605</v>
      </c>
      <c r="H19" s="20">
        <v>1.5083329999999997</v>
      </c>
      <c r="I19" s="21">
        <v>4.4264780000000004</v>
      </c>
      <c r="J19" s="21">
        <f t="shared" si="1"/>
        <v>1.9398425014877247</v>
      </c>
      <c r="K19" s="21">
        <v>0.94143078148772474</v>
      </c>
      <c r="L19" s="21">
        <v>0.43850451000000001</v>
      </c>
      <c r="M19" s="21">
        <v>0.5599072100000001</v>
      </c>
      <c r="N19" s="22">
        <f t="shared" si="2"/>
        <v>0.21268168089567477</v>
      </c>
      <c r="O19" s="22">
        <f t="shared" si="3"/>
        <v>0.31174565681513039</v>
      </c>
      <c r="P19" s="23">
        <f t="shared" si="4"/>
        <v>0.43823611039922139</v>
      </c>
      <c r="Q19" s="70">
        <v>4</v>
      </c>
      <c r="R19" s="21">
        <v>0</v>
      </c>
      <c r="S19" s="23">
        <f t="shared" si="5"/>
        <v>0</v>
      </c>
    </row>
    <row r="20" spans="1:19" ht="38.25" x14ac:dyDescent="0.25">
      <c r="A20" s="17"/>
      <c r="B20" s="19">
        <v>5004209</v>
      </c>
      <c r="C20" s="19" t="s">
        <v>1600</v>
      </c>
      <c r="D20" s="68">
        <v>3000399</v>
      </c>
      <c r="E20" s="19" t="s">
        <v>1587</v>
      </c>
      <c r="F20" s="69">
        <v>500</v>
      </c>
      <c r="G20" s="19" t="s">
        <v>1604</v>
      </c>
      <c r="H20" s="20">
        <v>13.893478999999999</v>
      </c>
      <c r="I20" s="21">
        <v>14.584617</v>
      </c>
      <c r="J20" s="21">
        <f t="shared" si="1"/>
        <v>6.48374332488648</v>
      </c>
      <c r="K20" s="21">
        <v>4.4238092748864801</v>
      </c>
      <c r="L20" s="21">
        <v>0.91016723999999993</v>
      </c>
      <c r="M20" s="21">
        <v>1.14976681</v>
      </c>
      <c r="N20" s="22">
        <f t="shared" si="2"/>
        <v>0.30332022259387958</v>
      </c>
      <c r="O20" s="22">
        <f t="shared" si="3"/>
        <v>0.36572619732739503</v>
      </c>
      <c r="P20" s="23">
        <f t="shared" si="4"/>
        <v>0.44456041080039882</v>
      </c>
      <c r="Q20" s="70">
        <v>0</v>
      </c>
      <c r="R20" s="21">
        <v>0</v>
      </c>
      <c r="S20" s="23">
        <f t="shared" si="5"/>
        <v>0</v>
      </c>
    </row>
    <row r="21" spans="1:19" ht="25.5" x14ac:dyDescent="0.25">
      <c r="A21" s="17"/>
      <c r="B21" s="19">
        <v>5004210</v>
      </c>
      <c r="C21" s="19" t="s">
        <v>1601</v>
      </c>
      <c r="D21" s="68">
        <v>3000423</v>
      </c>
      <c r="E21" s="19" t="s">
        <v>1588</v>
      </c>
      <c r="F21" s="69">
        <v>42</v>
      </c>
      <c r="G21" s="19" t="s">
        <v>535</v>
      </c>
      <c r="H21" s="20">
        <v>1</v>
      </c>
      <c r="I21" s="21">
        <v>1</v>
      </c>
      <c r="J21" s="21">
        <f t="shared" si="1"/>
        <v>0.22028799976035954</v>
      </c>
      <c r="K21" s="21">
        <v>5.0787999760359526E-2</v>
      </c>
      <c r="L21" s="21">
        <v>0.16950000000000001</v>
      </c>
      <c r="M21" s="21">
        <v>0</v>
      </c>
      <c r="N21" s="22">
        <f t="shared" si="2"/>
        <v>5.0787999760359526E-2</v>
      </c>
      <c r="O21" s="22">
        <f t="shared" si="3"/>
        <v>0.22028799976035954</v>
      </c>
      <c r="P21" s="23">
        <f t="shared" si="4"/>
        <v>0.22028799976035954</v>
      </c>
      <c r="Q21" s="70">
        <v>0</v>
      </c>
      <c r="R21" s="21">
        <v>0</v>
      </c>
      <c r="S21" s="23">
        <f t="shared" si="5"/>
        <v>0</v>
      </c>
    </row>
    <row r="22" spans="1:19" ht="15.75" thickBot="1" x14ac:dyDescent="0.3">
      <c r="A22" s="41" t="s">
        <v>294</v>
      </c>
      <c r="B22" s="43"/>
      <c r="C22" s="43"/>
      <c r="D22" s="65"/>
      <c r="E22" s="43"/>
      <c r="F22" s="66"/>
      <c r="G22" s="43"/>
      <c r="H22" s="44">
        <f>H6-H7</f>
        <v>189.19943799999999</v>
      </c>
      <c r="I22" s="44">
        <f t="shared" ref="I22:M22" si="6">I6-I7</f>
        <v>320.45102999999989</v>
      </c>
      <c r="J22" s="44">
        <f t="shared" si="6"/>
        <v>110.91393165425181</v>
      </c>
      <c r="K22" s="44">
        <f t="shared" si="6"/>
        <v>60.440577294251852</v>
      </c>
      <c r="L22" s="44">
        <f t="shared" si="6"/>
        <v>16.568061719999996</v>
      </c>
      <c r="M22" s="44">
        <f t="shared" si="6"/>
        <v>33.905292640000006</v>
      </c>
      <c r="N22" s="46">
        <f t="shared" si="2"/>
        <v>0.18861096278658201</v>
      </c>
      <c r="O22" s="46">
        <f t="shared" si="3"/>
        <v>0.24031328285714007</v>
      </c>
      <c r="P22" s="47">
        <f t="shared" si="4"/>
        <v>0.34611819364179258</v>
      </c>
      <c r="Q22" s="67"/>
      <c r="R22" s="45"/>
      <c r="S22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"/>
  <sheetViews>
    <sheetView workbookViewId="0">
      <selection activeCell="A12" sqref="A12:L12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103</v>
      </c>
      <c r="B1" s="50" t="s">
        <v>65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1608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65.063928000000018</v>
      </c>
      <c r="E6" s="14">
        <v>71.760797000000039</v>
      </c>
      <c r="F6" s="14">
        <v>37.08871546993538</v>
      </c>
      <c r="G6" s="14">
        <v>23.948780839935377</v>
      </c>
      <c r="H6" s="14">
        <v>5.2751442399999995</v>
      </c>
      <c r="I6" s="14">
        <v>7.8647903900000014</v>
      </c>
      <c r="J6" s="15">
        <v>0.33373069755531509</v>
      </c>
      <c r="K6" s="15">
        <v>0.40724080976881238</v>
      </c>
      <c r="L6" s="16">
        <v>0.51683812081874392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64.499587000000005</v>
      </c>
      <c r="E7" s="38">
        <f ca="1">SUM(E8:OFFSET(E6,MATCH("GOBIERNOS REGIONALES",$A$8:$A$50,0),0))</f>
        <v>71.117856000000032</v>
      </c>
      <c r="F7" s="38">
        <f ca="1">SUM(F8:OFFSET(F6,MATCH("GOBIERNOS REGIONALES",$A$8:$A$50,0),0))</f>
        <v>36.921066118349913</v>
      </c>
      <c r="G7" s="38">
        <f ca="1">SUM(G8:OFFSET(G6,MATCH("GOBIERNOS REGIONALES",$A$8:$A$50,0),0))</f>
        <v>23.808322958349915</v>
      </c>
      <c r="H7" s="38">
        <f ca="1">SUM(H8:OFFSET(H6,MATCH("GOBIERNOS REGIONALES",$A$8:$A$50,0),0))</f>
        <v>5.2610770499999999</v>
      </c>
      <c r="I7" s="38">
        <f ca="1">SUM(I8:OFFSET(I6,MATCH("GOBIERNOS REGIONALES",$A$8:$A$50,0),0))</f>
        <v>7.85166611</v>
      </c>
      <c r="J7" s="39">
        <f ca="1">IFERROR(G7/E7,0)</f>
        <v>0.33477278840281555</v>
      </c>
      <c r="K7" s="39">
        <f ca="1">IFERROR(SUM(G7,H7)/E7,0)</f>
        <v>0.40874966771143806</v>
      </c>
      <c r="L7" s="40">
        <f ca="1">IFERROR(SUM(G7,H7,I7)/E7,0)</f>
        <v>0.51915325060347572</v>
      </c>
      <c r="M7" s="4"/>
    </row>
    <row r="8" spans="1:13" ht="25.5" x14ac:dyDescent="0.25">
      <c r="A8" s="17"/>
      <c r="B8" s="18">
        <v>12</v>
      </c>
      <c r="C8" s="19" t="s">
        <v>113</v>
      </c>
      <c r="D8" s="20">
        <v>9.6831560000000003</v>
      </c>
      <c r="E8" s="21">
        <v>9.8202140000000018</v>
      </c>
      <c r="F8" s="21">
        <f t="shared" ref="F8:F13" si="0">SUM(G8,H8,I8)</f>
        <v>3.0766770213119088</v>
      </c>
      <c r="G8" s="21">
        <v>1.9960442613119085</v>
      </c>
      <c r="H8" s="21">
        <v>0.48839311000000002</v>
      </c>
      <c r="I8" s="21">
        <v>0.59223965000000001</v>
      </c>
      <c r="J8" s="22">
        <f t="shared" ref="J8:J13" si="1">IFERROR(G8/E8,0)</f>
        <v>0.20325873359907515</v>
      </c>
      <c r="K8" s="22">
        <f t="shared" ref="K8:K13" si="2">IFERROR(SUM(G8,H8)/E8,0)</f>
        <v>0.25299218238135218</v>
      </c>
      <c r="L8" s="23">
        <f t="shared" ref="L8:L13" si="3">IFERROR(SUM(G8,H8,I8)/E8,0)</f>
        <v>0.3133004047887254</v>
      </c>
      <c r="M8" s="4"/>
    </row>
    <row r="9" spans="1:13" ht="25.5" x14ac:dyDescent="0.25">
      <c r="A9" s="17"/>
      <c r="B9" s="18">
        <v>121</v>
      </c>
      <c r="C9" s="19" t="s">
        <v>143</v>
      </c>
      <c r="D9" s="20">
        <v>54.816431000000009</v>
      </c>
      <c r="E9" s="21">
        <v>61.297642000000025</v>
      </c>
      <c r="F9" s="21">
        <f t="shared" si="0"/>
        <v>33.844389097038004</v>
      </c>
      <c r="G9" s="21">
        <v>21.812278697038007</v>
      </c>
      <c r="H9" s="21">
        <v>4.7726839400000003</v>
      </c>
      <c r="I9" s="21">
        <v>7.2594264600000002</v>
      </c>
      <c r="J9" s="22">
        <f t="shared" si="1"/>
        <v>0.35584205175523714</v>
      </c>
      <c r="K9" s="22">
        <f t="shared" si="2"/>
        <v>0.43370285984309148</v>
      </c>
      <c r="L9" s="23">
        <f t="shared" si="3"/>
        <v>0.55213199060802354</v>
      </c>
      <c r="M9" s="4"/>
    </row>
    <row r="10" spans="1:13" x14ac:dyDescent="0.25">
      <c r="A10" s="34" t="s">
        <v>206</v>
      </c>
      <c r="B10" s="57"/>
      <c r="C10" s="36"/>
      <c r="D10" s="37">
        <f ca="1">SUM(D11:OFFSET(D9,(MATCH("GOBIERNOS LOCALES",$A$8:$A$50,0)-MATCH("GOBIERNOS REGIONALES",$A$8:$A$50,0)),0))</f>
        <v>0.56434099999999998</v>
      </c>
      <c r="E10" s="38">
        <f ca="1">SUM(E11:OFFSET(E9,(MATCH("GOBIERNOS LOCALES",$A$8:$A$50,0)-MATCH("GOBIERNOS REGIONALES",$A$8:$A$50,0)),0))</f>
        <v>0.64294099999999998</v>
      </c>
      <c r="F10" s="38">
        <f ca="1">SUM(F11:OFFSET(F9,(MATCH("GOBIERNOS LOCALES",$A$8:$A$50,0)-MATCH("GOBIERNOS REGIONALES",$A$8:$A$50,0)),0))</f>
        <v>0.16764935158546201</v>
      </c>
      <c r="G10" s="38">
        <f ca="1">SUM(G11:OFFSET(G9,(MATCH("GOBIERNOS LOCALES",$A$8:$A$50,0)-MATCH("GOBIERNOS REGIONALES",$A$8:$A$50,0)),0))</f>
        <v>0.14045788158546202</v>
      </c>
      <c r="H10" s="38">
        <f ca="1">SUM(H11:OFFSET(H9,(MATCH("GOBIERNOS LOCALES",$A$8:$A$50,0)-MATCH("GOBIERNOS REGIONALES",$A$8:$A$50,0)),0))</f>
        <v>1.4067189999999999E-2</v>
      </c>
      <c r="I10" s="38">
        <f ca="1">SUM(I11:OFFSET(I9,(MATCH("GOBIERNOS LOCALES",$A$8:$A$50,0)-MATCH("GOBIERNOS REGIONALES",$A$8:$A$50,0)),0))</f>
        <v>1.312428E-2</v>
      </c>
      <c r="J10" s="39">
        <f t="shared" ca="1" si="1"/>
        <v>0.21846154092749104</v>
      </c>
      <c r="K10" s="39">
        <f t="shared" ca="1" si="2"/>
        <v>0.24034098243145488</v>
      </c>
      <c r="L10" s="40">
        <f t="shared" ca="1" si="3"/>
        <v>0.26075386635081915</v>
      </c>
      <c r="M10" s="4"/>
    </row>
    <row r="11" spans="1:13" x14ac:dyDescent="0.25">
      <c r="A11" s="17"/>
      <c r="B11" s="18">
        <v>445</v>
      </c>
      <c r="C11" s="19" t="s">
        <v>212</v>
      </c>
      <c r="D11" s="20">
        <v>0.16894100000000001</v>
      </c>
      <c r="E11" s="21">
        <v>0.16894100000000001</v>
      </c>
      <c r="F11" s="21">
        <f t="shared" si="0"/>
        <v>4.385E-3</v>
      </c>
      <c r="G11" s="21">
        <v>0</v>
      </c>
      <c r="H11" s="21">
        <v>1.0200000000000001E-3</v>
      </c>
      <c r="I11" s="21">
        <v>3.3649999999999999E-3</v>
      </c>
      <c r="J11" s="22">
        <f t="shared" si="1"/>
        <v>0</v>
      </c>
      <c r="K11" s="22">
        <f t="shared" si="2"/>
        <v>6.0376107635209926E-3</v>
      </c>
      <c r="L11" s="23">
        <f t="shared" si="3"/>
        <v>2.5955807056901519E-2</v>
      </c>
      <c r="M11" s="4"/>
    </row>
    <row r="12" spans="1:13" ht="15.75" thickBot="1" x14ac:dyDescent="0.3">
      <c r="A12" s="24"/>
      <c r="B12" s="25">
        <v>457</v>
      </c>
      <c r="C12" s="26" t="s">
        <v>224</v>
      </c>
      <c r="D12" s="27">
        <v>0.39539999999999997</v>
      </c>
      <c r="E12" s="28">
        <v>0.47400000000000003</v>
      </c>
      <c r="F12" s="28">
        <f t="shared" si="0"/>
        <v>0.16326435158546201</v>
      </c>
      <c r="G12" s="28">
        <v>0.14045788158546202</v>
      </c>
      <c r="H12" s="28">
        <v>1.3047189999999998E-2</v>
      </c>
      <c r="I12" s="28">
        <v>9.7592800000000004E-3</v>
      </c>
      <c r="J12" s="29">
        <f t="shared" si="1"/>
        <v>0.29632464469506753</v>
      </c>
      <c r="K12" s="29">
        <f t="shared" si="2"/>
        <v>0.32385036199464556</v>
      </c>
      <c r="L12" s="30">
        <f t="shared" si="3"/>
        <v>0.34443956030688189</v>
      </c>
      <c r="M12" s="4"/>
    </row>
    <row r="13" spans="1:13" x14ac:dyDescent="0.25">
      <c r="A13" t="s">
        <v>233</v>
      </c>
      <c r="D13" s="5"/>
      <c r="E13" s="5"/>
      <c r="F13" s="5">
        <f t="shared" si="0"/>
        <v>0</v>
      </c>
      <c r="G13" s="5"/>
      <c r="H13" s="5"/>
      <c r="I13" s="5"/>
      <c r="J13" s="4">
        <f t="shared" si="1"/>
        <v>0</v>
      </c>
      <c r="K13" s="4">
        <f t="shared" si="2"/>
        <v>0</v>
      </c>
      <c r="L13" s="4">
        <f t="shared" si="3"/>
        <v>0</v>
      </c>
      <c r="M13" s="4"/>
    </row>
    <row r="14" spans="1:13" x14ac:dyDescent="0.25">
      <c r="D14" s="5"/>
      <c r="E14" s="5"/>
      <c r="F14" s="5"/>
      <c r="G14" s="5"/>
      <c r="H14" s="5"/>
      <c r="I14" s="5"/>
      <c r="J14" s="4"/>
      <c r="K14" s="4"/>
      <c r="L14" s="4"/>
      <c r="M14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103</v>
      </c>
      <c r="B1" s="51" t="s">
        <v>65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1609</v>
      </c>
      <c r="N2" s="72" t="s">
        <v>1618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65.063928000000018</v>
      </c>
      <c r="E6" s="14">
        <f ca="1">SUM(E7:OFFSET(E7,50,0))</f>
        <v>71.760797000000039</v>
      </c>
      <c r="F6" s="14">
        <f ca="1">SUM(F7:OFFSET(F7,50,0))</f>
        <v>37.08871546993538</v>
      </c>
      <c r="G6" s="14">
        <f ca="1">SUM(G7:OFFSET(G7,50,0))</f>
        <v>23.948780839935377</v>
      </c>
      <c r="H6" s="14">
        <f ca="1">SUM(H7:OFFSET(H7,50,0))</f>
        <v>5.2751442399999995</v>
      </c>
      <c r="I6" s="14">
        <f ca="1">SUM(I7:OFFSET(I7,50,0))</f>
        <v>7.8647903900000014</v>
      </c>
      <c r="J6" s="15">
        <f ca="1">IFERROR(G6/E6,0)</f>
        <v>0.33373069755531509</v>
      </c>
      <c r="K6" s="15">
        <f ca="1">IFERROR(SUM(G6,H6)/E6,0)</f>
        <v>0.40724080976881238</v>
      </c>
      <c r="L6" s="16">
        <f ca="1">IFERROR(SUM(G6,H6,I6)/E6,0)</f>
        <v>0.51683812081874392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2</v>
      </c>
      <c r="C7" s="19" t="s">
        <v>251</v>
      </c>
      <c r="D7" s="20">
        <v>0</v>
      </c>
      <c r="E7" s="21">
        <v>0.9649930000000001</v>
      </c>
      <c r="F7" s="21">
        <f t="shared" ref="F7:F16" si="0">SUM(G7,H7,I7)</f>
        <v>0.71482990095734822</v>
      </c>
      <c r="G7" s="21">
        <v>0.44415152095734811</v>
      </c>
      <c r="H7" s="21">
        <v>0.13802335999999998</v>
      </c>
      <c r="I7" s="21">
        <v>0.13265502000000001</v>
      </c>
      <c r="J7" s="22">
        <f t="shared" ref="J7:J16" si="1">IFERROR(G7/E7,0)</f>
        <v>0.4602639821815786</v>
      </c>
      <c r="K7" s="22">
        <f t="shared" ref="K7:K16" si="2">IFERROR(SUM(G7,H7)/E7,0)</f>
        <v>0.60329440830902203</v>
      </c>
      <c r="L7" s="23">
        <f t="shared" ref="L7:L16" si="3">IFERROR(SUM(G7,H7,I7)/E7,0)</f>
        <v>0.74076174745034229</v>
      </c>
      <c r="M7" s="4"/>
      <c r="N7" t="s">
        <v>251</v>
      </c>
      <c r="O7" s="5">
        <v>0.71482990095734822</v>
      </c>
      <c r="P7" s="71">
        <v>0.74076174745034229</v>
      </c>
    </row>
    <row r="8" spans="1:16" x14ac:dyDescent="0.25">
      <c r="A8" s="17"/>
      <c r="B8" s="55">
        <v>6</v>
      </c>
      <c r="C8" s="19" t="s">
        <v>255</v>
      </c>
      <c r="D8" s="20">
        <v>0.16894100000000001</v>
      </c>
      <c r="E8" s="21">
        <v>0.76728399999999997</v>
      </c>
      <c r="F8" s="21">
        <f t="shared" si="0"/>
        <v>0.3552393069204236</v>
      </c>
      <c r="G8" s="21">
        <v>0.24160303692042362</v>
      </c>
      <c r="H8" s="21">
        <v>4.6248719999999993E-2</v>
      </c>
      <c r="I8" s="21">
        <v>6.7387549999999991E-2</v>
      </c>
      <c r="J8" s="22">
        <f t="shared" si="1"/>
        <v>0.3148808484478024</v>
      </c>
      <c r="K8" s="22">
        <f t="shared" si="2"/>
        <v>0.375156730650481</v>
      </c>
      <c r="L8" s="23">
        <f t="shared" si="3"/>
        <v>0.46298281590704826</v>
      </c>
      <c r="M8" s="4"/>
      <c r="N8" t="s">
        <v>260</v>
      </c>
      <c r="O8" s="5">
        <v>0.39188100494708311</v>
      </c>
      <c r="P8" s="71">
        <v>0.69999250663959289</v>
      </c>
    </row>
    <row r="9" spans="1:16" x14ac:dyDescent="0.25">
      <c r="A9" s="17"/>
      <c r="B9" s="55">
        <v>10</v>
      </c>
      <c r="C9" s="19" t="s">
        <v>259</v>
      </c>
      <c r="D9" s="20">
        <v>0</v>
      </c>
      <c r="E9" s="21">
        <v>0.78421700000000016</v>
      </c>
      <c r="F9" s="21">
        <f t="shared" si="0"/>
        <v>0.40512939021121253</v>
      </c>
      <c r="G9" s="21">
        <v>0.2560219402112125</v>
      </c>
      <c r="H9" s="21">
        <v>7.9446380000000011E-2</v>
      </c>
      <c r="I9" s="21">
        <v>6.9661070000000005E-2</v>
      </c>
      <c r="J9" s="22">
        <f t="shared" si="1"/>
        <v>0.32646823546443454</v>
      </c>
      <c r="K9" s="22">
        <f t="shared" si="2"/>
        <v>0.42777486360434991</v>
      </c>
      <c r="L9" s="23">
        <f t="shared" si="3"/>
        <v>0.51660368266846091</v>
      </c>
      <c r="M9" s="4"/>
      <c r="N9" t="s">
        <v>265</v>
      </c>
      <c r="O9" s="5">
        <v>0.45913892257519273</v>
      </c>
      <c r="P9" s="71">
        <v>0.65374232202686033</v>
      </c>
    </row>
    <row r="10" spans="1:16" x14ac:dyDescent="0.25">
      <c r="A10" s="17"/>
      <c r="B10" s="55">
        <v>11</v>
      </c>
      <c r="C10" s="19" t="s">
        <v>260</v>
      </c>
      <c r="D10" s="20">
        <v>0</v>
      </c>
      <c r="E10" s="21">
        <v>0.559836</v>
      </c>
      <c r="F10" s="21">
        <f t="shared" si="0"/>
        <v>0.39188100494708311</v>
      </c>
      <c r="G10" s="21">
        <v>0.23777407494708314</v>
      </c>
      <c r="H10" s="21">
        <v>7.8678299999999993E-2</v>
      </c>
      <c r="I10" s="21">
        <v>7.5428629999999983E-2</v>
      </c>
      <c r="J10" s="22">
        <f t="shared" si="1"/>
        <v>0.42472094496796048</v>
      </c>
      <c r="K10" s="22">
        <f t="shared" si="2"/>
        <v>0.56525906684651062</v>
      </c>
      <c r="L10" s="23">
        <f t="shared" si="3"/>
        <v>0.69999250663959289</v>
      </c>
      <c r="M10" s="4"/>
      <c r="N10" t="s">
        <v>262</v>
      </c>
      <c r="O10" s="5">
        <v>0.38392331053844031</v>
      </c>
      <c r="P10" s="71">
        <v>0.52318672167371461</v>
      </c>
    </row>
    <row r="11" spans="1:16" x14ac:dyDescent="0.25">
      <c r="A11" s="17"/>
      <c r="B11" s="55">
        <v>13</v>
      </c>
      <c r="C11" s="19" t="s">
        <v>262</v>
      </c>
      <c r="D11" s="20">
        <v>0</v>
      </c>
      <c r="E11" s="21">
        <v>0.73381700000000016</v>
      </c>
      <c r="F11" s="21">
        <f t="shared" si="0"/>
        <v>0.38392331053844031</v>
      </c>
      <c r="G11" s="21">
        <v>0.21744818053844028</v>
      </c>
      <c r="H11" s="21">
        <v>8.7573949999999998E-2</v>
      </c>
      <c r="I11" s="21">
        <v>7.8901180000000015E-2</v>
      </c>
      <c r="J11" s="22">
        <f t="shared" si="1"/>
        <v>0.29632480650957971</v>
      </c>
      <c r="K11" s="22">
        <f t="shared" si="2"/>
        <v>0.41566511887628688</v>
      </c>
      <c r="L11" s="23">
        <f t="shared" si="3"/>
        <v>0.52318672167371461</v>
      </c>
      <c r="M11" s="4"/>
      <c r="N11" t="s">
        <v>273</v>
      </c>
      <c r="O11" s="5">
        <v>0.35933604867225544</v>
      </c>
      <c r="P11" s="71">
        <v>0.51791782561519872</v>
      </c>
    </row>
    <row r="12" spans="1:16" x14ac:dyDescent="0.25">
      <c r="A12" s="17"/>
      <c r="B12" s="55">
        <v>15</v>
      </c>
      <c r="C12" s="19" t="s">
        <v>264</v>
      </c>
      <c r="D12" s="20">
        <v>64.49958700000002</v>
      </c>
      <c r="E12" s="21">
        <v>65.315662000000032</v>
      </c>
      <c r="F12" s="21">
        <f t="shared" si="0"/>
        <v>33.4814582423679</v>
      </c>
      <c r="G12" s="21">
        <v>21.645216892367898</v>
      </c>
      <c r="H12" s="21">
        <v>4.59483131</v>
      </c>
      <c r="I12" s="21">
        <v>7.2414100400000008</v>
      </c>
      <c r="J12" s="22">
        <f t="shared" si="1"/>
        <v>0.33139397549653388</v>
      </c>
      <c r="K12" s="22">
        <f t="shared" si="2"/>
        <v>0.4017420538793266</v>
      </c>
      <c r="L12" s="23">
        <f t="shared" si="3"/>
        <v>0.51260995015817012</v>
      </c>
      <c r="M12" s="4"/>
      <c r="N12" t="s">
        <v>259</v>
      </c>
      <c r="O12" s="5">
        <v>0.40512939021121253</v>
      </c>
      <c r="P12" s="71">
        <v>0.51660368266846091</v>
      </c>
    </row>
    <row r="13" spans="1:16" x14ac:dyDescent="0.25">
      <c r="A13" s="17"/>
      <c r="B13" s="55">
        <v>16</v>
      </c>
      <c r="C13" s="19" t="s">
        <v>265</v>
      </c>
      <c r="D13" s="20">
        <v>0</v>
      </c>
      <c r="E13" s="21">
        <v>0.70232400000000017</v>
      </c>
      <c r="F13" s="21">
        <f t="shared" si="0"/>
        <v>0.45913892257519273</v>
      </c>
      <c r="G13" s="21">
        <v>0.29039840257519273</v>
      </c>
      <c r="H13" s="21">
        <v>0.10729821</v>
      </c>
      <c r="I13" s="21">
        <v>6.1442309999999993E-2</v>
      </c>
      <c r="J13" s="22">
        <f t="shared" si="1"/>
        <v>0.41348210024887755</v>
      </c>
      <c r="K13" s="22">
        <f t="shared" si="2"/>
        <v>0.56625804126755264</v>
      </c>
      <c r="L13" s="23">
        <f t="shared" si="3"/>
        <v>0.65374232202686033</v>
      </c>
      <c r="M13" s="4"/>
      <c r="N13" t="s">
        <v>264</v>
      </c>
      <c r="O13" s="5">
        <v>33.4814582423679</v>
      </c>
      <c r="P13" s="71">
        <v>0.51260995015817012</v>
      </c>
    </row>
    <row r="14" spans="1:16" x14ac:dyDescent="0.25">
      <c r="A14" s="17"/>
      <c r="B14" s="55">
        <v>18</v>
      </c>
      <c r="C14" s="19" t="s">
        <v>267</v>
      </c>
      <c r="D14" s="20">
        <v>0</v>
      </c>
      <c r="E14" s="21">
        <v>0.76485500000000017</v>
      </c>
      <c r="F14" s="21">
        <f t="shared" si="0"/>
        <v>0.37451499116006215</v>
      </c>
      <c r="G14" s="21">
        <v>0.24752816116006215</v>
      </c>
      <c r="H14" s="21">
        <v>6.5348959999999998E-2</v>
      </c>
      <c r="I14" s="21">
        <v>6.1637869999999997E-2</v>
      </c>
      <c r="J14" s="22">
        <f t="shared" si="1"/>
        <v>0.32362756491107741</v>
      </c>
      <c r="K14" s="22">
        <f t="shared" si="2"/>
        <v>0.40906723648281318</v>
      </c>
      <c r="L14" s="23">
        <f t="shared" si="3"/>
        <v>0.48965489035184717</v>
      </c>
      <c r="M14" s="4"/>
      <c r="N14" t="s">
        <v>267</v>
      </c>
      <c r="O14" s="5">
        <v>0.37451499116006215</v>
      </c>
      <c r="P14" s="71">
        <v>0.48965489035184717</v>
      </c>
    </row>
    <row r="15" spans="1:16" x14ac:dyDescent="0.25">
      <c r="A15" s="17"/>
      <c r="B15" s="55">
        <v>20</v>
      </c>
      <c r="C15" s="19" t="s">
        <v>269</v>
      </c>
      <c r="D15" s="20">
        <v>0.39539999999999997</v>
      </c>
      <c r="E15" s="21">
        <v>0.47400000000000003</v>
      </c>
      <c r="F15" s="21">
        <f t="shared" si="0"/>
        <v>0.16326435158546201</v>
      </c>
      <c r="G15" s="21">
        <v>0.14045788158546202</v>
      </c>
      <c r="H15" s="21">
        <v>1.3047189999999998E-2</v>
      </c>
      <c r="I15" s="21">
        <v>9.7592800000000004E-3</v>
      </c>
      <c r="J15" s="22">
        <f t="shared" si="1"/>
        <v>0.29632464469506753</v>
      </c>
      <c r="K15" s="22">
        <f t="shared" si="2"/>
        <v>0.32385036199464556</v>
      </c>
      <c r="L15" s="23">
        <f t="shared" si="3"/>
        <v>0.34443956030688189</v>
      </c>
      <c r="M15" s="4"/>
      <c r="N15" t="s">
        <v>255</v>
      </c>
      <c r="O15" s="5">
        <v>0.3552393069204236</v>
      </c>
      <c r="P15" s="71">
        <v>0.46298281590704826</v>
      </c>
    </row>
    <row r="16" spans="1:16" ht="15.75" thickBot="1" x14ac:dyDescent="0.3">
      <c r="A16" s="24"/>
      <c r="B16" s="56">
        <v>24</v>
      </c>
      <c r="C16" s="26" t="s">
        <v>273</v>
      </c>
      <c r="D16" s="27">
        <v>0</v>
      </c>
      <c r="E16" s="28">
        <v>0.69380900000000001</v>
      </c>
      <c r="F16" s="28">
        <f t="shared" si="0"/>
        <v>0.35933604867225544</v>
      </c>
      <c r="G16" s="28">
        <v>0.22818074867225543</v>
      </c>
      <c r="H16" s="28">
        <v>6.4647860000000001E-2</v>
      </c>
      <c r="I16" s="28">
        <v>6.6507440000000001E-2</v>
      </c>
      <c r="J16" s="29">
        <f t="shared" si="1"/>
        <v>0.32888121755736149</v>
      </c>
      <c r="K16" s="29">
        <f t="shared" si="2"/>
        <v>0.42205939771933698</v>
      </c>
      <c r="L16" s="30">
        <f t="shared" si="3"/>
        <v>0.51791782561519872</v>
      </c>
      <c r="M16" s="4"/>
      <c r="N16" t="s">
        <v>269</v>
      </c>
      <c r="O16" s="5">
        <v>0.16326435158546201</v>
      </c>
      <c r="P16" s="71">
        <v>0.34443956030688189</v>
      </c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topLeftCell="A10" workbookViewId="0">
      <selection activeCell="A15" sqref="A15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7109375" customWidth="1"/>
    <col min="6" max="6" width="13.5703125" customWidth="1"/>
    <col min="7" max="9" width="0" hidden="1" customWidth="1"/>
  </cols>
  <sheetData>
    <row r="1" spans="1:13" ht="15.75" x14ac:dyDescent="0.25">
      <c r="A1" s="50">
        <v>103</v>
      </c>
      <c r="B1" s="49" t="s">
        <v>65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1610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65.063928000000018</v>
      </c>
      <c r="E6" s="14">
        <v>71.760797000000039</v>
      </c>
      <c r="F6" s="14">
        <v>37.08871546993538</v>
      </c>
      <c r="G6" s="14">
        <v>23.948780839935377</v>
      </c>
      <c r="H6" s="14">
        <v>5.2751442399999995</v>
      </c>
      <c r="I6" s="14">
        <v>7.8647903900000014</v>
      </c>
      <c r="J6" s="15">
        <v>0.33373069755531509</v>
      </c>
      <c r="K6" s="15">
        <v>0.40724080976881238</v>
      </c>
      <c r="L6" s="16">
        <v>0.51683812081874392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65.063928000000004</v>
      </c>
      <c r="E7" s="38">
        <f ca="1">SUM(E8:OFFSET(E6,MATCH("PROYECTOS",$A$8:$A$50,0),0))</f>
        <v>71.760797000000025</v>
      </c>
      <c r="F7" s="38">
        <f ca="1">SUM(F8:OFFSET(F6,MATCH("PROYECTOS",$A$8:$A$50,0),0))</f>
        <v>37.088715469935387</v>
      </c>
      <c r="G7" s="38">
        <f ca="1">SUM(G8:OFFSET(G6,MATCH("PROYECTOS",$A$8:$A$50,0),0))</f>
        <v>23.948780839935377</v>
      </c>
      <c r="H7" s="38">
        <f ca="1">SUM(H8:OFFSET(H6,MATCH("PROYECTOS",$A$8:$A$50,0),0))</f>
        <v>5.2751442400000004</v>
      </c>
      <c r="I7" s="38">
        <f ca="1">SUM(I8:OFFSET(I6,MATCH("PROYECTOS",$A$8:$A$50,0),0))</f>
        <v>7.8647903900000005</v>
      </c>
      <c r="J7" s="39">
        <f ca="1">IFERROR(G7/E7,0)</f>
        <v>0.3337306975553152</v>
      </c>
      <c r="K7" s="39">
        <f ca="1">IFERROR(SUM(G7,H7)/E7,0)</f>
        <v>0.40724080976881244</v>
      </c>
      <c r="L7" s="40">
        <f ca="1">IFERROR(SUM(G7,H7,I7)/E7,0)</f>
        <v>0.51683812081874403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5.8284589999999996</v>
      </c>
      <c r="E8" s="21">
        <v>4.4701700000000013</v>
      </c>
      <c r="F8" s="21">
        <f t="shared" ref="F8:F10" si="0">SUM(G8,H8,I8)</f>
        <v>2.3483200228204923</v>
      </c>
      <c r="G8" s="21">
        <v>1.5994432528204925</v>
      </c>
      <c r="H8" s="21">
        <v>0.40770932999999998</v>
      </c>
      <c r="I8" s="21">
        <v>0.34116744000000004</v>
      </c>
      <c r="J8" s="22">
        <f t="shared" ref="J8:J11" si="1">IFERROR(G8/E8,0)</f>
        <v>0.35780367476415709</v>
      </c>
      <c r="K8" s="22">
        <f t="shared" ref="K8:K11" si="2">IFERROR(SUM(G8,H8)/E8,0)</f>
        <v>0.4490103469936248</v>
      </c>
      <c r="L8" s="23">
        <f t="shared" ref="L8:L11" si="3">IFERROR(SUM(G8,H8,I8)/E8,0)</f>
        <v>0.52533125648923684</v>
      </c>
      <c r="M8" s="4"/>
    </row>
    <row r="9" spans="1:13" ht="25.5" x14ac:dyDescent="0.25">
      <c r="A9" s="17"/>
      <c r="B9" s="19">
        <v>3000572</v>
      </c>
      <c r="C9" s="19" t="s">
        <v>1612</v>
      </c>
      <c r="D9" s="20">
        <v>52.644689</v>
      </c>
      <c r="E9" s="21">
        <v>62.582005000000024</v>
      </c>
      <c r="F9" s="21">
        <f t="shared" si="0"/>
        <v>33.161923728951535</v>
      </c>
      <c r="G9" s="21">
        <v>21.082436298951531</v>
      </c>
      <c r="H9" s="21">
        <v>4.7357437600000001</v>
      </c>
      <c r="I9" s="21">
        <v>7.3437436700000003</v>
      </c>
      <c r="J9" s="22">
        <f t="shared" si="1"/>
        <v>0.33687697124679089</v>
      </c>
      <c r="K9" s="22">
        <f t="shared" si="2"/>
        <v>0.41254958288651067</v>
      </c>
      <c r="L9" s="23">
        <f t="shared" si="3"/>
        <v>0.5298955143567472</v>
      </c>
      <c r="M9" s="4"/>
    </row>
    <row r="10" spans="1:13" ht="51" x14ac:dyDescent="0.25">
      <c r="A10" s="17"/>
      <c r="B10" s="19">
        <v>3000635</v>
      </c>
      <c r="C10" s="19" t="s">
        <v>1613</v>
      </c>
      <c r="D10" s="20">
        <v>6.5907799999999996</v>
      </c>
      <c r="E10" s="21">
        <v>4.7086220000000001</v>
      </c>
      <c r="F10" s="21">
        <f t="shared" si="0"/>
        <v>1.5784717181633534</v>
      </c>
      <c r="G10" s="21">
        <v>1.2669012881633535</v>
      </c>
      <c r="H10" s="21">
        <v>0.13169115000000001</v>
      </c>
      <c r="I10" s="21">
        <v>0.17987927999999997</v>
      </c>
      <c r="J10" s="22">
        <f t="shared" si="1"/>
        <v>0.26905988379686319</v>
      </c>
      <c r="K10" s="22">
        <f t="shared" si="2"/>
        <v>0.29702797085078253</v>
      </c>
      <c r="L10" s="23">
        <f t="shared" si="3"/>
        <v>0.33523007753932116</v>
      </c>
      <c r="M10" s="4"/>
    </row>
    <row r="11" spans="1:13" ht="15.75" thickBot="1" x14ac:dyDescent="0.3">
      <c r="A11" s="41" t="s">
        <v>294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0</v>
      </c>
      <c r="F11" s="45">
        <f t="shared" ca="1" si="4"/>
        <v>0</v>
      </c>
      <c r="G11" s="45">
        <f t="shared" ca="1" si="4"/>
        <v>0</v>
      </c>
      <c r="H11" s="45">
        <f t="shared" ca="1" si="4"/>
        <v>0</v>
      </c>
      <c r="I11" s="45">
        <f t="shared" ca="1" si="4"/>
        <v>0</v>
      </c>
      <c r="J11" s="46">
        <f t="shared" ca="1" si="1"/>
        <v>0</v>
      </c>
      <c r="K11" s="46">
        <f t="shared" ca="1" si="2"/>
        <v>0</v>
      </c>
      <c r="L11" s="47">
        <f t="shared" ca="1" si="3"/>
        <v>0</v>
      </c>
      <c r="M11" s="4"/>
    </row>
    <row r="12" spans="1:13" ht="15.75" thickBot="1" x14ac:dyDescent="0.3"/>
    <row r="13" spans="1:13" ht="15.75" thickBot="1" x14ac:dyDescent="0.3">
      <c r="A13" s="89" t="s">
        <v>316</v>
      </c>
      <c r="B13" s="90"/>
      <c r="C13" s="90"/>
      <c r="D13" s="91"/>
    </row>
    <row r="14" spans="1:13" ht="15.75" thickBot="1" x14ac:dyDescent="0.3">
      <c r="A14" s="1" t="s">
        <v>1619</v>
      </c>
    </row>
    <row r="15" spans="1:13" ht="45" customHeight="1" x14ac:dyDescent="0.25">
      <c r="A15" s="82" t="s">
        <v>318</v>
      </c>
      <c r="B15" s="83"/>
      <c r="C15" s="83"/>
      <c r="D15" s="94" t="s">
        <v>319</v>
      </c>
    </row>
    <row r="16" spans="1:13" ht="15.75" thickBot="1" x14ac:dyDescent="0.3">
      <c r="A16" s="85"/>
      <c r="B16" s="86"/>
      <c r="C16" s="86"/>
      <c r="D16" s="105"/>
    </row>
    <row r="17" spans="1:4" ht="51.75" thickBot="1" x14ac:dyDescent="0.3">
      <c r="A17" s="73"/>
      <c r="B17" s="74">
        <v>3000635</v>
      </c>
      <c r="C17" s="74" t="s">
        <v>1613</v>
      </c>
      <c r="D17" s="75">
        <v>0.33523007753932116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"/>
  <sheetViews>
    <sheetView workbookViewId="0">
      <selection activeCell="A13" sqref="A13:XFD5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103</v>
      </c>
      <c r="B1" s="49" t="s">
        <v>65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1611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65.063928000000018</v>
      </c>
      <c r="I6" s="14">
        <v>71.760797000000039</v>
      </c>
      <c r="J6" s="14">
        <v>37.08871546993538</v>
      </c>
      <c r="K6" s="14">
        <v>23.948780839935377</v>
      </c>
      <c r="L6" s="14">
        <v>5.2751442399999995</v>
      </c>
      <c r="M6" s="14">
        <v>7.8647903900000014</v>
      </c>
      <c r="N6" s="15">
        <v>0.33373069755531509</v>
      </c>
      <c r="O6" s="15">
        <v>0.40724080976881238</v>
      </c>
      <c r="P6" s="16">
        <v>0.51683812081874392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t="shared" ref="H7:M7" si="0">SUM(H8:H12)</f>
        <v>65.063928000000004</v>
      </c>
      <c r="I7" s="37">
        <f t="shared" si="0"/>
        <v>71.760797000000025</v>
      </c>
      <c r="J7" s="37">
        <f t="shared" si="0"/>
        <v>37.08871546993538</v>
      </c>
      <c r="K7" s="37">
        <f t="shared" si="0"/>
        <v>23.948780839935377</v>
      </c>
      <c r="L7" s="37">
        <f t="shared" si="0"/>
        <v>5.2751442399999995</v>
      </c>
      <c r="M7" s="37">
        <f t="shared" si="0"/>
        <v>7.8647903900000005</v>
      </c>
      <c r="N7" s="39">
        <f>IFERROR(K7/I7,0)</f>
        <v>0.3337306975553152</v>
      </c>
      <c r="O7" s="39">
        <f>IFERROR(SUM(K7,L7)/I7,0)</f>
        <v>0.40724080976881244</v>
      </c>
      <c r="P7" s="40">
        <f>IFERROR(SUM(K7,L7,M7)/I7,0)</f>
        <v>0.51683812081874403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513</v>
      </c>
      <c r="D8" s="68">
        <v>3000001</v>
      </c>
      <c r="E8" s="19" t="s">
        <v>276</v>
      </c>
      <c r="F8" s="69">
        <v>60</v>
      </c>
      <c r="G8" s="19" t="s">
        <v>310</v>
      </c>
      <c r="H8" s="20">
        <v>5.8284589999999996</v>
      </c>
      <c r="I8" s="21">
        <v>4.4701700000000013</v>
      </c>
      <c r="J8" s="21">
        <f t="shared" ref="J8:J12" si="1">SUM(K8,L8,M8)</f>
        <v>2.3483200228204923</v>
      </c>
      <c r="K8" s="21">
        <v>1.5994432528204925</v>
      </c>
      <c r="L8" s="21">
        <v>0.40770933000000004</v>
      </c>
      <c r="M8" s="21">
        <v>0.34116744000000004</v>
      </c>
      <c r="N8" s="22">
        <f t="shared" ref="N8:N13" si="2">IFERROR(K8/I8,0)</f>
        <v>0.35780367476415709</v>
      </c>
      <c r="O8" s="22">
        <f t="shared" ref="O8:O13" si="3">IFERROR(SUM(K8,L8)/I8,0)</f>
        <v>0.4490103469936248</v>
      </c>
      <c r="P8" s="23">
        <f t="shared" ref="P8:P13" si="4">IFERROR(SUM(K8,L8,M8)/I8,0)</f>
        <v>0.52533125648923684</v>
      </c>
      <c r="Q8" s="70">
        <v>16</v>
      </c>
      <c r="R8" s="21">
        <v>6</v>
      </c>
      <c r="S8" s="23">
        <f>IFERROR(R8/Q8,0)</f>
        <v>0.375</v>
      </c>
    </row>
    <row r="9" spans="1:19" ht="25.5" x14ac:dyDescent="0.25">
      <c r="A9" s="17"/>
      <c r="B9" s="19">
        <v>5004301</v>
      </c>
      <c r="C9" s="19" t="s">
        <v>1614</v>
      </c>
      <c r="D9" s="68">
        <v>3000572</v>
      </c>
      <c r="E9" s="19" t="s">
        <v>1612</v>
      </c>
      <c r="F9" s="69">
        <v>63</v>
      </c>
      <c r="G9" s="19" t="s">
        <v>739</v>
      </c>
      <c r="H9" s="20">
        <v>52.644689000000007</v>
      </c>
      <c r="I9" s="21">
        <v>62.582005000000024</v>
      </c>
      <c r="J9" s="21">
        <f t="shared" si="1"/>
        <v>33.161923728951535</v>
      </c>
      <c r="K9" s="21">
        <v>21.082436298951531</v>
      </c>
      <c r="L9" s="21">
        <v>4.7357437600000001</v>
      </c>
      <c r="M9" s="21">
        <v>7.3437436700000003</v>
      </c>
      <c r="N9" s="22">
        <f t="shared" si="2"/>
        <v>0.33687697124679089</v>
      </c>
      <c r="O9" s="22">
        <f t="shared" si="3"/>
        <v>0.41254958288651067</v>
      </c>
      <c r="P9" s="23">
        <f t="shared" si="4"/>
        <v>0.5298955143567472</v>
      </c>
      <c r="Q9" s="70">
        <v>17790</v>
      </c>
      <c r="R9" s="21">
        <v>4000</v>
      </c>
      <c r="S9" s="23">
        <f t="shared" ref="S9:S12" si="5">IFERROR(R9/Q9,0)</f>
        <v>0.22484541877459246</v>
      </c>
    </row>
    <row r="10" spans="1:19" ht="51" x14ac:dyDescent="0.25">
      <c r="A10" s="17"/>
      <c r="B10" s="19">
        <v>5004945</v>
      </c>
      <c r="C10" s="19" t="s">
        <v>1615</v>
      </c>
      <c r="D10" s="68">
        <v>3000635</v>
      </c>
      <c r="E10" s="19" t="s">
        <v>1613</v>
      </c>
      <c r="F10" s="69">
        <v>86</v>
      </c>
      <c r="G10" s="19" t="s">
        <v>501</v>
      </c>
      <c r="H10" s="20">
        <v>3.8468</v>
      </c>
      <c r="I10" s="21">
        <v>1.8195060000000001</v>
      </c>
      <c r="J10" s="21">
        <f t="shared" si="1"/>
        <v>0.93095048695683991</v>
      </c>
      <c r="K10" s="21">
        <v>0.83281875695683993</v>
      </c>
      <c r="L10" s="21">
        <v>4.7502590000000004E-2</v>
      </c>
      <c r="M10" s="21">
        <v>5.0629140000000003E-2</v>
      </c>
      <c r="N10" s="22">
        <f t="shared" si="2"/>
        <v>0.45771696106351939</v>
      </c>
      <c r="O10" s="22">
        <f t="shared" si="3"/>
        <v>0.48382437153647195</v>
      </c>
      <c r="P10" s="23">
        <f t="shared" si="4"/>
        <v>0.51165013303437301</v>
      </c>
      <c r="Q10" s="70">
        <v>13020</v>
      </c>
      <c r="R10" s="21">
        <v>3679</v>
      </c>
      <c r="S10" s="23">
        <f t="shared" si="5"/>
        <v>0.28256528417818738</v>
      </c>
    </row>
    <row r="11" spans="1:19" ht="51" x14ac:dyDescent="0.25">
      <c r="A11" s="17"/>
      <c r="B11" s="19">
        <v>5004946</v>
      </c>
      <c r="C11" s="19" t="s">
        <v>1616</v>
      </c>
      <c r="D11" s="68">
        <v>3000635</v>
      </c>
      <c r="E11" s="19" t="s">
        <v>1613</v>
      </c>
      <c r="F11" s="69">
        <v>86</v>
      </c>
      <c r="G11" s="19" t="s">
        <v>501</v>
      </c>
      <c r="H11" s="20">
        <v>0.90963600000000011</v>
      </c>
      <c r="I11" s="21">
        <v>0.93477199999999994</v>
      </c>
      <c r="J11" s="21">
        <f t="shared" si="1"/>
        <v>0.39046301159411412</v>
      </c>
      <c r="K11" s="21">
        <v>0.28837374159411411</v>
      </c>
      <c r="L11" s="21">
        <v>4.8946749999999997E-2</v>
      </c>
      <c r="M11" s="21">
        <v>5.3142519999999999E-2</v>
      </c>
      <c r="N11" s="22">
        <f t="shared" si="2"/>
        <v>0.30849634091961903</v>
      </c>
      <c r="O11" s="22">
        <f t="shared" si="3"/>
        <v>0.3608585747049699</v>
      </c>
      <c r="P11" s="23">
        <f t="shared" si="4"/>
        <v>0.41770935756966848</v>
      </c>
      <c r="Q11" s="70">
        <v>74880</v>
      </c>
      <c r="R11" s="21">
        <v>78629</v>
      </c>
      <c r="S11" s="23">
        <f t="shared" si="5"/>
        <v>1.0500667735042735</v>
      </c>
    </row>
    <row r="12" spans="1:19" ht="51" x14ac:dyDescent="0.25">
      <c r="A12" s="17"/>
      <c r="B12" s="19">
        <v>5004947</v>
      </c>
      <c r="C12" s="19" t="s">
        <v>1617</v>
      </c>
      <c r="D12" s="68">
        <v>3000635</v>
      </c>
      <c r="E12" s="19" t="s">
        <v>1613</v>
      </c>
      <c r="F12" s="69">
        <v>86</v>
      </c>
      <c r="G12" s="19" t="s">
        <v>501</v>
      </c>
      <c r="H12" s="20">
        <v>1.834344</v>
      </c>
      <c r="I12" s="21">
        <v>1.9543440000000003</v>
      </c>
      <c r="J12" s="21">
        <f t="shared" si="1"/>
        <v>0.25705821961239939</v>
      </c>
      <c r="K12" s="21">
        <v>0.14570878961239941</v>
      </c>
      <c r="L12" s="21">
        <v>3.5241809999999991E-2</v>
      </c>
      <c r="M12" s="21">
        <v>7.6107620000000001E-2</v>
      </c>
      <c r="N12" s="22">
        <f t="shared" si="2"/>
        <v>7.45563675649729E-2</v>
      </c>
      <c r="O12" s="22">
        <f t="shared" si="3"/>
        <v>9.2588919664296235E-2</v>
      </c>
      <c r="P12" s="23">
        <f t="shared" si="4"/>
        <v>0.1315317158148204</v>
      </c>
      <c r="Q12" s="70">
        <v>450</v>
      </c>
      <c r="R12" s="21">
        <v>15</v>
      </c>
      <c r="S12" s="23">
        <f t="shared" si="5"/>
        <v>3.3333333333333333E-2</v>
      </c>
    </row>
    <row r="13" spans="1:19" ht="15.75" thickBot="1" x14ac:dyDescent="0.3">
      <c r="A13" s="41" t="s">
        <v>294</v>
      </c>
      <c r="B13" s="43"/>
      <c r="C13" s="43"/>
      <c r="D13" s="65"/>
      <c r="E13" s="43"/>
      <c r="F13" s="66"/>
      <c r="G13" s="43"/>
      <c r="H13" s="44">
        <f>H6-H7</f>
        <v>0</v>
      </c>
      <c r="I13" s="44">
        <f t="shared" ref="I13:M13" si="6">I6-I7</f>
        <v>0</v>
      </c>
      <c r="J13" s="44">
        <f t="shared" si="6"/>
        <v>0</v>
      </c>
      <c r="K13" s="44">
        <f t="shared" si="6"/>
        <v>0</v>
      </c>
      <c r="L13" s="44">
        <f t="shared" si="6"/>
        <v>0</v>
      </c>
      <c r="M13" s="44">
        <f t="shared" si="6"/>
        <v>0</v>
      </c>
      <c r="N13" s="46">
        <f t="shared" si="2"/>
        <v>0</v>
      </c>
      <c r="O13" s="46">
        <f t="shared" si="3"/>
        <v>0</v>
      </c>
      <c r="P13" s="47">
        <f t="shared" si="4"/>
        <v>0</v>
      </c>
      <c r="Q13" s="67"/>
      <c r="R13" s="45"/>
      <c r="S13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workbookViewId="0">
      <selection activeCell="A35" sqref="A35:L35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104</v>
      </c>
      <c r="B1" s="50" t="s">
        <v>66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1620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221.20338100000004</v>
      </c>
      <c r="E6" s="14">
        <v>273.10640299999983</v>
      </c>
      <c r="F6" s="14">
        <v>131.45046200355202</v>
      </c>
      <c r="G6" s="14">
        <v>96.916247503552071</v>
      </c>
      <c r="H6" s="14">
        <v>16.147122839999994</v>
      </c>
      <c r="I6" s="14">
        <v>18.387091659999999</v>
      </c>
      <c r="J6" s="15">
        <v>0.35486625886084455</v>
      </c>
      <c r="K6" s="15">
        <v>0.41399018514974961</v>
      </c>
      <c r="L6" s="16">
        <v>0.48131592873548323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133.60783500000002</v>
      </c>
      <c r="E7" s="38">
        <f ca="1">SUM(E8:OFFSET(E6,MATCH("GOBIERNOS REGIONALES",$A$8:$A$50,0),0))</f>
        <v>175.53502699999999</v>
      </c>
      <c r="F7" s="38">
        <f ca="1">SUM(F8:OFFSET(F6,MATCH("GOBIERNOS REGIONALES",$A$8:$A$50,0),0))</f>
        <v>80.672836077833651</v>
      </c>
      <c r="G7" s="38">
        <f ca="1">SUM(G8:OFFSET(G6,MATCH("GOBIERNOS REGIONALES",$A$8:$A$50,0),0))</f>
        <v>60.925077277833644</v>
      </c>
      <c r="H7" s="38">
        <f ca="1">SUM(H8:OFFSET(H6,MATCH("GOBIERNOS REGIONALES",$A$8:$A$50,0),0))</f>
        <v>8.9710791399999987</v>
      </c>
      <c r="I7" s="38">
        <f ca="1">SUM(I8:OFFSET(I6,MATCH("GOBIERNOS REGIONALES",$A$8:$A$50,0),0))</f>
        <v>10.776679660000003</v>
      </c>
      <c r="J7" s="39">
        <f ca="1">IFERROR(G7/E7,0)</f>
        <v>0.34708216541780945</v>
      </c>
      <c r="K7" s="39">
        <f ca="1">IFERROR(SUM(G7,H7)/E7,0)</f>
        <v>0.39818922532101608</v>
      </c>
      <c r="L7" s="40">
        <f ca="1">IFERROR(SUM(G7,H7,I7)/E7,0)</f>
        <v>0.45958255430030864</v>
      </c>
      <c r="M7" s="4"/>
    </row>
    <row r="8" spans="1:13" x14ac:dyDescent="0.25">
      <c r="A8" s="17"/>
      <c r="B8" s="18">
        <v>11</v>
      </c>
      <c r="C8" s="19" t="s">
        <v>112</v>
      </c>
      <c r="D8" s="20">
        <v>15.835576</v>
      </c>
      <c r="E8" s="21">
        <v>36.635099000000004</v>
      </c>
      <c r="F8" s="21">
        <f t="shared" ref="F8:F36" si="0">SUM(G8,H8,I8)</f>
        <v>15.373283921475688</v>
      </c>
      <c r="G8" s="21">
        <v>14.149676471475686</v>
      </c>
      <c r="H8" s="21">
        <v>0.40061848</v>
      </c>
      <c r="I8" s="21">
        <v>0.82298897000000004</v>
      </c>
      <c r="J8" s="22">
        <f t="shared" ref="J8:J36" si="1">IFERROR(G8/E8,0)</f>
        <v>0.38623278925698235</v>
      </c>
      <c r="K8" s="22">
        <f t="shared" ref="K8:K36" si="2">IFERROR(SUM(G8,H8)/E8,0)</f>
        <v>0.39716816246287978</v>
      </c>
      <c r="L8" s="23">
        <f t="shared" ref="L8:L36" si="3">IFERROR(SUM(G8,H8,I8)/E8,0)</f>
        <v>0.41963265669012345</v>
      </c>
      <c r="M8" s="4"/>
    </row>
    <row r="9" spans="1:13" ht="25.5" x14ac:dyDescent="0.25">
      <c r="A9" s="17"/>
      <c r="B9" s="18">
        <v>137</v>
      </c>
      <c r="C9" s="19" t="s">
        <v>147</v>
      </c>
      <c r="D9" s="20">
        <v>117.77225900000002</v>
      </c>
      <c r="E9" s="21">
        <v>138.89992799999999</v>
      </c>
      <c r="F9" s="21">
        <f t="shared" si="0"/>
        <v>65.299552156357962</v>
      </c>
      <c r="G9" s="21">
        <v>46.775400806357958</v>
      </c>
      <c r="H9" s="21">
        <v>8.5704606599999984</v>
      </c>
      <c r="I9" s="21">
        <v>9.953690690000002</v>
      </c>
      <c r="J9" s="22">
        <f t="shared" si="1"/>
        <v>0.33675611989055865</v>
      </c>
      <c r="K9" s="22">
        <f t="shared" si="2"/>
        <v>0.39845853243608564</v>
      </c>
      <c r="L9" s="23">
        <f t="shared" si="3"/>
        <v>0.47011940968290472</v>
      </c>
      <c r="M9" s="4"/>
    </row>
    <row r="10" spans="1:13" x14ac:dyDescent="0.25">
      <c r="A10" s="34" t="s">
        <v>206</v>
      </c>
      <c r="B10" s="57"/>
      <c r="C10" s="36"/>
      <c r="D10" s="37">
        <f ca="1">SUM(D11:OFFSET(D9,(MATCH("GOBIERNOS LOCALES",$A$8:$A$50,0)-MATCH("GOBIERNOS REGIONALES",$A$8:$A$50,0)),0))</f>
        <v>86.954802000000001</v>
      </c>
      <c r="E10" s="38">
        <f ca="1">SUM(E11:OFFSET(E9,(MATCH("GOBIERNOS LOCALES",$A$8:$A$50,0)-MATCH("GOBIERNOS REGIONALES",$A$8:$A$50,0)),0))</f>
        <v>96.203012000000001</v>
      </c>
      <c r="F10" s="38">
        <f ca="1">SUM(F11:OFFSET(F9,(MATCH("GOBIERNOS LOCALES",$A$8:$A$50,0)-MATCH("GOBIERNOS REGIONALES",$A$8:$A$50,0)),0))</f>
        <v>50.061450775894514</v>
      </c>
      <c r="G10" s="38">
        <f ca="1">SUM(G11:OFFSET(G9,(MATCH("GOBIERNOS LOCALES",$A$8:$A$50,0)-MATCH("GOBIERNOS REGIONALES",$A$8:$A$50,0)),0))</f>
        <v>35.860059545894515</v>
      </c>
      <c r="H10" s="38">
        <f ca="1">SUM(H11:OFFSET(H9,(MATCH("GOBIERNOS LOCALES",$A$8:$A$50,0)-MATCH("GOBIERNOS REGIONALES",$A$8:$A$50,0)),0))</f>
        <v>7.1737232000000004</v>
      </c>
      <c r="I10" s="38">
        <f ca="1">SUM(I11:OFFSET(I9,(MATCH("GOBIERNOS LOCALES",$A$8:$A$50,0)-MATCH("GOBIERNOS REGIONALES",$A$8:$A$50,0)),0))</f>
        <v>7.0276680300000001</v>
      </c>
      <c r="J10" s="39">
        <f t="shared" ca="1" si="1"/>
        <v>0.37275402090211596</v>
      </c>
      <c r="K10" s="39">
        <f t="shared" ca="1" si="2"/>
        <v>0.44732261341146484</v>
      </c>
      <c r="L10" s="40">
        <f t="shared" ca="1" si="3"/>
        <v>0.52037300844483447</v>
      </c>
      <c r="M10" s="4"/>
    </row>
    <row r="11" spans="1:13" x14ac:dyDescent="0.25">
      <c r="A11" s="17"/>
      <c r="B11" s="18">
        <v>440</v>
      </c>
      <c r="C11" s="19" t="s">
        <v>207</v>
      </c>
      <c r="D11" s="20">
        <v>2.3558859999999995</v>
      </c>
      <c r="E11" s="21">
        <v>2.4790870000000003</v>
      </c>
      <c r="F11" s="21">
        <f t="shared" si="0"/>
        <v>1.0201460557685855</v>
      </c>
      <c r="G11" s="21">
        <v>0.62303878576858551</v>
      </c>
      <c r="H11" s="21">
        <v>0.16588296999999996</v>
      </c>
      <c r="I11" s="21">
        <v>0.23122429999999999</v>
      </c>
      <c r="J11" s="22">
        <f t="shared" si="1"/>
        <v>0.2513178382882833</v>
      </c>
      <c r="K11" s="22">
        <f t="shared" si="2"/>
        <v>0.31823076631380237</v>
      </c>
      <c r="L11" s="23">
        <f t="shared" si="3"/>
        <v>0.4115007080302488</v>
      </c>
      <c r="M11" s="4"/>
    </row>
    <row r="12" spans="1:13" x14ac:dyDescent="0.25">
      <c r="A12" s="17"/>
      <c r="B12" s="18">
        <v>441</v>
      </c>
      <c r="C12" s="19" t="s">
        <v>208</v>
      </c>
      <c r="D12" s="20">
        <v>1.3842999999999992</v>
      </c>
      <c r="E12" s="21">
        <v>1.4444979999999996</v>
      </c>
      <c r="F12" s="21">
        <f t="shared" si="0"/>
        <v>0.49202602648242255</v>
      </c>
      <c r="G12" s="21">
        <v>0.34738195648242254</v>
      </c>
      <c r="H12" s="21">
        <v>6.4820580000000017E-2</v>
      </c>
      <c r="I12" s="21">
        <v>7.9823489999999997E-2</v>
      </c>
      <c r="J12" s="22">
        <f t="shared" si="1"/>
        <v>0.24048628415021872</v>
      </c>
      <c r="K12" s="22">
        <f t="shared" si="2"/>
        <v>0.28536040650968203</v>
      </c>
      <c r="L12" s="23">
        <f t="shared" si="3"/>
        <v>0.34062077377914174</v>
      </c>
      <c r="M12" s="4"/>
    </row>
    <row r="13" spans="1:13" x14ac:dyDescent="0.25">
      <c r="A13" s="17"/>
      <c r="B13" s="18">
        <v>442</v>
      </c>
      <c r="C13" s="19" t="s">
        <v>209</v>
      </c>
      <c r="D13" s="20">
        <v>0.30706099999999997</v>
      </c>
      <c r="E13" s="21">
        <v>0.30582599999999999</v>
      </c>
      <c r="F13" s="21">
        <f t="shared" si="0"/>
        <v>0.22918617887808157</v>
      </c>
      <c r="G13" s="21">
        <v>0.15093386887808155</v>
      </c>
      <c r="H13" s="21">
        <v>6.7869589999999994E-2</v>
      </c>
      <c r="I13" s="21">
        <v>1.038272E-2</v>
      </c>
      <c r="J13" s="22">
        <f t="shared" si="1"/>
        <v>0.49352857140361367</v>
      </c>
      <c r="K13" s="22">
        <f t="shared" si="2"/>
        <v>0.71545080823109075</v>
      </c>
      <c r="L13" s="23">
        <f t="shared" si="3"/>
        <v>0.74940057051421916</v>
      </c>
      <c r="M13" s="4"/>
    </row>
    <row r="14" spans="1:13" x14ac:dyDescent="0.25">
      <c r="A14" s="17"/>
      <c r="B14" s="18">
        <v>443</v>
      </c>
      <c r="C14" s="19" t="s">
        <v>210</v>
      </c>
      <c r="D14" s="20">
        <v>4.8900490000000003</v>
      </c>
      <c r="E14" s="21">
        <v>5.2533820000000002</v>
      </c>
      <c r="F14" s="21">
        <f t="shared" si="0"/>
        <v>3.1529875831116105</v>
      </c>
      <c r="G14" s="21">
        <v>2.2098417431116104</v>
      </c>
      <c r="H14" s="21">
        <v>0.46965672000000003</v>
      </c>
      <c r="I14" s="21">
        <v>0.47348911999999999</v>
      </c>
      <c r="J14" s="22">
        <f t="shared" si="1"/>
        <v>0.42065125724944624</v>
      </c>
      <c r="K14" s="22">
        <f t="shared" si="2"/>
        <v>0.51005208894224907</v>
      </c>
      <c r="L14" s="23">
        <f t="shared" si="3"/>
        <v>0.60018243164338902</v>
      </c>
      <c r="M14" s="4"/>
    </row>
    <row r="15" spans="1:13" x14ac:dyDescent="0.25">
      <c r="A15" s="17"/>
      <c r="B15" s="18">
        <v>444</v>
      </c>
      <c r="C15" s="19" t="s">
        <v>211</v>
      </c>
      <c r="D15" s="20">
        <v>5.3716599999999994</v>
      </c>
      <c r="E15" s="21">
        <v>3.9696759999999993</v>
      </c>
      <c r="F15" s="21">
        <f t="shared" si="0"/>
        <v>2.3171160487557896</v>
      </c>
      <c r="G15" s="21">
        <v>1.6564246687557898</v>
      </c>
      <c r="H15" s="21">
        <v>0.29709287000000001</v>
      </c>
      <c r="I15" s="21">
        <v>0.36359850999999999</v>
      </c>
      <c r="J15" s="22">
        <f t="shared" si="1"/>
        <v>0.41726948717119233</v>
      </c>
      <c r="K15" s="22">
        <f t="shared" si="2"/>
        <v>0.49211007113824656</v>
      </c>
      <c r="L15" s="23">
        <f t="shared" si="3"/>
        <v>0.5837040727645757</v>
      </c>
      <c r="M15" s="4"/>
    </row>
    <row r="16" spans="1:13" x14ac:dyDescent="0.25">
      <c r="A16" s="17"/>
      <c r="B16" s="18">
        <v>445</v>
      </c>
      <c r="C16" s="19" t="s">
        <v>212</v>
      </c>
      <c r="D16" s="20">
        <v>4.5991020000000002</v>
      </c>
      <c r="E16" s="21">
        <v>5.4099810000000002</v>
      </c>
      <c r="F16" s="21">
        <f t="shared" si="0"/>
        <v>2.0656139507862177</v>
      </c>
      <c r="G16" s="21">
        <v>0.97719990078621777</v>
      </c>
      <c r="H16" s="21">
        <v>0.93014959000000008</v>
      </c>
      <c r="I16" s="21">
        <v>0.15826446000000002</v>
      </c>
      <c r="J16" s="22">
        <f t="shared" si="1"/>
        <v>0.1806290818371114</v>
      </c>
      <c r="K16" s="22">
        <f t="shared" si="2"/>
        <v>0.3525612180128207</v>
      </c>
      <c r="L16" s="23">
        <f t="shared" si="3"/>
        <v>0.38181537990359254</v>
      </c>
      <c r="M16" s="4"/>
    </row>
    <row r="17" spans="1:13" x14ac:dyDescent="0.25">
      <c r="A17" s="17"/>
      <c r="B17" s="18">
        <v>446</v>
      </c>
      <c r="C17" s="19" t="s">
        <v>213</v>
      </c>
      <c r="D17" s="20">
        <v>1.8063759999999993</v>
      </c>
      <c r="E17" s="21">
        <v>2.0954560000000004</v>
      </c>
      <c r="F17" s="21">
        <f t="shared" si="0"/>
        <v>1.0126380048841863</v>
      </c>
      <c r="G17" s="21">
        <v>0.72078270488418639</v>
      </c>
      <c r="H17" s="21">
        <v>8.7193839999999981E-2</v>
      </c>
      <c r="I17" s="21">
        <v>0.20466145999999996</v>
      </c>
      <c r="J17" s="22">
        <f t="shared" si="1"/>
        <v>0.34397415401907089</v>
      </c>
      <c r="K17" s="22">
        <f t="shared" si="2"/>
        <v>0.38558506830216727</v>
      </c>
      <c r="L17" s="23">
        <f t="shared" si="3"/>
        <v>0.48325424388972427</v>
      </c>
      <c r="M17" s="4"/>
    </row>
    <row r="18" spans="1:13" x14ac:dyDescent="0.25">
      <c r="A18" s="17"/>
      <c r="B18" s="18">
        <v>447</v>
      </c>
      <c r="C18" s="19" t="s">
        <v>214</v>
      </c>
      <c r="D18" s="20">
        <v>1.2762089999999999</v>
      </c>
      <c r="E18" s="21">
        <v>1.058889</v>
      </c>
      <c r="F18" s="21">
        <f t="shared" si="0"/>
        <v>0.66160147959617177</v>
      </c>
      <c r="G18" s="21">
        <v>0.31239421959617175</v>
      </c>
      <c r="H18" s="21">
        <v>9.1405459999999994E-2</v>
      </c>
      <c r="I18" s="21">
        <v>0.25780179999999997</v>
      </c>
      <c r="J18" s="22">
        <f t="shared" si="1"/>
        <v>0.29502074305821646</v>
      </c>
      <c r="K18" s="22">
        <f t="shared" si="2"/>
        <v>0.38134278436755104</v>
      </c>
      <c r="L18" s="23">
        <f t="shared" si="3"/>
        <v>0.624807207928472</v>
      </c>
      <c r="M18" s="4"/>
    </row>
    <row r="19" spans="1:13" x14ac:dyDescent="0.25">
      <c r="A19" s="17"/>
      <c r="B19" s="18">
        <v>448</v>
      </c>
      <c r="C19" s="19" t="s">
        <v>215</v>
      </c>
      <c r="D19" s="20">
        <v>5.2178549999999992</v>
      </c>
      <c r="E19" s="21">
        <v>6.1605970000000019</v>
      </c>
      <c r="F19" s="21">
        <f t="shared" si="0"/>
        <v>3.3216616291011807</v>
      </c>
      <c r="G19" s="21">
        <v>2.3623441191011807</v>
      </c>
      <c r="H19" s="21">
        <v>0.47206254999999997</v>
      </c>
      <c r="I19" s="21">
        <v>0.48725496000000007</v>
      </c>
      <c r="J19" s="22">
        <f t="shared" si="1"/>
        <v>0.38346025865694183</v>
      </c>
      <c r="K19" s="22">
        <f t="shared" si="2"/>
        <v>0.46008636323739077</v>
      </c>
      <c r="L19" s="23">
        <f t="shared" si="3"/>
        <v>0.53917852914274045</v>
      </c>
      <c r="M19" s="4"/>
    </row>
    <row r="20" spans="1:13" x14ac:dyDescent="0.25">
      <c r="A20" s="17"/>
      <c r="B20" s="18">
        <v>449</v>
      </c>
      <c r="C20" s="19" t="s">
        <v>216</v>
      </c>
      <c r="D20" s="20">
        <v>1.2405929999999998</v>
      </c>
      <c r="E20" s="21">
        <v>1.2447459999999999</v>
      </c>
      <c r="F20" s="21">
        <f t="shared" si="0"/>
        <v>0.66545090426754405</v>
      </c>
      <c r="G20" s="21">
        <v>0.43781077426754406</v>
      </c>
      <c r="H20" s="21">
        <v>0.19246554000000002</v>
      </c>
      <c r="I20" s="21">
        <v>3.5174590000000006E-2</v>
      </c>
      <c r="J20" s="22">
        <f t="shared" si="1"/>
        <v>0.35172699833343035</v>
      </c>
      <c r="K20" s="22">
        <f t="shared" si="2"/>
        <v>0.50634933895553313</v>
      </c>
      <c r="L20" s="23">
        <f t="shared" si="3"/>
        <v>0.53460778686378108</v>
      </c>
      <c r="M20" s="4"/>
    </row>
    <row r="21" spans="1:13" x14ac:dyDescent="0.25">
      <c r="A21" s="17"/>
      <c r="B21" s="18">
        <v>450</v>
      </c>
      <c r="C21" s="19" t="s">
        <v>217</v>
      </c>
      <c r="D21" s="20">
        <v>1.8633279999999999</v>
      </c>
      <c r="E21" s="21">
        <v>1.861515</v>
      </c>
      <c r="F21" s="21">
        <f t="shared" si="0"/>
        <v>0.80213897516288957</v>
      </c>
      <c r="G21" s="21">
        <v>0.58101148516288958</v>
      </c>
      <c r="H21" s="21">
        <v>7.4708750000000004E-2</v>
      </c>
      <c r="I21" s="21">
        <v>0.14641874000000002</v>
      </c>
      <c r="J21" s="22">
        <f t="shared" si="1"/>
        <v>0.31211754144494652</v>
      </c>
      <c r="K21" s="22">
        <f t="shared" si="2"/>
        <v>0.35225084684404345</v>
      </c>
      <c r="L21" s="23">
        <f t="shared" si="3"/>
        <v>0.43090653320703276</v>
      </c>
      <c r="M21" s="4"/>
    </row>
    <row r="22" spans="1:13" x14ac:dyDescent="0.25">
      <c r="A22" s="17"/>
      <c r="B22" s="18">
        <v>451</v>
      </c>
      <c r="C22" s="19" t="s">
        <v>218</v>
      </c>
      <c r="D22" s="20">
        <v>5.9966979999999985</v>
      </c>
      <c r="E22" s="21">
        <v>8.1471119999999999</v>
      </c>
      <c r="F22" s="21">
        <f t="shared" si="0"/>
        <v>5.3360118261495408</v>
      </c>
      <c r="G22" s="21">
        <v>4.0816976161495404</v>
      </c>
      <c r="H22" s="21">
        <v>0.6609493500000001</v>
      </c>
      <c r="I22" s="21">
        <v>0.59336485999999999</v>
      </c>
      <c r="J22" s="22">
        <f t="shared" si="1"/>
        <v>0.50099932542348014</v>
      </c>
      <c r="K22" s="22">
        <f t="shared" si="2"/>
        <v>0.5821261529422378</v>
      </c>
      <c r="L22" s="23">
        <f t="shared" si="3"/>
        <v>0.65495746543677569</v>
      </c>
      <c r="M22" s="4"/>
    </row>
    <row r="23" spans="1:13" x14ac:dyDescent="0.25">
      <c r="A23" s="17"/>
      <c r="B23" s="18">
        <v>452</v>
      </c>
      <c r="C23" s="19" t="s">
        <v>219</v>
      </c>
      <c r="D23" s="20">
        <v>5.8699050000000002</v>
      </c>
      <c r="E23" s="21">
        <v>5.8699050000000002</v>
      </c>
      <c r="F23" s="21">
        <f t="shared" si="0"/>
        <v>2.2597121384052281</v>
      </c>
      <c r="G23" s="21">
        <v>1.534299908405228</v>
      </c>
      <c r="H23" s="21">
        <v>0.33477027000000004</v>
      </c>
      <c r="I23" s="21">
        <v>0.39064196000000007</v>
      </c>
      <c r="J23" s="22">
        <f t="shared" si="1"/>
        <v>0.26138411241838294</v>
      </c>
      <c r="K23" s="22">
        <f t="shared" si="2"/>
        <v>0.31841574580938331</v>
      </c>
      <c r="L23" s="23">
        <f t="shared" si="3"/>
        <v>0.38496570871338259</v>
      </c>
      <c r="M23" s="4"/>
    </row>
    <row r="24" spans="1:13" x14ac:dyDescent="0.25">
      <c r="A24" s="17"/>
      <c r="B24" s="18">
        <v>453</v>
      </c>
      <c r="C24" s="19" t="s">
        <v>220</v>
      </c>
      <c r="D24" s="20">
        <v>2.8143219999999989</v>
      </c>
      <c r="E24" s="21">
        <v>6.4562040000000005</v>
      </c>
      <c r="F24" s="21">
        <f t="shared" si="0"/>
        <v>3.1824633033749161</v>
      </c>
      <c r="G24" s="21">
        <v>2.1329267333749158</v>
      </c>
      <c r="H24" s="21">
        <v>0.72850526000000015</v>
      </c>
      <c r="I24" s="21">
        <v>0.32103131000000001</v>
      </c>
      <c r="J24" s="22">
        <f t="shared" si="1"/>
        <v>0.33036854680783251</v>
      </c>
      <c r="K24" s="22">
        <f t="shared" si="2"/>
        <v>0.44320656431781214</v>
      </c>
      <c r="L24" s="23">
        <f t="shared" si="3"/>
        <v>0.49293103244180575</v>
      </c>
      <c r="M24" s="4"/>
    </row>
    <row r="25" spans="1:13" x14ac:dyDescent="0.25">
      <c r="A25" s="17"/>
      <c r="B25" s="18">
        <v>454</v>
      </c>
      <c r="C25" s="19" t="s">
        <v>221</v>
      </c>
      <c r="D25" s="20">
        <v>1.4074409999999999</v>
      </c>
      <c r="E25" s="21">
        <v>1.8622089999999998</v>
      </c>
      <c r="F25" s="21">
        <f t="shared" si="0"/>
        <v>1.2024143867395616</v>
      </c>
      <c r="G25" s="21">
        <v>0.87648282673956146</v>
      </c>
      <c r="H25" s="21">
        <v>0.16609267</v>
      </c>
      <c r="I25" s="21">
        <v>0.15983889000000001</v>
      </c>
      <c r="J25" s="22">
        <f t="shared" si="1"/>
        <v>0.47066834428335463</v>
      </c>
      <c r="K25" s="22">
        <f t="shared" si="2"/>
        <v>0.55985955214455607</v>
      </c>
      <c r="L25" s="23">
        <f t="shared" si="3"/>
        <v>0.64569250107778542</v>
      </c>
      <c r="M25" s="4"/>
    </row>
    <row r="26" spans="1:13" x14ac:dyDescent="0.25">
      <c r="A26" s="17"/>
      <c r="B26" s="18">
        <v>455</v>
      </c>
      <c r="C26" s="19" t="s">
        <v>222</v>
      </c>
      <c r="D26" s="20">
        <v>0.23563500000000001</v>
      </c>
      <c r="E26" s="21">
        <v>0.51384300000000005</v>
      </c>
      <c r="F26" s="21">
        <f t="shared" si="0"/>
        <v>0.30179175865254815</v>
      </c>
      <c r="G26" s="21">
        <v>0.22191513865254819</v>
      </c>
      <c r="H26" s="21">
        <v>3.2904139999999998E-2</v>
      </c>
      <c r="I26" s="21">
        <v>4.6972479999999997E-2</v>
      </c>
      <c r="J26" s="22">
        <f t="shared" si="1"/>
        <v>0.43187342953499058</v>
      </c>
      <c r="K26" s="22">
        <f t="shared" si="2"/>
        <v>0.49590882556062482</v>
      </c>
      <c r="L26" s="23">
        <f t="shared" si="3"/>
        <v>0.58732289561704276</v>
      </c>
      <c r="M26" s="4"/>
    </row>
    <row r="27" spans="1:13" x14ac:dyDescent="0.25">
      <c r="A27" s="17"/>
      <c r="B27" s="18">
        <v>456</v>
      </c>
      <c r="C27" s="19" t="s">
        <v>223</v>
      </c>
      <c r="D27" s="20">
        <v>2E-3</v>
      </c>
      <c r="E27" s="21">
        <v>7.0000000000000001E-3</v>
      </c>
      <c r="F27" s="21">
        <f t="shared" si="0"/>
        <v>4.6539999107643963E-4</v>
      </c>
      <c r="G27" s="21">
        <v>3.7339999107643962E-4</v>
      </c>
      <c r="H27" s="21">
        <v>0</v>
      </c>
      <c r="I27" s="21">
        <v>9.2E-5</v>
      </c>
      <c r="J27" s="22">
        <f t="shared" si="1"/>
        <v>5.3342855868062804E-2</v>
      </c>
      <c r="K27" s="22">
        <f t="shared" si="2"/>
        <v>5.3342855868062804E-2</v>
      </c>
      <c r="L27" s="23">
        <f t="shared" si="3"/>
        <v>6.6485713010919947E-2</v>
      </c>
      <c r="M27" s="4"/>
    </row>
    <row r="28" spans="1:13" x14ac:dyDescent="0.25">
      <c r="A28" s="17"/>
      <c r="B28" s="18">
        <v>457</v>
      </c>
      <c r="C28" s="19" t="s">
        <v>224</v>
      </c>
      <c r="D28" s="20">
        <v>2.2662699999999996</v>
      </c>
      <c r="E28" s="21">
        <v>2.4782119999999987</v>
      </c>
      <c r="F28" s="21">
        <f t="shared" si="0"/>
        <v>1.4654849091438376</v>
      </c>
      <c r="G28" s="21">
        <v>1.0304517691438377</v>
      </c>
      <c r="H28" s="21">
        <v>0.21200592999999995</v>
      </c>
      <c r="I28" s="21">
        <v>0.22302720999999995</v>
      </c>
      <c r="J28" s="22">
        <f t="shared" si="1"/>
        <v>0.41580452727363043</v>
      </c>
      <c r="K28" s="22">
        <f t="shared" si="2"/>
        <v>0.50135246667510214</v>
      </c>
      <c r="L28" s="23">
        <f t="shared" si="3"/>
        <v>0.59134767693152901</v>
      </c>
      <c r="M28" s="4"/>
    </row>
    <row r="29" spans="1:13" x14ac:dyDescent="0.25">
      <c r="A29" s="17"/>
      <c r="B29" s="18">
        <v>458</v>
      </c>
      <c r="C29" s="19" t="s">
        <v>225</v>
      </c>
      <c r="D29" s="20">
        <v>8.4000000000000012E-3</v>
      </c>
      <c r="E29" s="21">
        <v>8.4000000000000012E-3</v>
      </c>
      <c r="F29" s="21">
        <f t="shared" si="0"/>
        <v>2.05E-4</v>
      </c>
      <c r="G29" s="21">
        <v>0</v>
      </c>
      <c r="H29" s="21">
        <v>0</v>
      </c>
      <c r="I29" s="21">
        <v>2.05E-4</v>
      </c>
      <c r="J29" s="22">
        <f t="shared" si="1"/>
        <v>0</v>
      </c>
      <c r="K29" s="22">
        <f t="shared" si="2"/>
        <v>0</v>
      </c>
      <c r="L29" s="23">
        <f t="shared" si="3"/>
        <v>2.4404761904761901E-2</v>
      </c>
      <c r="M29" s="4"/>
    </row>
    <row r="30" spans="1:13" x14ac:dyDescent="0.25">
      <c r="A30" s="17"/>
      <c r="B30" s="18">
        <v>459</v>
      </c>
      <c r="C30" s="19" t="s">
        <v>226</v>
      </c>
      <c r="D30" s="20">
        <v>2.2608470000000001</v>
      </c>
      <c r="E30" s="21">
        <v>2.2608470000000001</v>
      </c>
      <c r="F30" s="21">
        <f t="shared" si="0"/>
        <v>1.3725711390986008</v>
      </c>
      <c r="G30" s="21">
        <v>1.034580739098601</v>
      </c>
      <c r="H30" s="21">
        <v>0.17209584</v>
      </c>
      <c r="I30" s="21">
        <v>0.16589456000000002</v>
      </c>
      <c r="J30" s="22">
        <f t="shared" si="1"/>
        <v>0.45760758649240796</v>
      </c>
      <c r="K30" s="22">
        <f t="shared" si="2"/>
        <v>0.53372766007545003</v>
      </c>
      <c r="L30" s="23">
        <f t="shared" si="3"/>
        <v>0.60710483243607405</v>
      </c>
      <c r="M30" s="4"/>
    </row>
    <row r="31" spans="1:13" x14ac:dyDescent="0.25">
      <c r="A31" s="17"/>
      <c r="B31" s="18">
        <v>460</v>
      </c>
      <c r="C31" s="19" t="s">
        <v>227</v>
      </c>
      <c r="D31" s="20">
        <v>1.292422</v>
      </c>
      <c r="E31" s="21">
        <v>1.292422</v>
      </c>
      <c r="F31" s="21">
        <f t="shared" si="0"/>
        <v>0.56140383420976425</v>
      </c>
      <c r="G31" s="21">
        <v>0.31914902420976432</v>
      </c>
      <c r="H31" s="21">
        <v>0.1481509</v>
      </c>
      <c r="I31" s="21">
        <v>9.4103910000000013E-2</v>
      </c>
      <c r="J31" s="22">
        <f t="shared" si="1"/>
        <v>0.24693871213099461</v>
      </c>
      <c r="K31" s="22">
        <f t="shared" si="2"/>
        <v>0.36156915017677221</v>
      </c>
      <c r="L31" s="23">
        <f t="shared" si="3"/>
        <v>0.43438121156229487</v>
      </c>
      <c r="M31" s="4"/>
    </row>
    <row r="32" spans="1:13" x14ac:dyDescent="0.25">
      <c r="A32" s="17"/>
      <c r="B32" s="18">
        <v>461</v>
      </c>
      <c r="C32" s="19" t="s">
        <v>228</v>
      </c>
      <c r="D32" s="20">
        <v>1.8570730000000002</v>
      </c>
      <c r="E32" s="21">
        <v>1.8570730000000002</v>
      </c>
      <c r="F32" s="21">
        <f t="shared" si="0"/>
        <v>0.23576679028747322</v>
      </c>
      <c r="G32" s="21">
        <v>1.6947000287473202E-2</v>
      </c>
      <c r="H32" s="21">
        <v>0</v>
      </c>
      <c r="I32" s="21">
        <v>0.21881979000000001</v>
      </c>
      <c r="J32" s="22">
        <f t="shared" si="1"/>
        <v>9.1256511119773964E-3</v>
      </c>
      <c r="K32" s="22">
        <f t="shared" si="2"/>
        <v>9.1256511119773964E-3</v>
      </c>
      <c r="L32" s="23">
        <f t="shared" si="3"/>
        <v>0.12695612411976975</v>
      </c>
      <c r="M32" s="4"/>
    </row>
    <row r="33" spans="1:13" x14ac:dyDescent="0.25">
      <c r="A33" s="17"/>
      <c r="B33" s="18">
        <v>462</v>
      </c>
      <c r="C33" s="19" t="s">
        <v>229</v>
      </c>
      <c r="D33" s="20">
        <v>2.0763099999999994</v>
      </c>
      <c r="E33" s="21">
        <v>2.1592509999999994</v>
      </c>
      <c r="F33" s="21">
        <f t="shared" si="0"/>
        <v>1.247980268005914</v>
      </c>
      <c r="G33" s="21">
        <v>0.87564014800591394</v>
      </c>
      <c r="H33" s="21">
        <v>0.18492436999999998</v>
      </c>
      <c r="I33" s="21">
        <v>0.18741574999999999</v>
      </c>
      <c r="J33" s="22">
        <f t="shared" si="1"/>
        <v>0.40552957854640992</v>
      </c>
      <c r="K33" s="22">
        <f t="shared" si="2"/>
        <v>0.49117241025055186</v>
      </c>
      <c r="L33" s="23">
        <f t="shared" si="3"/>
        <v>0.57796905871800652</v>
      </c>
      <c r="M33" s="4"/>
    </row>
    <row r="34" spans="1:13" x14ac:dyDescent="0.25">
      <c r="A34" s="17"/>
      <c r="B34" s="18">
        <v>463</v>
      </c>
      <c r="C34" s="19" t="s">
        <v>230</v>
      </c>
      <c r="D34" s="20">
        <v>7.2385910000000004</v>
      </c>
      <c r="E34" s="21">
        <v>7.6416229999999983</v>
      </c>
      <c r="F34" s="21">
        <f t="shared" si="0"/>
        <v>3.3201252362046265</v>
      </c>
      <c r="G34" s="21">
        <v>1.8701241762046266</v>
      </c>
      <c r="H34" s="21">
        <v>0.99282750000000008</v>
      </c>
      <c r="I34" s="21">
        <v>0.45717355999999959</v>
      </c>
      <c r="J34" s="22">
        <f t="shared" si="1"/>
        <v>0.24472866251117426</v>
      </c>
      <c r="K34" s="22">
        <f t="shared" si="2"/>
        <v>0.3746523056953513</v>
      </c>
      <c r="L34" s="23">
        <f t="shared" si="3"/>
        <v>0.43447906762799304</v>
      </c>
      <c r="M34" s="4"/>
    </row>
    <row r="35" spans="1:13" x14ac:dyDescent="0.25">
      <c r="A35" s="17"/>
      <c r="B35" s="18">
        <v>464</v>
      </c>
      <c r="C35" s="19" t="s">
        <v>231</v>
      </c>
      <c r="D35" s="20">
        <v>23.316469000000001</v>
      </c>
      <c r="E35" s="21">
        <v>24.365257999999997</v>
      </c>
      <c r="F35" s="21">
        <f t="shared" si="0"/>
        <v>13.834487948836752</v>
      </c>
      <c r="G35" s="21">
        <v>11.486306838836754</v>
      </c>
      <c r="H35" s="21">
        <v>0.62718851000000009</v>
      </c>
      <c r="I35" s="21">
        <v>1.7209925999999998</v>
      </c>
      <c r="J35" s="22">
        <f t="shared" si="1"/>
        <v>0.47142151496350893</v>
      </c>
      <c r="K35" s="22">
        <f t="shared" si="2"/>
        <v>0.49716261362127812</v>
      </c>
      <c r="L35" s="23">
        <f t="shared" si="3"/>
        <v>0.56779566827639394</v>
      </c>
      <c r="M35" s="4"/>
    </row>
    <row r="36" spans="1:13" ht="15.75" thickBot="1" x14ac:dyDescent="0.3">
      <c r="A36" s="41" t="s">
        <v>233</v>
      </c>
      <c r="B36" s="58"/>
      <c r="C36" s="43"/>
      <c r="D36" s="44">
        <v>0.64074399999999998</v>
      </c>
      <c r="E36" s="45">
        <v>1.3683639999999997</v>
      </c>
      <c r="F36" s="45">
        <f t="shared" si="0"/>
        <v>0.71617514982390529</v>
      </c>
      <c r="G36" s="45">
        <v>0.13111067982390523</v>
      </c>
      <c r="H36" s="45">
        <v>2.3205000000000001E-3</v>
      </c>
      <c r="I36" s="45">
        <v>0.58274397</v>
      </c>
      <c r="J36" s="46">
        <f t="shared" si="1"/>
        <v>9.581564541591657E-2</v>
      </c>
      <c r="K36" s="46">
        <f t="shared" si="2"/>
        <v>9.7511466118595097E-2</v>
      </c>
      <c r="L36" s="47">
        <f t="shared" si="3"/>
        <v>0.5233805842772139</v>
      </c>
      <c r="M36" s="4"/>
    </row>
    <row r="37" spans="1:13" x14ac:dyDescent="0.25">
      <c r="D37" s="5"/>
      <c r="E37" s="5"/>
      <c r="F37" s="5"/>
      <c r="G37" s="5"/>
      <c r="H37" s="5"/>
      <c r="I37" s="5"/>
      <c r="J37" s="4"/>
      <c r="K37" s="4"/>
      <c r="L37" s="4"/>
      <c r="M37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104</v>
      </c>
      <c r="B1" s="51" t="s">
        <v>66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1621</v>
      </c>
      <c r="N2" s="72" t="s">
        <v>1643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221.20338100000004</v>
      </c>
      <c r="E6" s="14">
        <f ca="1">SUM(E7:OFFSET(E7,50,0))</f>
        <v>273.10640299999983</v>
      </c>
      <c r="F6" s="14">
        <f ca="1">SUM(F7:OFFSET(F7,50,0))</f>
        <v>131.45046200355202</v>
      </c>
      <c r="G6" s="14">
        <f ca="1">SUM(G7:OFFSET(G7,50,0))</f>
        <v>96.916247503552071</v>
      </c>
      <c r="H6" s="14">
        <f ca="1">SUM(H7:OFFSET(H7,50,0))</f>
        <v>16.147122839999994</v>
      </c>
      <c r="I6" s="14">
        <f ca="1">SUM(I7:OFFSET(I7,50,0))</f>
        <v>18.387091659999999</v>
      </c>
      <c r="J6" s="15">
        <f ca="1">IFERROR(G6/E6,0)</f>
        <v>0.35486625886084455</v>
      </c>
      <c r="K6" s="15">
        <f ca="1">IFERROR(SUM(G6,H6)/E6,0)</f>
        <v>0.41399018514974961</v>
      </c>
      <c r="L6" s="16">
        <f ca="1">IFERROR(SUM(G6,H6,I6)/E6,0)</f>
        <v>0.48131592873548323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2.3558859999999995</v>
      </c>
      <c r="E7" s="21">
        <v>2.4790870000000003</v>
      </c>
      <c r="F7" s="21">
        <f t="shared" ref="F7:F31" si="0">SUM(G7,H7,I7)</f>
        <v>1.0201460557685855</v>
      </c>
      <c r="G7" s="21">
        <v>0.62303878576858551</v>
      </c>
      <c r="H7" s="21">
        <v>0.16588296999999999</v>
      </c>
      <c r="I7" s="21">
        <v>0.23122429999999999</v>
      </c>
      <c r="J7" s="22">
        <f t="shared" ref="J7:J31" si="1">IFERROR(G7/E7,0)</f>
        <v>0.2513178382882833</v>
      </c>
      <c r="K7" s="22">
        <f t="shared" ref="K7:K31" si="2">IFERROR(SUM(G7,H7)/E7,0)</f>
        <v>0.31823076631380237</v>
      </c>
      <c r="L7" s="23">
        <f t="shared" ref="L7:L31" si="3">IFERROR(SUM(G7,H7,I7)/E7,0)</f>
        <v>0.4115007080302488</v>
      </c>
      <c r="M7" s="4"/>
      <c r="N7" t="s">
        <v>252</v>
      </c>
      <c r="O7" s="5">
        <v>0.22918617887808157</v>
      </c>
      <c r="P7" s="71">
        <v>0.74940057051421927</v>
      </c>
    </row>
    <row r="8" spans="1:16" x14ac:dyDescent="0.25">
      <c r="A8" s="17"/>
      <c r="B8" s="55">
        <v>2</v>
      </c>
      <c r="C8" s="19" t="s">
        <v>251</v>
      </c>
      <c r="D8" s="20">
        <v>1.3842999999999996</v>
      </c>
      <c r="E8" s="21">
        <v>1.4444979999999998</v>
      </c>
      <c r="F8" s="21">
        <f t="shared" si="0"/>
        <v>0.49202602648242255</v>
      </c>
      <c r="G8" s="21">
        <v>0.34738195648242254</v>
      </c>
      <c r="H8" s="21">
        <v>6.4820580000000003E-2</v>
      </c>
      <c r="I8" s="21">
        <v>7.9823489999999997E-2</v>
      </c>
      <c r="J8" s="22">
        <f t="shared" si="1"/>
        <v>0.24048628415021867</v>
      </c>
      <c r="K8" s="22">
        <f t="shared" si="2"/>
        <v>0.28536040650968197</v>
      </c>
      <c r="L8" s="23">
        <f t="shared" si="3"/>
        <v>0.34062077377914168</v>
      </c>
      <c r="M8" s="4"/>
      <c r="N8" t="s">
        <v>262</v>
      </c>
      <c r="O8" s="5">
        <v>5.9487557954789887</v>
      </c>
      <c r="P8" s="71">
        <v>0.65948908899066849</v>
      </c>
    </row>
    <row r="9" spans="1:16" x14ac:dyDescent="0.25">
      <c r="A9" s="17"/>
      <c r="B9" s="55">
        <v>3</v>
      </c>
      <c r="C9" s="19" t="s">
        <v>252</v>
      </c>
      <c r="D9" s="20">
        <v>0.30706100000000003</v>
      </c>
      <c r="E9" s="21">
        <v>0.30582599999999993</v>
      </c>
      <c r="F9" s="21">
        <f t="shared" si="0"/>
        <v>0.22918617887808157</v>
      </c>
      <c r="G9" s="21">
        <v>0.15093386887808155</v>
      </c>
      <c r="H9" s="21">
        <v>6.7869590000000007E-2</v>
      </c>
      <c r="I9" s="21">
        <v>1.038272E-2</v>
      </c>
      <c r="J9" s="22">
        <f t="shared" si="1"/>
        <v>0.49352857140361378</v>
      </c>
      <c r="K9" s="22">
        <f t="shared" si="2"/>
        <v>0.71545080823109086</v>
      </c>
      <c r="L9" s="23">
        <f t="shared" si="3"/>
        <v>0.74940057051421927</v>
      </c>
      <c r="M9" s="4"/>
      <c r="N9" t="s">
        <v>266</v>
      </c>
      <c r="O9" s="5">
        <v>1.2024143867395616</v>
      </c>
      <c r="P9" s="71">
        <v>0.64569250107778531</v>
      </c>
    </row>
    <row r="10" spans="1:16" x14ac:dyDescent="0.25">
      <c r="A10" s="17"/>
      <c r="B10" s="55">
        <v>4</v>
      </c>
      <c r="C10" s="19" t="s">
        <v>253</v>
      </c>
      <c r="D10" s="20">
        <v>5.1076600000000001</v>
      </c>
      <c r="E10" s="21">
        <v>5.3399660000000004</v>
      </c>
      <c r="F10" s="21">
        <f t="shared" si="0"/>
        <v>3.1529875831116105</v>
      </c>
      <c r="G10" s="21">
        <v>2.2098417431116104</v>
      </c>
      <c r="H10" s="21">
        <v>0.46965672000000003</v>
      </c>
      <c r="I10" s="21">
        <v>0.47348911999999999</v>
      </c>
      <c r="J10" s="22">
        <f t="shared" si="1"/>
        <v>0.41383067665816792</v>
      </c>
      <c r="K10" s="22">
        <f t="shared" si="2"/>
        <v>0.50178193327665577</v>
      </c>
      <c r="L10" s="23">
        <f t="shared" si="3"/>
        <v>0.59045087236727922</v>
      </c>
      <c r="M10" s="4"/>
      <c r="N10" t="s">
        <v>258</v>
      </c>
      <c r="O10" s="5">
        <v>0.66160147959617166</v>
      </c>
      <c r="P10" s="71">
        <v>0.62480720792847211</v>
      </c>
    </row>
    <row r="11" spans="1:16" x14ac:dyDescent="0.25">
      <c r="A11" s="17"/>
      <c r="B11" s="55">
        <v>5</v>
      </c>
      <c r="C11" s="19" t="s">
        <v>254</v>
      </c>
      <c r="D11" s="20">
        <v>5.4016600000000015</v>
      </c>
      <c r="E11" s="21">
        <v>3.9841759999999988</v>
      </c>
      <c r="F11" s="21">
        <f t="shared" si="0"/>
        <v>2.31711604875579</v>
      </c>
      <c r="G11" s="21">
        <v>1.6564246687557898</v>
      </c>
      <c r="H11" s="21">
        <v>0.29709287000000012</v>
      </c>
      <c r="I11" s="21">
        <v>0.36359850999999999</v>
      </c>
      <c r="J11" s="22">
        <f t="shared" si="1"/>
        <v>0.41575087766097435</v>
      </c>
      <c r="K11" s="22">
        <f t="shared" si="2"/>
        <v>0.49031908699710819</v>
      </c>
      <c r="L11" s="23">
        <f t="shared" si="3"/>
        <v>0.58157974164690285</v>
      </c>
      <c r="M11" s="4"/>
      <c r="N11" t="s">
        <v>271</v>
      </c>
      <c r="O11" s="5">
        <v>1.3725711390986008</v>
      </c>
      <c r="P11" s="71">
        <v>0.60710483243607405</v>
      </c>
    </row>
    <row r="12" spans="1:16" x14ac:dyDescent="0.25">
      <c r="A12" s="17"/>
      <c r="B12" s="55">
        <v>6</v>
      </c>
      <c r="C12" s="19" t="s">
        <v>255</v>
      </c>
      <c r="D12" s="20">
        <v>4.5991019999999994</v>
      </c>
      <c r="E12" s="21">
        <v>5.4099809999999993</v>
      </c>
      <c r="F12" s="21">
        <f t="shared" si="0"/>
        <v>2.0656139507862177</v>
      </c>
      <c r="G12" s="21">
        <v>0.97719990078621777</v>
      </c>
      <c r="H12" s="21">
        <v>0.93014958999999997</v>
      </c>
      <c r="I12" s="21">
        <v>0.15826446000000002</v>
      </c>
      <c r="J12" s="22">
        <f t="shared" si="1"/>
        <v>0.18062908183711143</v>
      </c>
      <c r="K12" s="22">
        <f t="shared" si="2"/>
        <v>0.35256121801282075</v>
      </c>
      <c r="L12" s="23">
        <f t="shared" si="3"/>
        <v>0.38181537990359266</v>
      </c>
      <c r="M12" s="4"/>
      <c r="N12" t="s">
        <v>269</v>
      </c>
      <c r="O12" s="5">
        <v>1.4654849091438376</v>
      </c>
      <c r="P12" s="71">
        <v>0.5913476769315289</v>
      </c>
    </row>
    <row r="13" spans="1:16" x14ac:dyDescent="0.25">
      <c r="A13" s="17"/>
      <c r="B13" s="55">
        <v>7</v>
      </c>
      <c r="C13" s="19" t="s">
        <v>256</v>
      </c>
      <c r="D13" s="20">
        <v>23.316468999999998</v>
      </c>
      <c r="E13" s="21">
        <v>24.365257999999994</v>
      </c>
      <c r="F13" s="21">
        <f t="shared" si="0"/>
        <v>13.834487948836752</v>
      </c>
      <c r="G13" s="21">
        <v>11.486306838836754</v>
      </c>
      <c r="H13" s="21">
        <v>0.62718851000000009</v>
      </c>
      <c r="I13" s="21">
        <v>1.7209925999999998</v>
      </c>
      <c r="J13" s="22">
        <f t="shared" si="1"/>
        <v>0.47142151496350898</v>
      </c>
      <c r="K13" s="22">
        <f t="shared" si="2"/>
        <v>0.49716261362127817</v>
      </c>
      <c r="L13" s="23">
        <f t="shared" si="3"/>
        <v>0.56779566827639405</v>
      </c>
      <c r="M13" s="4"/>
      <c r="N13" t="s">
        <v>253</v>
      </c>
      <c r="O13" s="5">
        <v>3.1529875831116105</v>
      </c>
      <c r="P13" s="71">
        <v>0.59045087236727922</v>
      </c>
    </row>
    <row r="14" spans="1:16" x14ac:dyDescent="0.25">
      <c r="A14" s="17"/>
      <c r="B14" s="55">
        <v>8</v>
      </c>
      <c r="C14" s="19" t="s">
        <v>257</v>
      </c>
      <c r="D14" s="20">
        <v>1.8063759999999989</v>
      </c>
      <c r="E14" s="21">
        <v>2.0954559999999991</v>
      </c>
      <c r="F14" s="21">
        <f t="shared" si="0"/>
        <v>1.0126380048841863</v>
      </c>
      <c r="G14" s="21">
        <v>0.72078270488418639</v>
      </c>
      <c r="H14" s="21">
        <v>8.7193839999999995E-2</v>
      </c>
      <c r="I14" s="21">
        <v>0.20466145999999996</v>
      </c>
      <c r="J14" s="22">
        <f t="shared" si="1"/>
        <v>0.34397415401907111</v>
      </c>
      <c r="K14" s="22">
        <f t="shared" si="2"/>
        <v>0.38558506830216749</v>
      </c>
      <c r="L14" s="23">
        <f t="shared" si="3"/>
        <v>0.4832542438897246</v>
      </c>
      <c r="M14" s="4"/>
      <c r="N14" t="s">
        <v>267</v>
      </c>
      <c r="O14" s="5">
        <v>0.30179175865254815</v>
      </c>
      <c r="P14" s="71">
        <v>0.58732289561704276</v>
      </c>
    </row>
    <row r="15" spans="1:16" x14ac:dyDescent="0.25">
      <c r="A15" s="17"/>
      <c r="B15" s="55">
        <v>9</v>
      </c>
      <c r="C15" s="19" t="s">
        <v>258</v>
      </c>
      <c r="D15" s="20">
        <v>1.2762089999999997</v>
      </c>
      <c r="E15" s="21">
        <v>1.0588889999999995</v>
      </c>
      <c r="F15" s="21">
        <f t="shared" si="0"/>
        <v>0.66160147959617166</v>
      </c>
      <c r="G15" s="21">
        <v>0.31239421959617175</v>
      </c>
      <c r="H15" s="21">
        <v>9.1405459999999994E-2</v>
      </c>
      <c r="I15" s="21">
        <v>0.25780179999999991</v>
      </c>
      <c r="J15" s="22">
        <f t="shared" si="1"/>
        <v>0.29502074305821657</v>
      </c>
      <c r="K15" s="22">
        <f t="shared" si="2"/>
        <v>0.3813427843675512</v>
      </c>
      <c r="L15" s="23">
        <f t="shared" si="3"/>
        <v>0.62480720792847211</v>
      </c>
      <c r="M15" s="4"/>
      <c r="N15" t="s">
        <v>254</v>
      </c>
      <c r="O15" s="5">
        <v>2.31711604875579</v>
      </c>
      <c r="P15" s="71">
        <v>0.58157974164690285</v>
      </c>
    </row>
    <row r="16" spans="1:16" x14ac:dyDescent="0.25">
      <c r="A16" s="17"/>
      <c r="B16" s="55">
        <v>10</v>
      </c>
      <c r="C16" s="19" t="s">
        <v>259</v>
      </c>
      <c r="D16" s="20">
        <v>5.2178550000000001</v>
      </c>
      <c r="E16" s="21">
        <v>6.2583860000000033</v>
      </c>
      <c r="F16" s="21">
        <f t="shared" si="0"/>
        <v>3.4135928095732866</v>
      </c>
      <c r="G16" s="21">
        <v>2.4519547995732864</v>
      </c>
      <c r="H16" s="21">
        <v>0.47438305000000003</v>
      </c>
      <c r="I16" s="21">
        <v>0.48725496000000001</v>
      </c>
      <c r="J16" s="22">
        <f t="shared" si="1"/>
        <v>0.39178708369430792</v>
      </c>
      <c r="K16" s="22">
        <f t="shared" si="2"/>
        <v>0.46758666684561884</v>
      </c>
      <c r="L16" s="23">
        <f t="shared" si="3"/>
        <v>0.54544299593749646</v>
      </c>
      <c r="M16" s="4"/>
      <c r="N16" t="s">
        <v>274</v>
      </c>
      <c r="O16" s="5">
        <v>1.247980268005914</v>
      </c>
      <c r="P16" s="71">
        <v>0.57796905871800641</v>
      </c>
    </row>
    <row r="17" spans="1:16" x14ac:dyDescent="0.25">
      <c r="A17" s="17"/>
      <c r="B17" s="55">
        <v>11</v>
      </c>
      <c r="C17" s="19" t="s">
        <v>260</v>
      </c>
      <c r="D17" s="20">
        <v>1.2405930000000001</v>
      </c>
      <c r="E17" s="21">
        <v>1.2447460000000001</v>
      </c>
      <c r="F17" s="21">
        <f t="shared" si="0"/>
        <v>0.66545090426754405</v>
      </c>
      <c r="G17" s="21">
        <v>0.43781077426754406</v>
      </c>
      <c r="H17" s="21">
        <v>0.19246553999999999</v>
      </c>
      <c r="I17" s="21">
        <v>3.5174590000000006E-2</v>
      </c>
      <c r="J17" s="22">
        <f t="shared" si="1"/>
        <v>0.3517269983334303</v>
      </c>
      <c r="K17" s="22">
        <f t="shared" si="2"/>
        <v>0.50634933895553313</v>
      </c>
      <c r="L17" s="23">
        <f t="shared" si="3"/>
        <v>0.53460778686378108</v>
      </c>
      <c r="M17" s="4"/>
      <c r="N17" t="s">
        <v>256</v>
      </c>
      <c r="O17" s="5">
        <v>13.834487948836752</v>
      </c>
      <c r="P17" s="71">
        <v>0.56779566827639405</v>
      </c>
    </row>
    <row r="18" spans="1:16" x14ac:dyDescent="0.25">
      <c r="A18" s="17"/>
      <c r="B18" s="55">
        <v>12</v>
      </c>
      <c r="C18" s="19" t="s">
        <v>261</v>
      </c>
      <c r="D18" s="20">
        <v>1.9556070000000001</v>
      </c>
      <c r="E18" s="21">
        <v>1.9035150000000003</v>
      </c>
      <c r="F18" s="21">
        <f t="shared" si="0"/>
        <v>0.80213897516288957</v>
      </c>
      <c r="G18" s="21">
        <v>0.58101148516288958</v>
      </c>
      <c r="H18" s="21">
        <v>7.4708750000000004E-2</v>
      </c>
      <c r="I18" s="21">
        <v>0.14641874000000002</v>
      </c>
      <c r="J18" s="22">
        <f t="shared" si="1"/>
        <v>0.30523084145010126</v>
      </c>
      <c r="K18" s="22">
        <f t="shared" si="2"/>
        <v>0.34447862778222893</v>
      </c>
      <c r="L18" s="23">
        <f t="shared" si="3"/>
        <v>0.42139882016316627</v>
      </c>
      <c r="M18" s="4"/>
      <c r="N18" t="s">
        <v>259</v>
      </c>
      <c r="O18" s="5">
        <v>3.4135928095732866</v>
      </c>
      <c r="P18" s="71">
        <v>0.54544299593749646</v>
      </c>
    </row>
    <row r="19" spans="1:16" x14ac:dyDescent="0.25">
      <c r="A19" s="17"/>
      <c r="B19" s="55">
        <v>13</v>
      </c>
      <c r="C19" s="19" t="s">
        <v>262</v>
      </c>
      <c r="D19" s="20">
        <v>5.9966980000000003</v>
      </c>
      <c r="E19" s="21">
        <v>9.0202489999999997</v>
      </c>
      <c r="F19" s="21">
        <f t="shared" si="0"/>
        <v>5.9487557954789887</v>
      </c>
      <c r="G19" s="21">
        <v>4.1116976154789882</v>
      </c>
      <c r="H19" s="21">
        <v>0.6609493500000001</v>
      </c>
      <c r="I19" s="21">
        <v>1.1761088300000002</v>
      </c>
      <c r="J19" s="22">
        <f t="shared" si="1"/>
        <v>0.45582972437667613</v>
      </c>
      <c r="K19" s="22">
        <f t="shared" si="2"/>
        <v>0.52910368277848963</v>
      </c>
      <c r="L19" s="23">
        <f t="shared" si="3"/>
        <v>0.65948908899066849</v>
      </c>
      <c r="M19" s="4"/>
      <c r="N19" t="s">
        <v>260</v>
      </c>
      <c r="O19" s="5">
        <v>0.66545090426754405</v>
      </c>
      <c r="P19" s="71">
        <v>0.53460778686378108</v>
      </c>
    </row>
    <row r="20" spans="1:16" x14ac:dyDescent="0.25">
      <c r="A20" s="17"/>
      <c r="B20" s="55">
        <v>14</v>
      </c>
      <c r="C20" s="19" t="s">
        <v>263</v>
      </c>
      <c r="D20" s="20">
        <v>5.8699050000000019</v>
      </c>
      <c r="E20" s="21">
        <v>5.8699050000000019</v>
      </c>
      <c r="F20" s="21">
        <f t="shared" si="0"/>
        <v>2.2597121384052281</v>
      </c>
      <c r="G20" s="21">
        <v>1.5342999084052282</v>
      </c>
      <c r="H20" s="21">
        <v>0.33477027000000004</v>
      </c>
      <c r="I20" s="21">
        <v>0.39064196000000012</v>
      </c>
      <c r="J20" s="22">
        <f t="shared" si="1"/>
        <v>0.26138411241838289</v>
      </c>
      <c r="K20" s="22">
        <f t="shared" si="2"/>
        <v>0.3184157458093832</v>
      </c>
      <c r="L20" s="23">
        <f t="shared" si="3"/>
        <v>0.38496570871338248</v>
      </c>
      <c r="M20" s="4"/>
      <c r="N20" t="s">
        <v>257</v>
      </c>
      <c r="O20" s="5">
        <v>1.0126380048841863</v>
      </c>
      <c r="P20" s="71">
        <v>0.4832542438897246</v>
      </c>
    </row>
    <row r="21" spans="1:16" x14ac:dyDescent="0.25">
      <c r="A21" s="17"/>
      <c r="B21" s="55">
        <v>15</v>
      </c>
      <c r="C21" s="19" t="s">
        <v>264</v>
      </c>
      <c r="D21" s="20">
        <v>141.05212800000001</v>
      </c>
      <c r="E21" s="21">
        <v>178.81419299999982</v>
      </c>
      <c r="F21" s="21">
        <f t="shared" si="0"/>
        <v>83.992961314038268</v>
      </c>
      <c r="G21" s="21">
        <v>62.795201454038271</v>
      </c>
      <c r="H21" s="21">
        <v>9.9639066399999958</v>
      </c>
      <c r="I21" s="21">
        <v>11.233853219999995</v>
      </c>
      <c r="J21" s="22">
        <f t="shared" si="1"/>
        <v>0.35117571150539673</v>
      </c>
      <c r="K21" s="22">
        <f t="shared" si="2"/>
        <v>0.40689783553164788</v>
      </c>
      <c r="L21" s="23">
        <f t="shared" si="3"/>
        <v>0.4697220053110569</v>
      </c>
      <c r="M21" s="4"/>
      <c r="N21" t="s">
        <v>264</v>
      </c>
      <c r="O21" s="5">
        <v>83.992961314038268</v>
      </c>
      <c r="P21" s="71">
        <v>0.4697220053110569</v>
      </c>
    </row>
    <row r="22" spans="1:16" x14ac:dyDescent="0.25">
      <c r="A22" s="17"/>
      <c r="B22" s="55">
        <v>16</v>
      </c>
      <c r="C22" s="19" t="s">
        <v>265</v>
      </c>
      <c r="D22" s="20">
        <v>2.9094739999999999</v>
      </c>
      <c r="E22" s="21">
        <v>11.073014999999998</v>
      </c>
      <c r="F22" s="21">
        <f t="shared" si="0"/>
        <v>3.1939633033972674</v>
      </c>
      <c r="G22" s="21">
        <v>2.1444267333972675</v>
      </c>
      <c r="H22" s="21">
        <v>0.72850526000000004</v>
      </c>
      <c r="I22" s="21">
        <v>0.32103130999999996</v>
      </c>
      <c r="J22" s="22">
        <f t="shared" si="1"/>
        <v>0.19366240661619874</v>
      </c>
      <c r="K22" s="22">
        <f t="shared" si="2"/>
        <v>0.25945345449249985</v>
      </c>
      <c r="L22" s="23">
        <f t="shared" si="3"/>
        <v>0.28844567657474213</v>
      </c>
      <c r="M22" s="4"/>
      <c r="N22" t="s">
        <v>272</v>
      </c>
      <c r="O22" s="5">
        <v>0.56140383420976425</v>
      </c>
      <c r="P22" s="71">
        <v>0.43438121156229498</v>
      </c>
    </row>
    <row r="23" spans="1:16" x14ac:dyDescent="0.25">
      <c r="A23" s="17"/>
      <c r="B23" s="55">
        <v>17</v>
      </c>
      <c r="C23" s="19" t="s">
        <v>266</v>
      </c>
      <c r="D23" s="20">
        <v>1.4074409999999999</v>
      </c>
      <c r="E23" s="21">
        <v>1.862209</v>
      </c>
      <c r="F23" s="21">
        <f t="shared" si="0"/>
        <v>1.2024143867395616</v>
      </c>
      <c r="G23" s="21">
        <v>0.87648282673956146</v>
      </c>
      <c r="H23" s="21">
        <v>0.16609267</v>
      </c>
      <c r="I23" s="21">
        <v>0.15983889000000001</v>
      </c>
      <c r="J23" s="22">
        <f t="shared" si="1"/>
        <v>0.47066834428335458</v>
      </c>
      <c r="K23" s="22">
        <f t="shared" si="2"/>
        <v>0.55985955214455596</v>
      </c>
      <c r="L23" s="23">
        <f t="shared" si="3"/>
        <v>0.64569250107778531</v>
      </c>
      <c r="M23" s="4"/>
      <c r="N23" t="s">
        <v>261</v>
      </c>
      <c r="O23" s="5">
        <v>0.80213897516288957</v>
      </c>
      <c r="P23" s="71">
        <v>0.42139882016316627</v>
      </c>
    </row>
    <row r="24" spans="1:16" x14ac:dyDescent="0.25">
      <c r="A24" s="17"/>
      <c r="B24" s="55">
        <v>18</v>
      </c>
      <c r="C24" s="19" t="s">
        <v>267</v>
      </c>
      <c r="D24" s="20">
        <v>0.23563500000000004</v>
      </c>
      <c r="E24" s="21">
        <v>0.51384300000000005</v>
      </c>
      <c r="F24" s="21">
        <f t="shared" si="0"/>
        <v>0.30179175865254815</v>
      </c>
      <c r="G24" s="21">
        <v>0.22191513865254819</v>
      </c>
      <c r="H24" s="21">
        <v>3.2904139999999998E-2</v>
      </c>
      <c r="I24" s="21">
        <v>4.6972479999999997E-2</v>
      </c>
      <c r="J24" s="22">
        <f t="shared" si="1"/>
        <v>0.43187342953499058</v>
      </c>
      <c r="K24" s="22">
        <f t="shared" si="2"/>
        <v>0.49590882556062482</v>
      </c>
      <c r="L24" s="23">
        <f t="shared" si="3"/>
        <v>0.58732289561704276</v>
      </c>
      <c r="M24" s="4"/>
      <c r="N24" t="s">
        <v>250</v>
      </c>
      <c r="O24" s="5">
        <v>1.0201460557685855</v>
      </c>
      <c r="P24" s="71">
        <v>0.4115007080302488</v>
      </c>
    </row>
    <row r="25" spans="1:16" x14ac:dyDescent="0.25">
      <c r="A25" s="17"/>
      <c r="B25" s="55">
        <v>19</v>
      </c>
      <c r="C25" s="19" t="s">
        <v>268</v>
      </c>
      <c r="D25" s="20">
        <v>2E-3</v>
      </c>
      <c r="E25" s="21">
        <v>7.0000000000000001E-3</v>
      </c>
      <c r="F25" s="21">
        <f t="shared" si="0"/>
        <v>4.6539999107643963E-4</v>
      </c>
      <c r="G25" s="21">
        <v>3.7339999107643962E-4</v>
      </c>
      <c r="H25" s="21">
        <v>0</v>
      </c>
      <c r="I25" s="21">
        <v>9.2E-5</v>
      </c>
      <c r="J25" s="22">
        <f t="shared" si="1"/>
        <v>5.3342855868062804E-2</v>
      </c>
      <c r="K25" s="22">
        <f t="shared" si="2"/>
        <v>5.3342855868062804E-2</v>
      </c>
      <c r="L25" s="23">
        <f t="shared" si="3"/>
        <v>6.6485713010919947E-2</v>
      </c>
      <c r="M25" s="4"/>
      <c r="N25" t="s">
        <v>263</v>
      </c>
      <c r="O25" s="5">
        <v>2.2597121384052281</v>
      </c>
      <c r="P25" s="71">
        <v>0.38496570871338248</v>
      </c>
    </row>
    <row r="26" spans="1:16" x14ac:dyDescent="0.25">
      <c r="A26" s="17"/>
      <c r="B26" s="55">
        <v>20</v>
      </c>
      <c r="C26" s="19" t="s">
        <v>269</v>
      </c>
      <c r="D26" s="20">
        <v>2.2662699999999996</v>
      </c>
      <c r="E26" s="21">
        <v>2.4782119999999992</v>
      </c>
      <c r="F26" s="21">
        <f t="shared" si="0"/>
        <v>1.4654849091438376</v>
      </c>
      <c r="G26" s="21">
        <v>1.0304517691438377</v>
      </c>
      <c r="H26" s="21">
        <v>0.21200592999999995</v>
      </c>
      <c r="I26" s="21">
        <v>0.22302720999999995</v>
      </c>
      <c r="J26" s="22">
        <f t="shared" si="1"/>
        <v>0.41580452727363038</v>
      </c>
      <c r="K26" s="22">
        <f t="shared" si="2"/>
        <v>0.50135246667510203</v>
      </c>
      <c r="L26" s="23">
        <f t="shared" si="3"/>
        <v>0.5913476769315289</v>
      </c>
      <c r="M26" s="4"/>
      <c r="N26" t="s">
        <v>255</v>
      </c>
      <c r="O26" s="5">
        <v>2.0656139507862177</v>
      </c>
      <c r="P26" s="71">
        <v>0.38181537990359266</v>
      </c>
    </row>
    <row r="27" spans="1:16" x14ac:dyDescent="0.25">
      <c r="A27" s="17"/>
      <c r="B27" s="55">
        <v>21</v>
      </c>
      <c r="C27" s="19" t="s">
        <v>270</v>
      </c>
      <c r="D27" s="20">
        <v>8.3999999999999995E-3</v>
      </c>
      <c r="E27" s="21">
        <v>8.3999999999999995E-3</v>
      </c>
      <c r="F27" s="21">
        <f t="shared" si="0"/>
        <v>2.05E-4</v>
      </c>
      <c r="G27" s="21">
        <v>0</v>
      </c>
      <c r="H27" s="21">
        <v>0</v>
      </c>
      <c r="I27" s="21">
        <v>2.05E-4</v>
      </c>
      <c r="J27" s="22">
        <f t="shared" si="1"/>
        <v>0</v>
      </c>
      <c r="K27" s="22">
        <f t="shared" si="2"/>
        <v>0</v>
      </c>
      <c r="L27" s="23">
        <f t="shared" si="3"/>
        <v>2.4404761904761905E-2</v>
      </c>
      <c r="M27" s="4"/>
      <c r="N27" t="s">
        <v>251</v>
      </c>
      <c r="O27" s="5">
        <v>0.49202602648242255</v>
      </c>
      <c r="P27" s="71">
        <v>0.34062077377914168</v>
      </c>
    </row>
    <row r="28" spans="1:16" x14ac:dyDescent="0.25">
      <c r="A28" s="17"/>
      <c r="B28" s="55">
        <v>22</v>
      </c>
      <c r="C28" s="19" t="s">
        <v>271</v>
      </c>
      <c r="D28" s="20">
        <v>2.2608470000000001</v>
      </c>
      <c r="E28" s="21">
        <v>2.2608470000000001</v>
      </c>
      <c r="F28" s="21">
        <f t="shared" si="0"/>
        <v>1.3725711390986008</v>
      </c>
      <c r="G28" s="21">
        <v>1.034580739098601</v>
      </c>
      <c r="H28" s="21">
        <v>0.17209583999999997</v>
      </c>
      <c r="I28" s="21">
        <v>0.16589455999999997</v>
      </c>
      <c r="J28" s="22">
        <f t="shared" si="1"/>
        <v>0.45760758649240796</v>
      </c>
      <c r="K28" s="22">
        <f t="shared" si="2"/>
        <v>0.53372766007545003</v>
      </c>
      <c r="L28" s="23">
        <f t="shared" si="3"/>
        <v>0.60710483243607405</v>
      </c>
      <c r="M28" s="4"/>
      <c r="N28" t="s">
        <v>265</v>
      </c>
      <c r="O28" s="5">
        <v>3.1939633033972674</v>
      </c>
      <c r="P28" s="71">
        <v>0.28844567657474213</v>
      </c>
    </row>
    <row r="29" spans="1:16" x14ac:dyDescent="0.25">
      <c r="A29" s="17"/>
      <c r="B29" s="55">
        <v>23</v>
      </c>
      <c r="C29" s="19" t="s">
        <v>272</v>
      </c>
      <c r="D29" s="20">
        <v>1.292422</v>
      </c>
      <c r="E29" s="21">
        <v>1.2924219999999997</v>
      </c>
      <c r="F29" s="21">
        <f t="shared" si="0"/>
        <v>0.56140383420976425</v>
      </c>
      <c r="G29" s="21">
        <v>0.31914902420976432</v>
      </c>
      <c r="H29" s="21">
        <v>0.1481509</v>
      </c>
      <c r="I29" s="21">
        <v>9.4103909999999999E-2</v>
      </c>
      <c r="J29" s="22">
        <f t="shared" si="1"/>
        <v>0.24693871213099466</v>
      </c>
      <c r="K29" s="22">
        <f t="shared" si="2"/>
        <v>0.36156915017677227</v>
      </c>
      <c r="L29" s="23">
        <f t="shared" si="3"/>
        <v>0.43438121156229498</v>
      </c>
      <c r="M29" s="4"/>
      <c r="N29" t="s">
        <v>273</v>
      </c>
      <c r="O29" s="5">
        <v>0.23576679028747322</v>
      </c>
      <c r="P29" s="71">
        <v>0.12695612411976975</v>
      </c>
    </row>
    <row r="30" spans="1:16" x14ac:dyDescent="0.25">
      <c r="A30" s="17"/>
      <c r="B30" s="55">
        <v>24</v>
      </c>
      <c r="C30" s="19" t="s">
        <v>273</v>
      </c>
      <c r="D30" s="20">
        <v>1.8570730000000004</v>
      </c>
      <c r="E30" s="21">
        <v>1.8570730000000004</v>
      </c>
      <c r="F30" s="21">
        <f t="shared" si="0"/>
        <v>0.23576679028747322</v>
      </c>
      <c r="G30" s="21">
        <v>1.6947000287473202E-2</v>
      </c>
      <c r="H30" s="21">
        <v>0</v>
      </c>
      <c r="I30" s="21">
        <v>0.21881979000000001</v>
      </c>
      <c r="J30" s="22">
        <f t="shared" si="1"/>
        <v>9.1256511119773964E-3</v>
      </c>
      <c r="K30" s="22">
        <f t="shared" si="2"/>
        <v>9.1256511119773964E-3</v>
      </c>
      <c r="L30" s="23">
        <f t="shared" si="3"/>
        <v>0.12695612411976975</v>
      </c>
      <c r="M30" s="4"/>
      <c r="N30" t="s">
        <v>268</v>
      </c>
      <c r="O30" s="5">
        <v>4.6539999107643963E-4</v>
      </c>
      <c r="P30" s="71">
        <v>6.6485713010919947E-2</v>
      </c>
    </row>
    <row r="31" spans="1:16" ht="15.75" thickBot="1" x14ac:dyDescent="0.3">
      <c r="A31" s="24"/>
      <c r="B31" s="56">
        <v>25</v>
      </c>
      <c r="C31" s="26" t="s">
        <v>274</v>
      </c>
      <c r="D31" s="27">
        <v>2.0763099999999999</v>
      </c>
      <c r="E31" s="28">
        <v>2.1592509999999998</v>
      </c>
      <c r="F31" s="28">
        <f t="shared" si="0"/>
        <v>1.247980268005914</v>
      </c>
      <c r="G31" s="28">
        <v>0.87564014800591394</v>
      </c>
      <c r="H31" s="28">
        <v>0.18492437</v>
      </c>
      <c r="I31" s="28">
        <v>0.18741574999999999</v>
      </c>
      <c r="J31" s="29">
        <f t="shared" si="1"/>
        <v>0.40552957854640986</v>
      </c>
      <c r="K31" s="29">
        <f t="shared" si="2"/>
        <v>0.49117241025055175</v>
      </c>
      <c r="L31" s="30">
        <f t="shared" si="3"/>
        <v>0.57796905871800641</v>
      </c>
      <c r="M31" s="4"/>
      <c r="N31" t="s">
        <v>270</v>
      </c>
      <c r="O31" s="5">
        <v>2.05E-4</v>
      </c>
      <c r="P31" s="71">
        <v>2.4404761904761905E-2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8"/>
  <sheetViews>
    <sheetView topLeftCell="A14" workbookViewId="0">
      <selection activeCell="A28" sqref="A28:D2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28515625" customWidth="1"/>
    <col min="6" max="6" width="13.5703125" customWidth="1"/>
    <col min="7" max="9" width="0" hidden="1" customWidth="1"/>
  </cols>
  <sheetData>
    <row r="1" spans="1:13" ht="15.75" x14ac:dyDescent="0.25">
      <c r="A1" s="50">
        <v>104</v>
      </c>
      <c r="B1" s="49" t="s">
        <v>66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1622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221.20338100000004</v>
      </c>
      <c r="E6" s="14">
        <v>273.10640299999983</v>
      </c>
      <c r="F6" s="14">
        <v>131.45046200355202</v>
      </c>
      <c r="G6" s="14">
        <v>96.916247503552071</v>
      </c>
      <c r="H6" s="14">
        <v>16.147122839999994</v>
      </c>
      <c r="I6" s="14">
        <v>18.387091659999999</v>
      </c>
      <c r="J6" s="15">
        <v>0.35486625886084455</v>
      </c>
      <c r="K6" s="15">
        <v>0.41399018514974961</v>
      </c>
      <c r="L6" s="16">
        <v>0.48131592873548323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218.56758899999994</v>
      </c>
      <c r="E7" s="38">
        <f ca="1">SUM(E8:OFFSET(E6,MATCH("PROYECTOS",$A$8:$A$50,0),0))</f>
        <v>263.75953799999996</v>
      </c>
      <c r="F7" s="38">
        <f ca="1">SUM(F8:OFFSET(F6,MATCH("PROYECTOS",$A$8:$A$50,0),0))</f>
        <v>128.99023756630675</v>
      </c>
      <c r="G7" s="38">
        <f ca="1">SUM(G8:OFFSET(G6,MATCH("PROYECTOS",$A$8:$A$50,0),0))</f>
        <v>95.864841906306751</v>
      </c>
      <c r="H7" s="38">
        <f ca="1">SUM(H8:OFFSET(H6,MATCH("PROYECTOS",$A$8:$A$50,0),0))</f>
        <v>15.395082919999998</v>
      </c>
      <c r="I7" s="38">
        <f ca="1">SUM(I8:OFFSET(I6,MATCH("PROYECTOS",$A$8:$A$50,0),0))</f>
        <v>17.730312740000002</v>
      </c>
      <c r="J7" s="39">
        <f ca="1">IFERROR(G7/E7,0)</f>
        <v>0.36345545125388701</v>
      </c>
      <c r="K7" s="39">
        <f ca="1">IFERROR(SUM(G7,H7)/E7,0)</f>
        <v>0.42182332312967108</v>
      </c>
      <c r="L7" s="40">
        <f ca="1">IFERROR(SUM(G7,H7,I7)/E7,0)</f>
        <v>0.48904482675544708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15.604817999999996</v>
      </c>
      <c r="E8" s="21">
        <v>13.286273999999997</v>
      </c>
      <c r="F8" s="21">
        <f t="shared" ref="F8:F17" si="0">SUM(G8,H8,I8)</f>
        <v>3.5327805353194401</v>
      </c>
      <c r="G8" s="21">
        <v>2.3841591653194403</v>
      </c>
      <c r="H8" s="21">
        <v>0.53690508000000003</v>
      </c>
      <c r="I8" s="21">
        <v>0.61171629000000005</v>
      </c>
      <c r="J8" s="22">
        <f t="shared" ref="J8:J18" si="1">IFERROR(G8/E8,0)</f>
        <v>0.17944528054437542</v>
      </c>
      <c r="K8" s="22">
        <f t="shared" ref="K8:K18" si="2">IFERROR(SUM(G8,H8)/E8,0)</f>
        <v>0.21985578841136655</v>
      </c>
      <c r="L8" s="23">
        <f t="shared" ref="L8:L18" si="3">IFERROR(SUM(G8,H8,I8)/E8,0)</f>
        <v>0.26589701035214547</v>
      </c>
      <c r="M8" s="4"/>
    </row>
    <row r="9" spans="1:13" ht="38.25" x14ac:dyDescent="0.25">
      <c r="A9" s="17"/>
      <c r="B9" s="19">
        <v>3000283</v>
      </c>
      <c r="C9" s="19" t="s">
        <v>1624</v>
      </c>
      <c r="D9" s="20">
        <v>23.414469</v>
      </c>
      <c r="E9" s="21">
        <v>41.859442000000008</v>
      </c>
      <c r="F9" s="21">
        <f t="shared" si="0"/>
        <v>19.217510309054934</v>
      </c>
      <c r="G9" s="21">
        <v>16.658088789054936</v>
      </c>
      <c r="H9" s="21">
        <v>0.84977732999999989</v>
      </c>
      <c r="I9" s="21">
        <v>1.7096441899999997</v>
      </c>
      <c r="J9" s="22">
        <f t="shared" si="1"/>
        <v>0.39795295859545698</v>
      </c>
      <c r="K9" s="22">
        <f t="shared" si="2"/>
        <v>0.41825369098457954</v>
      </c>
      <c r="L9" s="23">
        <f t="shared" si="3"/>
        <v>0.45909618931506374</v>
      </c>
      <c r="M9" s="4"/>
    </row>
    <row r="10" spans="1:13" ht="38.25" x14ac:dyDescent="0.25">
      <c r="A10" s="17"/>
      <c r="B10" s="19">
        <v>3000284</v>
      </c>
      <c r="C10" s="19" t="s">
        <v>1625</v>
      </c>
      <c r="D10" s="20">
        <v>16.724543000000001</v>
      </c>
      <c r="E10" s="21">
        <v>16.614116000000006</v>
      </c>
      <c r="F10" s="21">
        <f t="shared" si="0"/>
        <v>4.298270449528693</v>
      </c>
      <c r="G10" s="21">
        <v>3.052037999528693</v>
      </c>
      <c r="H10" s="21">
        <v>0.67424662999999996</v>
      </c>
      <c r="I10" s="21">
        <v>0.57198582000000009</v>
      </c>
      <c r="J10" s="22">
        <f t="shared" si="1"/>
        <v>0.18370149814342768</v>
      </c>
      <c r="K10" s="22">
        <f t="shared" si="2"/>
        <v>0.22428425499910387</v>
      </c>
      <c r="L10" s="23">
        <f t="shared" si="3"/>
        <v>0.25871195611783926</v>
      </c>
      <c r="M10" s="4"/>
    </row>
    <row r="11" spans="1:13" ht="25.5" x14ac:dyDescent="0.25">
      <c r="A11" s="17"/>
      <c r="B11" s="19">
        <v>3000285</v>
      </c>
      <c r="C11" s="19" t="s">
        <v>1626</v>
      </c>
      <c r="D11" s="20">
        <v>19.030391000000009</v>
      </c>
      <c r="E11" s="21">
        <v>20.049391000000014</v>
      </c>
      <c r="F11" s="21">
        <f t="shared" si="0"/>
        <v>11.576488908163309</v>
      </c>
      <c r="G11" s="21">
        <v>9.5611081981633106</v>
      </c>
      <c r="H11" s="21">
        <v>0.77415475</v>
      </c>
      <c r="I11" s="21">
        <v>1.2412259599999997</v>
      </c>
      <c r="J11" s="22">
        <f t="shared" si="1"/>
        <v>0.47687773649400644</v>
      </c>
      <c r="K11" s="22">
        <f t="shared" si="2"/>
        <v>0.51549011878531881</v>
      </c>
      <c r="L11" s="23">
        <f t="shared" si="3"/>
        <v>0.57739853086626425</v>
      </c>
      <c r="M11" s="4"/>
    </row>
    <row r="12" spans="1:13" ht="25.5" x14ac:dyDescent="0.25">
      <c r="A12" s="17"/>
      <c r="B12" s="19">
        <v>3000286</v>
      </c>
      <c r="C12" s="19" t="s">
        <v>1627</v>
      </c>
      <c r="D12" s="20">
        <v>18.477150999999989</v>
      </c>
      <c r="E12" s="21">
        <v>21.445403000000002</v>
      </c>
      <c r="F12" s="21">
        <f t="shared" si="0"/>
        <v>11.029243420038398</v>
      </c>
      <c r="G12" s="21">
        <v>8.0796549900383976</v>
      </c>
      <c r="H12" s="21">
        <v>1.2956033399999995</v>
      </c>
      <c r="I12" s="21">
        <v>1.6539850899999999</v>
      </c>
      <c r="J12" s="22">
        <f t="shared" si="1"/>
        <v>0.37675463548241067</v>
      </c>
      <c r="K12" s="22">
        <f t="shared" si="2"/>
        <v>0.43716867106849872</v>
      </c>
      <c r="L12" s="23">
        <f t="shared" si="3"/>
        <v>0.51429406199726801</v>
      </c>
      <c r="M12" s="4"/>
    </row>
    <row r="13" spans="1:13" ht="51" x14ac:dyDescent="0.25">
      <c r="A13" s="17"/>
      <c r="B13" s="19">
        <v>3000289</v>
      </c>
      <c r="C13" s="19" t="s">
        <v>1628</v>
      </c>
      <c r="D13" s="20">
        <v>19.38524</v>
      </c>
      <c r="E13" s="21">
        <v>28.25550299999999</v>
      </c>
      <c r="F13" s="21">
        <f t="shared" si="0"/>
        <v>18.479994771615299</v>
      </c>
      <c r="G13" s="21">
        <v>13.743772141615301</v>
      </c>
      <c r="H13" s="21">
        <v>2.0352771400000007</v>
      </c>
      <c r="I13" s="21">
        <v>2.7009454900000001</v>
      </c>
      <c r="J13" s="22">
        <f t="shared" si="1"/>
        <v>0.48641045751743672</v>
      </c>
      <c r="K13" s="22">
        <f t="shared" si="2"/>
        <v>0.55844163459469487</v>
      </c>
      <c r="L13" s="23">
        <f t="shared" si="3"/>
        <v>0.65403170389907073</v>
      </c>
      <c r="M13" s="4"/>
    </row>
    <row r="14" spans="1:13" ht="38.25" x14ac:dyDescent="0.25">
      <c r="A14" s="17"/>
      <c r="B14" s="19">
        <v>3000290</v>
      </c>
      <c r="C14" s="19" t="s">
        <v>1629</v>
      </c>
      <c r="D14" s="20">
        <v>6.3770420000000003</v>
      </c>
      <c r="E14" s="21">
        <v>7.273428</v>
      </c>
      <c r="F14" s="21">
        <f t="shared" si="0"/>
        <v>2.7426918555434239</v>
      </c>
      <c r="G14" s="21">
        <v>1.9146888455434237</v>
      </c>
      <c r="H14" s="21">
        <v>0.39489466000000006</v>
      </c>
      <c r="I14" s="21">
        <v>0.43310835000000003</v>
      </c>
      <c r="J14" s="22">
        <f t="shared" si="1"/>
        <v>0.26324435266884111</v>
      </c>
      <c r="K14" s="22">
        <f t="shared" si="2"/>
        <v>0.31753713730904104</v>
      </c>
      <c r="L14" s="23">
        <f t="shared" si="3"/>
        <v>0.37708379811327258</v>
      </c>
      <c r="M14" s="4"/>
    </row>
    <row r="15" spans="1:13" ht="38.25" x14ac:dyDescent="0.25">
      <c r="A15" s="17"/>
      <c r="B15" s="19">
        <v>3000684</v>
      </c>
      <c r="C15" s="19" t="s">
        <v>1630</v>
      </c>
      <c r="D15" s="20">
        <v>8.9593549999999986</v>
      </c>
      <c r="E15" s="21">
        <v>10.780616</v>
      </c>
      <c r="F15" s="21">
        <f t="shared" si="0"/>
        <v>3.5640821649916479</v>
      </c>
      <c r="G15" s="21">
        <v>2.2252772849916482</v>
      </c>
      <c r="H15" s="21">
        <v>0.81610477000000015</v>
      </c>
      <c r="I15" s="21">
        <v>0.52270010999999994</v>
      </c>
      <c r="J15" s="22">
        <f t="shared" si="1"/>
        <v>0.20641466916098747</v>
      </c>
      <c r="K15" s="22">
        <f t="shared" si="2"/>
        <v>0.282115795144883</v>
      </c>
      <c r="L15" s="23">
        <f t="shared" si="3"/>
        <v>0.33060097539803363</v>
      </c>
      <c r="M15" s="4"/>
    </row>
    <row r="16" spans="1:13" ht="25.5" x14ac:dyDescent="0.25">
      <c r="A16" s="17"/>
      <c r="B16" s="19">
        <v>3000685</v>
      </c>
      <c r="C16" s="19" t="s">
        <v>1631</v>
      </c>
      <c r="D16" s="20">
        <v>6.0459040000000011</v>
      </c>
      <c r="E16" s="21">
        <v>6.0272350000000001</v>
      </c>
      <c r="F16" s="21">
        <f t="shared" si="0"/>
        <v>1.0864752786647087</v>
      </c>
      <c r="G16" s="21">
        <v>0.80837385866470868</v>
      </c>
      <c r="H16" s="21">
        <v>8.1215040000000002E-2</v>
      </c>
      <c r="I16" s="21">
        <v>0.19688637999999997</v>
      </c>
      <c r="J16" s="22">
        <f t="shared" si="1"/>
        <v>0.13412018258201458</v>
      </c>
      <c r="K16" s="22">
        <f t="shared" si="2"/>
        <v>0.14759485878096817</v>
      </c>
      <c r="L16" s="23">
        <f t="shared" si="3"/>
        <v>0.18026097848594069</v>
      </c>
      <c r="M16" s="4"/>
    </row>
    <row r="17" spans="1:13" ht="25.5" x14ac:dyDescent="0.25">
      <c r="A17" s="17"/>
      <c r="B17" s="19">
        <v>3000686</v>
      </c>
      <c r="C17" s="19" t="s">
        <v>1632</v>
      </c>
      <c r="D17" s="20">
        <v>84.548675999999958</v>
      </c>
      <c r="E17" s="21">
        <v>98.168129999999962</v>
      </c>
      <c r="F17" s="21">
        <f t="shared" si="0"/>
        <v>53.462699873386896</v>
      </c>
      <c r="G17" s="21">
        <v>37.43768063338689</v>
      </c>
      <c r="H17" s="21">
        <v>7.9369041799999973</v>
      </c>
      <c r="I17" s="21">
        <v>8.0881150600000034</v>
      </c>
      <c r="J17" s="22">
        <f t="shared" si="1"/>
        <v>0.38136287849617695</v>
      </c>
      <c r="K17" s="22">
        <f t="shared" si="2"/>
        <v>0.46221298921948401</v>
      </c>
      <c r="L17" s="23">
        <f t="shared" si="3"/>
        <v>0.54460342550466145</v>
      </c>
      <c r="M17" s="4"/>
    </row>
    <row r="18" spans="1:13" ht="15.75" thickBot="1" x14ac:dyDescent="0.3">
      <c r="A18" s="41" t="s">
        <v>294</v>
      </c>
      <c r="B18" s="43"/>
      <c r="C18" s="43"/>
      <c r="D18" s="44">
        <f ca="1">OFFSET(D18,-MATCH("PROYECTOS",$A$8:$A$50,0)-1,0)-(OFFSET(D18,-MATCH("PROYECTOS",$A$8:$A$50,0),0))</f>
        <v>2.6357920000000945</v>
      </c>
      <c r="E18" s="45">
        <f t="shared" ref="E18:I18" ca="1" si="4">OFFSET(E18,-MATCH("PROYECTOS",$A$8:$A$50,0)-1,0)-(OFFSET(E18,-MATCH("PROYECTOS",$A$8:$A$50,0),0))</f>
        <v>9.3468649999998661</v>
      </c>
      <c r="F18" s="45">
        <f t="shared" ca="1" si="4"/>
        <v>2.4602244372452731</v>
      </c>
      <c r="G18" s="45">
        <f t="shared" ca="1" si="4"/>
        <v>1.0514055972453207</v>
      </c>
      <c r="H18" s="45">
        <f t="shared" ca="1" si="4"/>
        <v>0.75203991999999609</v>
      </c>
      <c r="I18" s="45">
        <f t="shared" ca="1" si="4"/>
        <v>0.65677891999999716</v>
      </c>
      <c r="J18" s="46">
        <f t="shared" ca="1" si="1"/>
        <v>0.11248751289821086</v>
      </c>
      <c r="K18" s="46">
        <f t="shared" ca="1" si="2"/>
        <v>0.19294656735122873</v>
      </c>
      <c r="L18" s="47">
        <f t="shared" ca="1" si="3"/>
        <v>0.26321386232125416</v>
      </c>
      <c r="M18" s="4"/>
    </row>
    <row r="19" spans="1:13" ht="15.75" thickBot="1" x14ac:dyDescent="0.3"/>
    <row r="20" spans="1:13" ht="15.75" thickBot="1" x14ac:dyDescent="0.3">
      <c r="A20" s="89" t="s">
        <v>316</v>
      </c>
      <c r="B20" s="90"/>
      <c r="C20" s="90"/>
      <c r="D20" s="91"/>
    </row>
    <row r="21" spans="1:13" ht="15.75" thickBot="1" x14ac:dyDescent="0.3">
      <c r="A21" s="1" t="s">
        <v>1644</v>
      </c>
    </row>
    <row r="22" spans="1:13" ht="45" customHeight="1" x14ac:dyDescent="0.25">
      <c r="A22" s="82" t="s">
        <v>318</v>
      </c>
      <c r="B22" s="83"/>
      <c r="C22" s="83"/>
      <c r="D22" s="94" t="s">
        <v>319</v>
      </c>
    </row>
    <row r="23" spans="1:13" ht="15.75" thickBot="1" x14ac:dyDescent="0.3">
      <c r="A23" s="92"/>
      <c r="B23" s="93"/>
      <c r="C23" s="93"/>
      <c r="D23" s="95"/>
    </row>
    <row r="24" spans="1:13" x14ac:dyDescent="0.25">
      <c r="A24" s="17"/>
      <c r="B24" s="19">
        <v>3000001</v>
      </c>
      <c r="C24" s="19" t="s">
        <v>276</v>
      </c>
      <c r="D24" s="23">
        <v>0.26589701035214547</v>
      </c>
    </row>
    <row r="25" spans="1:13" ht="38.25" x14ac:dyDescent="0.25">
      <c r="A25" s="17"/>
      <c r="B25" s="19">
        <v>3000284</v>
      </c>
      <c r="C25" s="19" t="s">
        <v>1625</v>
      </c>
      <c r="D25" s="23">
        <v>0.25871195611783926</v>
      </c>
    </row>
    <row r="26" spans="1:13" ht="38.25" x14ac:dyDescent="0.25">
      <c r="A26" s="17"/>
      <c r="B26" s="19">
        <v>3000290</v>
      </c>
      <c r="C26" s="19" t="s">
        <v>1629</v>
      </c>
      <c r="D26" s="23">
        <v>0.37708379811327258</v>
      </c>
    </row>
    <row r="27" spans="1:13" ht="38.25" x14ac:dyDescent="0.25">
      <c r="A27" s="17"/>
      <c r="B27" s="19">
        <v>3000684</v>
      </c>
      <c r="C27" s="19" t="s">
        <v>1630</v>
      </c>
      <c r="D27" s="23">
        <v>0.33060097539803363</v>
      </c>
    </row>
    <row r="28" spans="1:13" ht="26.25" thickBot="1" x14ac:dyDescent="0.3">
      <c r="A28" s="24"/>
      <c r="B28" s="26">
        <v>3000685</v>
      </c>
      <c r="C28" s="26" t="s">
        <v>1631</v>
      </c>
      <c r="D28" s="30">
        <v>0.18026097848594069</v>
      </c>
    </row>
  </sheetData>
  <mergeCells count="10">
    <mergeCell ref="A20:D20"/>
    <mergeCell ref="A22:C23"/>
    <mergeCell ref="D22:D23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"/>
  <sheetViews>
    <sheetView workbookViewId="0">
      <selection activeCell="A19" sqref="A19:XFD5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104</v>
      </c>
      <c r="B1" s="49" t="s">
        <v>66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1623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221.20338100000004</v>
      </c>
      <c r="I6" s="14">
        <v>273.10640299999983</v>
      </c>
      <c r="J6" s="14">
        <v>131.45046200355202</v>
      </c>
      <c r="K6" s="14">
        <v>96.916247503552071</v>
      </c>
      <c r="L6" s="14">
        <v>16.147122839999994</v>
      </c>
      <c r="M6" s="14">
        <v>18.387091659999999</v>
      </c>
      <c r="N6" s="15">
        <v>0.35486625886084455</v>
      </c>
      <c r="O6" s="15">
        <v>0.41399018514974961</v>
      </c>
      <c r="P6" s="16">
        <v>0.48131592873548323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t="shared" ref="H7:M7" si="0">SUM(H8:H18)</f>
        <v>218.567589</v>
      </c>
      <c r="I7" s="37">
        <f t="shared" si="0"/>
        <v>263.75953800000002</v>
      </c>
      <c r="J7" s="37">
        <f t="shared" si="0"/>
        <v>128.99023756630675</v>
      </c>
      <c r="K7" s="37">
        <f t="shared" si="0"/>
        <v>95.864841906306751</v>
      </c>
      <c r="L7" s="37">
        <f t="shared" si="0"/>
        <v>15.39508292</v>
      </c>
      <c r="M7" s="37">
        <f t="shared" si="0"/>
        <v>17.730312740000002</v>
      </c>
      <c r="N7" s="39">
        <f>IFERROR(K7/I7,0)</f>
        <v>0.36345545125388695</v>
      </c>
      <c r="O7" s="39">
        <f>IFERROR(SUM(K7,L7)/I7,0)</f>
        <v>0.42182332312967102</v>
      </c>
      <c r="P7" s="40">
        <f>IFERROR(SUM(K7,L7,M7)/I7,0)</f>
        <v>0.48904482675544697</v>
      </c>
      <c r="Q7" s="64"/>
      <c r="R7" s="38"/>
      <c r="S7" s="40"/>
    </row>
    <row r="8" spans="1:19" ht="38.25" x14ac:dyDescent="0.25">
      <c r="A8" s="17"/>
      <c r="B8" s="19">
        <v>5002796</v>
      </c>
      <c r="C8" s="19" t="s">
        <v>1633</v>
      </c>
      <c r="D8" s="68">
        <v>3000283</v>
      </c>
      <c r="E8" s="19" t="s">
        <v>1624</v>
      </c>
      <c r="F8" s="69">
        <v>83</v>
      </c>
      <c r="G8" s="19" t="s">
        <v>1642</v>
      </c>
      <c r="H8" s="20">
        <v>23.414469</v>
      </c>
      <c r="I8" s="21">
        <v>41.859441999999994</v>
      </c>
      <c r="J8" s="21">
        <f t="shared" ref="J8:J18" si="1">SUM(K8,L8,M8)</f>
        <v>19.217510309054937</v>
      </c>
      <c r="K8" s="21">
        <v>16.658088789054936</v>
      </c>
      <c r="L8" s="21">
        <v>0.84977733000000022</v>
      </c>
      <c r="M8" s="21">
        <v>1.7096441899999997</v>
      </c>
      <c r="N8" s="22">
        <f t="shared" ref="N8:N19" si="2">IFERROR(K8/I8,0)</f>
        <v>0.3979529585954571</v>
      </c>
      <c r="O8" s="22">
        <f t="shared" ref="O8:O19" si="3">IFERROR(SUM(K8,L8)/I8,0)</f>
        <v>0.41825369098457982</v>
      </c>
      <c r="P8" s="23">
        <f t="shared" ref="P8:P19" si="4">IFERROR(SUM(K8,L8,M8)/I8,0)</f>
        <v>0.45909618931506396</v>
      </c>
      <c r="Q8" s="70">
        <v>12861</v>
      </c>
      <c r="R8" s="21">
        <v>8747</v>
      </c>
      <c r="S8" s="23">
        <f>IFERROR(R8/Q8,0)</f>
        <v>0.6801181867661924</v>
      </c>
    </row>
    <row r="9" spans="1:19" ht="25.5" x14ac:dyDescent="0.25">
      <c r="A9" s="17"/>
      <c r="B9" s="19">
        <v>5002798</v>
      </c>
      <c r="C9" s="19" t="s">
        <v>1634</v>
      </c>
      <c r="D9" s="68">
        <v>3000285</v>
      </c>
      <c r="E9" s="19" t="s">
        <v>1626</v>
      </c>
      <c r="F9" s="69">
        <v>83</v>
      </c>
      <c r="G9" s="19" t="s">
        <v>1642</v>
      </c>
      <c r="H9" s="20">
        <v>19.030390999999998</v>
      </c>
      <c r="I9" s="21">
        <v>20.049391</v>
      </c>
      <c r="J9" s="21">
        <f t="shared" si="1"/>
        <v>11.576488908163309</v>
      </c>
      <c r="K9" s="21">
        <v>9.5611081981633106</v>
      </c>
      <c r="L9" s="21">
        <v>0.77415474999999989</v>
      </c>
      <c r="M9" s="21">
        <v>1.2412259600000002</v>
      </c>
      <c r="N9" s="22">
        <f t="shared" si="2"/>
        <v>0.47687773649400678</v>
      </c>
      <c r="O9" s="22">
        <f t="shared" si="3"/>
        <v>0.51549011878531925</v>
      </c>
      <c r="P9" s="23">
        <f t="shared" si="4"/>
        <v>0.57739853086626469</v>
      </c>
      <c r="Q9" s="70">
        <v>12289</v>
      </c>
      <c r="R9" s="21">
        <v>9734</v>
      </c>
      <c r="S9" s="23">
        <f t="shared" ref="S9:S18" si="5">IFERROR(R9/Q9,0)</f>
        <v>0.79209048742778099</v>
      </c>
    </row>
    <row r="10" spans="1:19" ht="25.5" x14ac:dyDescent="0.25">
      <c r="A10" s="17"/>
      <c r="B10" s="19">
        <v>5002800</v>
      </c>
      <c r="C10" s="19" t="s">
        <v>1635</v>
      </c>
      <c r="D10" s="68">
        <v>3000286</v>
      </c>
      <c r="E10" s="19" t="s">
        <v>1627</v>
      </c>
      <c r="F10" s="69">
        <v>83</v>
      </c>
      <c r="G10" s="19" t="s">
        <v>1642</v>
      </c>
      <c r="H10" s="20">
        <v>16.390160000000002</v>
      </c>
      <c r="I10" s="21">
        <v>18.513561999999997</v>
      </c>
      <c r="J10" s="21">
        <f t="shared" si="1"/>
        <v>9.4093577138114313</v>
      </c>
      <c r="K10" s="21">
        <v>6.9344160338114307</v>
      </c>
      <c r="L10" s="21">
        <v>1.0574319900000002</v>
      </c>
      <c r="M10" s="21">
        <v>1.4175096900000004</v>
      </c>
      <c r="N10" s="22">
        <f t="shared" si="2"/>
        <v>0.37455871721559753</v>
      </c>
      <c r="O10" s="22">
        <f t="shared" si="3"/>
        <v>0.4316753320517917</v>
      </c>
      <c r="P10" s="23">
        <f t="shared" si="4"/>
        <v>0.50824134835918844</v>
      </c>
      <c r="Q10" s="70">
        <v>7259</v>
      </c>
      <c r="R10" s="21">
        <v>3357</v>
      </c>
      <c r="S10" s="23">
        <f t="shared" si="5"/>
        <v>0.46246039399366307</v>
      </c>
    </row>
    <row r="11" spans="1:19" ht="51" x14ac:dyDescent="0.25">
      <c r="A11" s="17"/>
      <c r="B11" s="19">
        <v>5002824</v>
      </c>
      <c r="C11" s="19" t="s">
        <v>1628</v>
      </c>
      <c r="D11" s="68">
        <v>3000289</v>
      </c>
      <c r="E11" s="19" t="s">
        <v>1628</v>
      </c>
      <c r="F11" s="69">
        <v>83</v>
      </c>
      <c r="G11" s="19" t="s">
        <v>1642</v>
      </c>
      <c r="H11" s="20">
        <v>19.385239999999996</v>
      </c>
      <c r="I11" s="21">
        <v>28.255503000000004</v>
      </c>
      <c r="J11" s="21">
        <f t="shared" si="1"/>
        <v>18.479994771615303</v>
      </c>
      <c r="K11" s="21">
        <v>13.743772141615301</v>
      </c>
      <c r="L11" s="21">
        <v>2.0352771400000007</v>
      </c>
      <c r="M11" s="21">
        <v>2.7009454900000005</v>
      </c>
      <c r="N11" s="22">
        <f t="shared" si="2"/>
        <v>0.48641045751743645</v>
      </c>
      <c r="O11" s="22">
        <f t="shared" si="3"/>
        <v>0.55844163459469465</v>
      </c>
      <c r="P11" s="23">
        <f t="shared" si="4"/>
        <v>0.6540317038990705</v>
      </c>
      <c r="Q11" s="70">
        <v>208953</v>
      </c>
      <c r="R11" s="21">
        <v>170245</v>
      </c>
      <c r="S11" s="23">
        <f t="shared" si="5"/>
        <v>0.8147525998669557</v>
      </c>
    </row>
    <row r="12" spans="1:19" ht="38.25" x14ac:dyDescent="0.25">
      <c r="A12" s="17"/>
      <c r="B12" s="19">
        <v>5002829</v>
      </c>
      <c r="C12" s="19" t="s">
        <v>1636</v>
      </c>
      <c r="D12" s="68">
        <v>3000001</v>
      </c>
      <c r="E12" s="19" t="s">
        <v>276</v>
      </c>
      <c r="F12" s="69">
        <v>80</v>
      </c>
      <c r="G12" s="19" t="s">
        <v>311</v>
      </c>
      <c r="H12" s="20">
        <v>1.8120889999999998</v>
      </c>
      <c r="I12" s="21">
        <v>1.7261340000000001</v>
      </c>
      <c r="J12" s="21">
        <f t="shared" si="1"/>
        <v>0.44740495836477945</v>
      </c>
      <c r="K12" s="21">
        <v>0.23977404836477945</v>
      </c>
      <c r="L12" s="21">
        <v>7.2511209999999993E-2</v>
      </c>
      <c r="M12" s="21">
        <v>0.13511969999999998</v>
      </c>
      <c r="N12" s="22">
        <f t="shared" si="2"/>
        <v>0.13890813132976898</v>
      </c>
      <c r="O12" s="22">
        <f t="shared" si="3"/>
        <v>0.18091599978030642</v>
      </c>
      <c r="P12" s="23">
        <f t="shared" si="4"/>
        <v>0.2591948008467358</v>
      </c>
      <c r="Q12" s="70">
        <v>34</v>
      </c>
      <c r="R12" s="21">
        <v>8</v>
      </c>
      <c r="S12" s="23">
        <f t="shared" si="5"/>
        <v>0.23529411764705882</v>
      </c>
    </row>
    <row r="13" spans="1:19" ht="25.5" x14ac:dyDescent="0.25">
      <c r="A13" s="17"/>
      <c r="B13" s="19">
        <v>5005138</v>
      </c>
      <c r="C13" s="19" t="s">
        <v>1637</v>
      </c>
      <c r="D13" s="68">
        <v>3000001</v>
      </c>
      <c r="E13" s="19" t="s">
        <v>276</v>
      </c>
      <c r="F13" s="69">
        <v>60</v>
      </c>
      <c r="G13" s="19" t="s">
        <v>310</v>
      </c>
      <c r="H13" s="20">
        <v>13.066220999999999</v>
      </c>
      <c r="I13" s="21">
        <v>10.797240000000002</v>
      </c>
      <c r="J13" s="21">
        <f t="shared" si="1"/>
        <v>2.9309155271153915</v>
      </c>
      <c r="K13" s="21">
        <v>2.0462293971153915</v>
      </c>
      <c r="L13" s="21">
        <v>0.44545961999999995</v>
      </c>
      <c r="M13" s="21">
        <v>0.43922651000000007</v>
      </c>
      <c r="N13" s="22">
        <f t="shared" si="2"/>
        <v>0.18951411630336931</v>
      </c>
      <c r="O13" s="22">
        <f t="shared" si="3"/>
        <v>0.23077092082007911</v>
      </c>
      <c r="P13" s="23">
        <f t="shared" si="4"/>
        <v>0.27145043799298624</v>
      </c>
      <c r="Q13" s="70">
        <v>233</v>
      </c>
      <c r="R13" s="21">
        <v>110.291</v>
      </c>
      <c r="S13" s="23">
        <f t="shared" si="5"/>
        <v>0.4733519313304721</v>
      </c>
    </row>
    <row r="14" spans="1:19" x14ac:dyDescent="0.25">
      <c r="A14" s="17"/>
      <c r="B14" s="19">
        <v>5005139</v>
      </c>
      <c r="C14" s="19" t="s">
        <v>1638</v>
      </c>
      <c r="D14" s="68">
        <v>3000001</v>
      </c>
      <c r="E14" s="19" t="s">
        <v>276</v>
      </c>
      <c r="F14" s="69">
        <v>86</v>
      </c>
      <c r="G14" s="19" t="s">
        <v>501</v>
      </c>
      <c r="H14" s="20">
        <v>0.72650800000000004</v>
      </c>
      <c r="I14" s="21">
        <v>0.76290000000000002</v>
      </c>
      <c r="J14" s="21">
        <f t="shared" si="1"/>
        <v>0.15446004983926931</v>
      </c>
      <c r="K14" s="21">
        <v>9.8155719839269295E-2</v>
      </c>
      <c r="L14" s="21">
        <v>1.893425E-2</v>
      </c>
      <c r="M14" s="21">
        <v>3.737008E-2</v>
      </c>
      <c r="N14" s="22">
        <f t="shared" si="2"/>
        <v>0.12866131844182632</v>
      </c>
      <c r="O14" s="22">
        <f t="shared" si="3"/>
        <v>0.15348010203076326</v>
      </c>
      <c r="P14" s="23">
        <f t="shared" si="4"/>
        <v>0.20246434636160612</v>
      </c>
      <c r="Q14" s="70">
        <v>1837</v>
      </c>
      <c r="R14" s="21">
        <v>695</v>
      </c>
      <c r="S14" s="23">
        <f t="shared" si="5"/>
        <v>0.37833424060968973</v>
      </c>
    </row>
    <row r="15" spans="1:19" ht="25.5" x14ac:dyDescent="0.25">
      <c r="A15" s="17"/>
      <c r="B15" s="19">
        <v>5005141</v>
      </c>
      <c r="C15" s="19" t="s">
        <v>1639</v>
      </c>
      <c r="D15" s="68">
        <v>3000286</v>
      </c>
      <c r="E15" s="19" t="s">
        <v>1627</v>
      </c>
      <c r="F15" s="69">
        <v>83</v>
      </c>
      <c r="G15" s="19" t="s">
        <v>1642</v>
      </c>
      <c r="H15" s="20">
        <v>2.0869909999999998</v>
      </c>
      <c r="I15" s="21">
        <v>2.9318409999999995</v>
      </c>
      <c r="J15" s="21">
        <f t="shared" si="1"/>
        <v>1.6198857062269674</v>
      </c>
      <c r="K15" s="21">
        <v>1.1452389562269674</v>
      </c>
      <c r="L15" s="21">
        <v>0.23817135</v>
      </c>
      <c r="M15" s="21">
        <v>0.2364754</v>
      </c>
      <c r="N15" s="22">
        <f t="shared" si="2"/>
        <v>0.39062109992559885</v>
      </c>
      <c r="O15" s="22">
        <f t="shared" si="3"/>
        <v>0.47185720720426777</v>
      </c>
      <c r="P15" s="23">
        <f t="shared" si="4"/>
        <v>0.55251485541916079</v>
      </c>
      <c r="Q15" s="70">
        <v>2606</v>
      </c>
      <c r="R15" s="21">
        <v>1653</v>
      </c>
      <c r="S15" s="23">
        <f t="shared" si="5"/>
        <v>0.63430544896392937</v>
      </c>
    </row>
    <row r="16" spans="1:19" ht="38.25" x14ac:dyDescent="0.25">
      <c r="A16" s="17"/>
      <c r="B16" s="19">
        <v>5005142</v>
      </c>
      <c r="C16" s="19" t="s">
        <v>1640</v>
      </c>
      <c r="D16" s="68">
        <v>3000686</v>
      </c>
      <c r="E16" s="19" t="s">
        <v>1632</v>
      </c>
      <c r="F16" s="69">
        <v>6</v>
      </c>
      <c r="G16" s="19" t="s">
        <v>635</v>
      </c>
      <c r="H16" s="20">
        <v>36.330057999999994</v>
      </c>
      <c r="I16" s="21">
        <v>43.299406999999995</v>
      </c>
      <c r="J16" s="21">
        <f t="shared" si="1"/>
        <v>25.295412267681378</v>
      </c>
      <c r="K16" s="21">
        <v>17.750023957681378</v>
      </c>
      <c r="L16" s="21">
        <v>3.9196807799999998</v>
      </c>
      <c r="M16" s="21">
        <v>3.625707530000001</v>
      </c>
      <c r="N16" s="22">
        <f t="shared" si="2"/>
        <v>0.40993688337767259</v>
      </c>
      <c r="O16" s="22">
        <f t="shared" si="3"/>
        <v>0.50046192867448236</v>
      </c>
      <c r="P16" s="23">
        <f t="shared" si="4"/>
        <v>0.58419766043635146</v>
      </c>
      <c r="Q16" s="70">
        <v>76558</v>
      </c>
      <c r="R16" s="21">
        <v>61593</v>
      </c>
      <c r="S16" s="23">
        <f t="shared" si="5"/>
        <v>0.80452728650173722</v>
      </c>
    </row>
    <row r="17" spans="1:19" ht="38.25" x14ac:dyDescent="0.25">
      <c r="A17" s="17"/>
      <c r="B17" s="19">
        <v>5005143</v>
      </c>
      <c r="C17" s="19" t="s">
        <v>1641</v>
      </c>
      <c r="D17" s="68">
        <v>3000686</v>
      </c>
      <c r="E17" s="19" t="s">
        <v>1632</v>
      </c>
      <c r="F17" s="69">
        <v>6</v>
      </c>
      <c r="G17" s="19" t="s">
        <v>635</v>
      </c>
      <c r="H17" s="20">
        <v>48.218617999999999</v>
      </c>
      <c r="I17" s="21">
        <v>54.868722999999989</v>
      </c>
      <c r="J17" s="21">
        <f t="shared" si="1"/>
        <v>28.167287605705511</v>
      </c>
      <c r="K17" s="21">
        <v>19.687656675705512</v>
      </c>
      <c r="L17" s="21">
        <v>4.0172233999999998</v>
      </c>
      <c r="M17" s="21">
        <v>4.4624075299999992</v>
      </c>
      <c r="N17" s="22">
        <f t="shared" si="2"/>
        <v>0.35881383052609983</v>
      </c>
      <c r="O17" s="22">
        <f t="shared" si="3"/>
        <v>0.43202900996448407</v>
      </c>
      <c r="P17" s="23">
        <f t="shared" si="4"/>
        <v>0.51335781234977018</v>
      </c>
      <c r="Q17" s="70">
        <v>342048</v>
      </c>
      <c r="R17" s="21">
        <v>223385</v>
      </c>
      <c r="S17" s="23">
        <f t="shared" si="5"/>
        <v>0.65308085414912531</v>
      </c>
    </row>
    <row r="18" spans="1:19" x14ac:dyDescent="0.25">
      <c r="A18" s="17"/>
      <c r="B18" s="19">
        <v>9000000</v>
      </c>
      <c r="C18" s="19" t="s">
        <v>304</v>
      </c>
      <c r="D18" s="68">
        <v>9000000</v>
      </c>
      <c r="E18" s="19" t="s">
        <v>305</v>
      </c>
      <c r="F18" s="69"/>
      <c r="G18" s="19" t="s">
        <v>312</v>
      </c>
      <c r="H18" s="20">
        <v>38.106844000000017</v>
      </c>
      <c r="I18" s="21">
        <v>40.695395000000026</v>
      </c>
      <c r="J18" s="21">
        <f t="shared" si="1"/>
        <v>11.691519748728474</v>
      </c>
      <c r="K18" s="21">
        <v>8.0003779887284736</v>
      </c>
      <c r="L18" s="21">
        <v>1.9664610999999994</v>
      </c>
      <c r="M18" s="21">
        <v>1.7246806599999998</v>
      </c>
      <c r="N18" s="22">
        <f t="shared" si="2"/>
        <v>0.19659172711626138</v>
      </c>
      <c r="O18" s="22">
        <f t="shared" si="3"/>
        <v>0.24491319198962111</v>
      </c>
      <c r="P18" s="23">
        <f t="shared" si="4"/>
        <v>0.28729343329210755</v>
      </c>
      <c r="Q18" s="70"/>
      <c r="R18" s="21"/>
      <c r="S18" s="23">
        <f t="shared" si="5"/>
        <v>0</v>
      </c>
    </row>
    <row r="19" spans="1:19" ht="15.75" thickBot="1" x14ac:dyDescent="0.3">
      <c r="A19" s="41" t="s">
        <v>294</v>
      </c>
      <c r="B19" s="43"/>
      <c r="C19" s="43"/>
      <c r="D19" s="65"/>
      <c r="E19" s="43"/>
      <c r="F19" s="66"/>
      <c r="G19" s="43"/>
      <c r="H19" s="44">
        <f>H6-H7</f>
        <v>2.6357920000000377</v>
      </c>
      <c r="I19" s="44">
        <f t="shared" ref="I19:M19" si="6">I6-I7</f>
        <v>9.3468649999998092</v>
      </c>
      <c r="J19" s="44">
        <f t="shared" si="6"/>
        <v>2.4602244372452731</v>
      </c>
      <c r="K19" s="44">
        <f t="shared" si="6"/>
        <v>1.0514055972453207</v>
      </c>
      <c r="L19" s="44">
        <f t="shared" si="6"/>
        <v>0.75203991999999431</v>
      </c>
      <c r="M19" s="44">
        <f t="shared" si="6"/>
        <v>0.65677891999999716</v>
      </c>
      <c r="N19" s="46">
        <f t="shared" si="2"/>
        <v>0.11248751289821156</v>
      </c>
      <c r="O19" s="46">
        <f t="shared" si="3"/>
        <v>0.19294656735122973</v>
      </c>
      <c r="P19" s="47">
        <f t="shared" si="4"/>
        <v>0.26321386232125554</v>
      </c>
      <c r="Q19" s="67"/>
      <c r="R19" s="45"/>
      <c r="S19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"/>
  <sheetViews>
    <sheetView workbookViewId="0">
      <selection activeCell="A34" sqref="A34:L34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106</v>
      </c>
      <c r="B1" s="50" t="s">
        <v>67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1645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121.23649899999998</v>
      </c>
      <c r="E6" s="14">
        <v>130.13223999999997</v>
      </c>
      <c r="F6" s="14">
        <v>63.130141143244721</v>
      </c>
      <c r="G6" s="14">
        <v>44.208337013244723</v>
      </c>
      <c r="H6" s="14">
        <v>8.965854629999999</v>
      </c>
      <c r="I6" s="14">
        <v>9.9559495000000027</v>
      </c>
      <c r="J6" s="15">
        <v>0.33971855870032464</v>
      </c>
      <c r="K6" s="15">
        <v>0.4086165860454315</v>
      </c>
      <c r="L6" s="16">
        <v>0.48512298830208983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58.558454999999995</v>
      </c>
      <c r="E7" s="38">
        <f ca="1">SUM(E8:OFFSET(E6,MATCH("GOBIERNOS REGIONALES",$A$8:$A$50,0),0))</f>
        <v>63.197838999999988</v>
      </c>
      <c r="F7" s="38">
        <f ca="1">SUM(F8:OFFSET(F6,MATCH("GOBIERNOS REGIONALES",$A$8:$A$50,0),0))</f>
        <v>25.771534596920599</v>
      </c>
      <c r="G7" s="38">
        <f ca="1">SUM(G8:OFFSET(G6,MATCH("GOBIERNOS REGIONALES",$A$8:$A$50,0),0))</f>
        <v>17.139415636920603</v>
      </c>
      <c r="H7" s="38">
        <f ca="1">SUM(H8:OFFSET(H6,MATCH("GOBIERNOS REGIONALES",$A$8:$A$50,0),0))</f>
        <v>4.0208400499999986</v>
      </c>
      <c r="I7" s="38">
        <f ca="1">SUM(I8:OFFSET(I6,MATCH("GOBIERNOS REGIONALES",$A$8:$A$50,0),0))</f>
        <v>4.6112789099999993</v>
      </c>
      <c r="J7" s="39">
        <f ca="1">IFERROR(G7/E7,0)</f>
        <v>0.27120255863369958</v>
      </c>
      <c r="K7" s="39">
        <f ca="1">IFERROR(SUM(G7,H7)/E7,0)</f>
        <v>0.33482562096657459</v>
      </c>
      <c r="L7" s="40">
        <f ca="1">IFERROR(SUM(G7,H7,I7)/E7,0)</f>
        <v>0.40779138978028351</v>
      </c>
      <c r="M7" s="4"/>
    </row>
    <row r="8" spans="1:13" x14ac:dyDescent="0.25">
      <c r="A8" s="17"/>
      <c r="B8" s="18">
        <v>10</v>
      </c>
      <c r="C8" s="19" t="s">
        <v>111</v>
      </c>
      <c r="D8" s="20">
        <v>58.558454999999995</v>
      </c>
      <c r="E8" s="21">
        <v>63.197838999999988</v>
      </c>
      <c r="F8" s="21">
        <f t="shared" ref="F8:F35" si="0">SUM(G8,H8,I8)</f>
        <v>25.771534596920599</v>
      </c>
      <c r="G8" s="21">
        <v>17.139415636920603</v>
      </c>
      <c r="H8" s="21">
        <v>4.0208400499999986</v>
      </c>
      <c r="I8" s="21">
        <v>4.6112789099999993</v>
      </c>
      <c r="J8" s="22">
        <f t="shared" ref="J8:J35" si="1">IFERROR(G8/E8,0)</f>
        <v>0.27120255863369958</v>
      </c>
      <c r="K8" s="22">
        <f t="shared" ref="K8:K35" si="2">IFERROR(SUM(G8,H8)/E8,0)</f>
        <v>0.33482562096657459</v>
      </c>
      <c r="L8" s="23">
        <f t="shared" ref="L8:L35" si="3">IFERROR(SUM(G8,H8,I8)/E8,0)</f>
        <v>0.40779138978028351</v>
      </c>
      <c r="M8" s="4"/>
    </row>
    <row r="9" spans="1:13" x14ac:dyDescent="0.25">
      <c r="A9" s="34" t="s">
        <v>206</v>
      </c>
      <c r="B9" s="57"/>
      <c r="C9" s="36"/>
      <c r="D9" s="37">
        <f ca="1">SUM(D10:OFFSET(D8,(MATCH("GOBIERNOS LOCALES",$A$8:$A$50,0)-MATCH("GOBIERNOS REGIONALES",$A$8:$A$50,0)),0))</f>
        <v>62.678044000000014</v>
      </c>
      <c r="E9" s="38">
        <f ca="1">SUM(E10:OFFSET(E8,(MATCH("GOBIERNOS LOCALES",$A$8:$A$50,0)-MATCH("GOBIERNOS REGIONALES",$A$8:$A$50,0)),0))</f>
        <v>66.934400999999994</v>
      </c>
      <c r="F9" s="38">
        <f ca="1">SUM(F10:OFFSET(F8,(MATCH("GOBIERNOS LOCALES",$A$8:$A$50,0)-MATCH("GOBIERNOS REGIONALES",$A$8:$A$50,0)),0))</f>
        <v>37.358606546324118</v>
      </c>
      <c r="G9" s="38">
        <f ca="1">SUM(G10:OFFSET(G8,(MATCH("GOBIERNOS LOCALES",$A$8:$A$50,0)-MATCH("GOBIERNOS REGIONALES",$A$8:$A$50,0)),0))</f>
        <v>27.06892137632412</v>
      </c>
      <c r="H9" s="38">
        <f ca="1">SUM(H10:OFFSET(H8,(MATCH("GOBIERNOS LOCALES",$A$8:$A$50,0)-MATCH("GOBIERNOS REGIONALES",$A$8:$A$50,0)),0))</f>
        <v>4.9450145799999996</v>
      </c>
      <c r="I9" s="38">
        <f ca="1">SUM(I10:OFFSET(I8,(MATCH("GOBIERNOS LOCALES",$A$8:$A$50,0)-MATCH("GOBIERNOS REGIONALES",$A$8:$A$50,0)),0))</f>
        <v>5.3446705900000007</v>
      </c>
      <c r="J9" s="39">
        <f t="shared" ca="1" si="1"/>
        <v>0.40440970520262254</v>
      </c>
      <c r="K9" s="39">
        <f t="shared" ca="1" si="2"/>
        <v>0.47828822665230275</v>
      </c>
      <c r="L9" s="40">
        <f t="shared" ca="1" si="3"/>
        <v>0.55813760918431343</v>
      </c>
      <c r="M9" s="4"/>
    </row>
    <row r="10" spans="1:13" x14ac:dyDescent="0.25">
      <c r="A10" s="17"/>
      <c r="B10" s="18">
        <v>440</v>
      </c>
      <c r="C10" s="19" t="s">
        <v>207</v>
      </c>
      <c r="D10" s="20">
        <v>0.42900000000000005</v>
      </c>
      <c r="E10" s="21">
        <v>0.50466100000000003</v>
      </c>
      <c r="F10" s="21">
        <f t="shared" si="0"/>
        <v>0.24605450865062883</v>
      </c>
      <c r="G10" s="21">
        <v>0.21290499865062884</v>
      </c>
      <c r="H10" s="21">
        <v>1.2130509999999999E-2</v>
      </c>
      <c r="I10" s="21">
        <v>2.1018999999999996E-2</v>
      </c>
      <c r="J10" s="22">
        <f t="shared" si="1"/>
        <v>0.42187725750677946</v>
      </c>
      <c r="K10" s="22">
        <f t="shared" si="2"/>
        <v>0.44591420508148805</v>
      </c>
      <c r="L10" s="23">
        <f t="shared" si="3"/>
        <v>0.48756394619482946</v>
      </c>
      <c r="M10" s="4"/>
    </row>
    <row r="11" spans="1:13" x14ac:dyDescent="0.25">
      <c r="A11" s="17"/>
      <c r="B11" s="18">
        <v>441</v>
      </c>
      <c r="C11" s="19" t="s">
        <v>208</v>
      </c>
      <c r="D11" s="20">
        <v>4.4284100000000004</v>
      </c>
      <c r="E11" s="21">
        <v>4.5918320000000001</v>
      </c>
      <c r="F11" s="21">
        <f t="shared" si="0"/>
        <v>2.6139285526374172</v>
      </c>
      <c r="G11" s="21">
        <v>1.8349476426374167</v>
      </c>
      <c r="H11" s="21">
        <v>0.43025041000000003</v>
      </c>
      <c r="I11" s="21">
        <v>0.34873050000000005</v>
      </c>
      <c r="J11" s="22">
        <f t="shared" si="1"/>
        <v>0.39961123199572995</v>
      </c>
      <c r="K11" s="22">
        <f t="shared" si="2"/>
        <v>0.49331030678766491</v>
      </c>
      <c r="L11" s="23">
        <f t="shared" si="3"/>
        <v>0.56925613842958911</v>
      </c>
      <c r="M11" s="4"/>
    </row>
    <row r="12" spans="1:13" x14ac:dyDescent="0.25">
      <c r="A12" s="17"/>
      <c r="B12" s="18">
        <v>442</v>
      </c>
      <c r="C12" s="19" t="s">
        <v>209</v>
      </c>
      <c r="D12" s="20">
        <v>0.78934100000000007</v>
      </c>
      <c r="E12" s="21">
        <v>0.93345100000000014</v>
      </c>
      <c r="F12" s="21">
        <f t="shared" si="0"/>
        <v>0.465626592768835</v>
      </c>
      <c r="G12" s="21">
        <v>0.32808042276883498</v>
      </c>
      <c r="H12" s="21">
        <v>5.6577990000000002E-2</v>
      </c>
      <c r="I12" s="21">
        <v>8.0968180000000015E-2</v>
      </c>
      <c r="J12" s="22">
        <f t="shared" si="1"/>
        <v>0.35147042830189795</v>
      </c>
      <c r="K12" s="22">
        <f t="shared" si="2"/>
        <v>0.41208206190666136</v>
      </c>
      <c r="L12" s="23">
        <f t="shared" si="3"/>
        <v>0.49882274781304531</v>
      </c>
      <c r="M12" s="4"/>
    </row>
    <row r="13" spans="1:13" x14ac:dyDescent="0.25">
      <c r="A13" s="17"/>
      <c r="B13" s="18">
        <v>443</v>
      </c>
      <c r="C13" s="19" t="s">
        <v>210</v>
      </c>
      <c r="D13" s="20">
        <v>5.6794570000000002</v>
      </c>
      <c r="E13" s="21">
        <v>6.0835679999999996</v>
      </c>
      <c r="F13" s="21">
        <f t="shared" si="0"/>
        <v>3.3562402835672867</v>
      </c>
      <c r="G13" s="21">
        <v>2.3309223335672868</v>
      </c>
      <c r="H13" s="21">
        <v>0.46813384999999996</v>
      </c>
      <c r="I13" s="21">
        <v>0.55718409999999996</v>
      </c>
      <c r="J13" s="22">
        <f t="shared" si="1"/>
        <v>0.38315053494384987</v>
      </c>
      <c r="K13" s="22">
        <f t="shared" si="2"/>
        <v>0.46010107613941148</v>
      </c>
      <c r="L13" s="23">
        <f t="shared" si="3"/>
        <v>0.55168944993584146</v>
      </c>
      <c r="M13" s="4"/>
    </row>
    <row r="14" spans="1:13" x14ac:dyDescent="0.25">
      <c r="A14" s="17"/>
      <c r="B14" s="18">
        <v>444</v>
      </c>
      <c r="C14" s="19" t="s">
        <v>211</v>
      </c>
      <c r="D14" s="20">
        <v>1.332209</v>
      </c>
      <c r="E14" s="21">
        <v>1.4722950000000004</v>
      </c>
      <c r="F14" s="21">
        <f t="shared" si="0"/>
        <v>0.76693002673299082</v>
      </c>
      <c r="G14" s="21">
        <v>0.52469277673299075</v>
      </c>
      <c r="H14" s="21">
        <v>0.11198847000000001</v>
      </c>
      <c r="I14" s="21">
        <v>0.13024878000000001</v>
      </c>
      <c r="J14" s="22">
        <f t="shared" si="1"/>
        <v>0.35637747647923185</v>
      </c>
      <c r="K14" s="22">
        <f t="shared" si="2"/>
        <v>0.43244135634026509</v>
      </c>
      <c r="L14" s="23">
        <f t="shared" si="3"/>
        <v>0.52090785252479332</v>
      </c>
      <c r="M14" s="4"/>
    </row>
    <row r="15" spans="1:13" x14ac:dyDescent="0.25">
      <c r="A15" s="17"/>
      <c r="B15" s="18">
        <v>445</v>
      </c>
      <c r="C15" s="19" t="s">
        <v>212</v>
      </c>
      <c r="D15" s="20">
        <v>2.7295589999999996</v>
      </c>
      <c r="E15" s="21">
        <v>2.8858049999999991</v>
      </c>
      <c r="F15" s="21">
        <f t="shared" si="0"/>
        <v>2.0753711937724786</v>
      </c>
      <c r="G15" s="21">
        <v>1.7817857137724786</v>
      </c>
      <c r="H15" s="21">
        <v>0.11317388</v>
      </c>
      <c r="I15" s="21">
        <v>0.18041160000000001</v>
      </c>
      <c r="J15" s="22">
        <f t="shared" si="1"/>
        <v>0.61743108552812098</v>
      </c>
      <c r="K15" s="22">
        <f t="shared" si="2"/>
        <v>0.65664852398983276</v>
      </c>
      <c r="L15" s="23">
        <f t="shared" si="3"/>
        <v>0.71916543001778677</v>
      </c>
      <c r="M15" s="4"/>
    </row>
    <row r="16" spans="1:13" x14ac:dyDescent="0.25">
      <c r="A16" s="17"/>
      <c r="B16" s="18">
        <v>446</v>
      </c>
      <c r="C16" s="19" t="s">
        <v>213</v>
      </c>
      <c r="D16" s="20">
        <v>3.0897139999999998</v>
      </c>
      <c r="E16" s="21">
        <v>3.2365489999999997</v>
      </c>
      <c r="F16" s="21">
        <f t="shared" si="0"/>
        <v>1.7107178613611687</v>
      </c>
      <c r="G16" s="21">
        <v>1.2114163013611687</v>
      </c>
      <c r="H16" s="21">
        <v>0.23810304000000002</v>
      </c>
      <c r="I16" s="21">
        <v>0.26119851999999999</v>
      </c>
      <c r="J16" s="22">
        <f t="shared" si="1"/>
        <v>0.37429258798836934</v>
      </c>
      <c r="K16" s="22">
        <f t="shared" si="2"/>
        <v>0.4478595384655597</v>
      </c>
      <c r="L16" s="23">
        <f t="shared" si="3"/>
        <v>0.52856232405601422</v>
      </c>
      <c r="M16" s="4"/>
    </row>
    <row r="17" spans="1:13" x14ac:dyDescent="0.25">
      <c r="A17" s="17"/>
      <c r="B17" s="18">
        <v>447</v>
      </c>
      <c r="C17" s="19" t="s">
        <v>214</v>
      </c>
      <c r="D17" s="20">
        <v>0.68113800000000002</v>
      </c>
      <c r="E17" s="21">
        <v>0.84263200000000005</v>
      </c>
      <c r="F17" s="21">
        <f t="shared" si="0"/>
        <v>0.37540816845151892</v>
      </c>
      <c r="G17" s="21">
        <v>0.25556886845151894</v>
      </c>
      <c r="H17" s="21">
        <v>5.22274E-2</v>
      </c>
      <c r="I17" s="21">
        <v>6.7611900000000003E-2</v>
      </c>
      <c r="J17" s="22">
        <f t="shared" si="1"/>
        <v>0.30329831818815201</v>
      </c>
      <c r="K17" s="22">
        <f t="shared" si="2"/>
        <v>0.36527958640488245</v>
      </c>
      <c r="L17" s="23">
        <f t="shared" si="3"/>
        <v>0.44551852819679161</v>
      </c>
      <c r="M17" s="4"/>
    </row>
    <row r="18" spans="1:13" x14ac:dyDescent="0.25">
      <c r="A18" s="17"/>
      <c r="B18" s="18">
        <v>448</v>
      </c>
      <c r="C18" s="19" t="s">
        <v>215</v>
      </c>
      <c r="D18" s="20">
        <v>0.72195900000000002</v>
      </c>
      <c r="E18" s="21">
        <v>0.776281</v>
      </c>
      <c r="F18" s="21">
        <f t="shared" si="0"/>
        <v>0.50657991156048188</v>
      </c>
      <c r="G18" s="21">
        <v>0.32812889156048186</v>
      </c>
      <c r="H18" s="21">
        <v>0.10136764999999998</v>
      </c>
      <c r="I18" s="21">
        <v>7.7083370000000012E-2</v>
      </c>
      <c r="J18" s="22">
        <f t="shared" si="1"/>
        <v>0.42269344678084592</v>
      </c>
      <c r="K18" s="22">
        <f t="shared" si="2"/>
        <v>0.55327457655215295</v>
      </c>
      <c r="L18" s="23">
        <f t="shared" si="3"/>
        <v>0.65257285900399709</v>
      </c>
      <c r="M18" s="4"/>
    </row>
    <row r="19" spans="1:13" x14ac:dyDescent="0.25">
      <c r="A19" s="17"/>
      <c r="B19" s="18">
        <v>449</v>
      </c>
      <c r="C19" s="19" t="s">
        <v>216</v>
      </c>
      <c r="D19" s="20">
        <v>2.8959969999999995</v>
      </c>
      <c r="E19" s="21">
        <v>3.0814669999999995</v>
      </c>
      <c r="F19" s="21">
        <f t="shared" si="0"/>
        <v>1.7019835467083619</v>
      </c>
      <c r="G19" s="21">
        <v>1.173765056708362</v>
      </c>
      <c r="H19" s="21">
        <v>0.30341832000000002</v>
      </c>
      <c r="I19" s="21">
        <v>0.22480016999999999</v>
      </c>
      <c r="J19" s="22">
        <f t="shared" si="1"/>
        <v>0.38091112340594985</v>
      </c>
      <c r="K19" s="22">
        <f t="shared" si="2"/>
        <v>0.47937666595435297</v>
      </c>
      <c r="L19" s="23">
        <f t="shared" si="3"/>
        <v>0.55232898704038114</v>
      </c>
      <c r="M19" s="4"/>
    </row>
    <row r="20" spans="1:13" x14ac:dyDescent="0.25">
      <c r="A20" s="17"/>
      <c r="B20" s="18">
        <v>450</v>
      </c>
      <c r="C20" s="19" t="s">
        <v>217</v>
      </c>
      <c r="D20" s="20">
        <v>2.8131050000000002</v>
      </c>
      <c r="E20" s="21">
        <v>3.6509579999999997</v>
      </c>
      <c r="F20" s="21">
        <f t="shared" si="0"/>
        <v>1.6885930031959693</v>
      </c>
      <c r="G20" s="21">
        <v>1.1263308031959696</v>
      </c>
      <c r="H20" s="21">
        <v>0.27266223999999994</v>
      </c>
      <c r="I20" s="21">
        <v>0.28959995999999999</v>
      </c>
      <c r="J20" s="22">
        <f t="shared" si="1"/>
        <v>0.30850281027499349</v>
      </c>
      <c r="K20" s="22">
        <f t="shared" si="2"/>
        <v>0.38318519226897968</v>
      </c>
      <c r="L20" s="23">
        <f t="shared" si="3"/>
        <v>0.46250682785065439</v>
      </c>
      <c r="M20" s="4"/>
    </row>
    <row r="21" spans="1:13" x14ac:dyDescent="0.25">
      <c r="A21" s="17"/>
      <c r="B21" s="18">
        <v>451</v>
      </c>
      <c r="C21" s="19" t="s">
        <v>218</v>
      </c>
      <c r="D21" s="20">
        <v>4.366803</v>
      </c>
      <c r="E21" s="21">
        <v>4.6148960000000008</v>
      </c>
      <c r="F21" s="21">
        <f t="shared" si="0"/>
        <v>2.5261891625333268</v>
      </c>
      <c r="G21" s="21">
        <v>1.7583714725333266</v>
      </c>
      <c r="H21" s="21">
        <v>0.36279765000000003</v>
      </c>
      <c r="I21" s="21">
        <v>0.40502003999999997</v>
      </c>
      <c r="J21" s="22">
        <f t="shared" si="1"/>
        <v>0.38102082312002833</v>
      </c>
      <c r="K21" s="22">
        <f t="shared" si="2"/>
        <v>0.45963530327299384</v>
      </c>
      <c r="L21" s="23">
        <f t="shared" si="3"/>
        <v>0.54739893651629989</v>
      </c>
      <c r="M21" s="4"/>
    </row>
    <row r="22" spans="1:13" x14ac:dyDescent="0.25">
      <c r="A22" s="17"/>
      <c r="B22" s="18">
        <v>452</v>
      </c>
      <c r="C22" s="19" t="s">
        <v>219</v>
      </c>
      <c r="D22" s="20">
        <v>2.576085</v>
      </c>
      <c r="E22" s="21">
        <v>2.7560989999999994</v>
      </c>
      <c r="F22" s="21">
        <f t="shared" si="0"/>
        <v>1.7181936197980603</v>
      </c>
      <c r="G22" s="21">
        <v>1.2721046597980603</v>
      </c>
      <c r="H22" s="21">
        <v>0.17957090000000003</v>
      </c>
      <c r="I22" s="21">
        <v>0.26651806</v>
      </c>
      <c r="J22" s="22">
        <f t="shared" si="1"/>
        <v>0.46155985681140649</v>
      </c>
      <c r="K22" s="22">
        <f t="shared" si="2"/>
        <v>0.52671386615577331</v>
      </c>
      <c r="L22" s="23">
        <f t="shared" si="3"/>
        <v>0.62341505867461966</v>
      </c>
      <c r="M22" s="4"/>
    </row>
    <row r="23" spans="1:13" x14ac:dyDescent="0.25">
      <c r="A23" s="17"/>
      <c r="B23" s="18">
        <v>453</v>
      </c>
      <c r="C23" s="19" t="s">
        <v>220</v>
      </c>
      <c r="D23" s="20">
        <v>2.8143959999999999</v>
      </c>
      <c r="E23" s="21">
        <v>2.8662190000000001</v>
      </c>
      <c r="F23" s="21">
        <f t="shared" si="0"/>
        <v>1.7053507816007796</v>
      </c>
      <c r="G23" s="21">
        <v>1.2370862616007798</v>
      </c>
      <c r="H23" s="21">
        <v>0.28753467999999993</v>
      </c>
      <c r="I23" s="21">
        <v>0.18072983999999997</v>
      </c>
      <c r="J23" s="22">
        <f t="shared" si="1"/>
        <v>0.43160912044780242</v>
      </c>
      <c r="K23" s="22">
        <f t="shared" si="2"/>
        <v>0.53192758180752397</v>
      </c>
      <c r="L23" s="23">
        <f t="shared" si="3"/>
        <v>0.59498272169739286</v>
      </c>
      <c r="M23" s="4"/>
    </row>
    <row r="24" spans="1:13" x14ac:dyDescent="0.25">
      <c r="A24" s="17"/>
      <c r="B24" s="18">
        <v>454</v>
      </c>
      <c r="C24" s="19" t="s">
        <v>221</v>
      </c>
      <c r="D24" s="20">
        <v>0.29957700000000004</v>
      </c>
      <c r="E24" s="21">
        <v>0.323023</v>
      </c>
      <c r="F24" s="21">
        <f t="shared" si="0"/>
        <v>0.22123515286946688</v>
      </c>
      <c r="G24" s="21">
        <v>0.14764285286946688</v>
      </c>
      <c r="H24" s="21">
        <v>4.4717800000000002E-2</v>
      </c>
      <c r="I24" s="21">
        <v>2.8874500000000001E-2</v>
      </c>
      <c r="J24" s="22">
        <f t="shared" si="1"/>
        <v>0.4570660691946607</v>
      </c>
      <c r="K24" s="22">
        <f t="shared" si="2"/>
        <v>0.59550141280796376</v>
      </c>
      <c r="L24" s="23">
        <f t="shared" si="3"/>
        <v>0.6848897845338161</v>
      </c>
      <c r="M24" s="4"/>
    </row>
    <row r="25" spans="1:13" x14ac:dyDescent="0.25">
      <c r="A25" s="17"/>
      <c r="B25" s="18">
        <v>455</v>
      </c>
      <c r="C25" s="19" t="s">
        <v>222</v>
      </c>
      <c r="D25" s="20">
        <v>0.949021</v>
      </c>
      <c r="E25" s="21">
        <v>0.99660800000000005</v>
      </c>
      <c r="F25" s="21">
        <f t="shared" si="0"/>
        <v>0.6308613594074487</v>
      </c>
      <c r="G25" s="21">
        <v>0.40070495940744877</v>
      </c>
      <c r="H25" s="21">
        <v>0.11156690999999999</v>
      </c>
      <c r="I25" s="21">
        <v>0.11858949000000001</v>
      </c>
      <c r="J25" s="22">
        <f t="shared" si="1"/>
        <v>0.40206877669800839</v>
      </c>
      <c r="K25" s="22">
        <f t="shared" si="2"/>
        <v>0.51401540967707338</v>
      </c>
      <c r="L25" s="23">
        <f t="shared" si="3"/>
        <v>0.63300852432194876</v>
      </c>
      <c r="M25" s="4"/>
    </row>
    <row r="26" spans="1:13" x14ac:dyDescent="0.25">
      <c r="A26" s="17"/>
      <c r="B26" s="18">
        <v>456</v>
      </c>
      <c r="C26" s="19" t="s">
        <v>223</v>
      </c>
      <c r="D26" s="20">
        <v>1.358422</v>
      </c>
      <c r="E26" s="21">
        <v>1.3874230000000001</v>
      </c>
      <c r="F26" s="21">
        <f t="shared" si="0"/>
        <v>0.89866218135355724</v>
      </c>
      <c r="G26" s="21">
        <v>0.59318779135355726</v>
      </c>
      <c r="H26" s="21">
        <v>0.13818888000000001</v>
      </c>
      <c r="I26" s="21">
        <v>0.16728551</v>
      </c>
      <c r="J26" s="22">
        <f t="shared" si="1"/>
        <v>0.42754645940968056</v>
      </c>
      <c r="K26" s="22">
        <f t="shared" si="2"/>
        <v>0.52714757601218742</v>
      </c>
      <c r="L26" s="23">
        <f t="shared" si="3"/>
        <v>0.64772040059416425</v>
      </c>
      <c r="M26" s="4"/>
    </row>
    <row r="27" spans="1:13" x14ac:dyDescent="0.25">
      <c r="A27" s="17"/>
      <c r="B27" s="18">
        <v>457</v>
      </c>
      <c r="C27" s="19" t="s">
        <v>224</v>
      </c>
      <c r="D27" s="20">
        <v>5.0289110000000008</v>
      </c>
      <c r="E27" s="21">
        <v>5.2696570000000005</v>
      </c>
      <c r="F27" s="21">
        <f t="shared" si="0"/>
        <v>3.587625939258801</v>
      </c>
      <c r="G27" s="21">
        <v>2.8916436292588013</v>
      </c>
      <c r="H27" s="21">
        <v>0.31238573000000003</v>
      </c>
      <c r="I27" s="21">
        <v>0.38359657999999996</v>
      </c>
      <c r="J27" s="22">
        <f t="shared" si="1"/>
        <v>0.54873469549513398</v>
      </c>
      <c r="K27" s="22">
        <f t="shared" si="2"/>
        <v>0.60801478336423054</v>
      </c>
      <c r="L27" s="23">
        <f t="shared" si="3"/>
        <v>0.68080824601274825</v>
      </c>
      <c r="M27" s="4"/>
    </row>
    <row r="28" spans="1:13" x14ac:dyDescent="0.25">
      <c r="A28" s="17"/>
      <c r="B28" s="18">
        <v>458</v>
      </c>
      <c r="C28" s="19" t="s">
        <v>225</v>
      </c>
      <c r="D28" s="20">
        <v>2.120886</v>
      </c>
      <c r="E28" s="21">
        <v>2.2903979999999997</v>
      </c>
      <c r="F28" s="21">
        <f t="shared" si="0"/>
        <v>1.2875551940857903</v>
      </c>
      <c r="G28" s="21">
        <v>0.92650526408579026</v>
      </c>
      <c r="H28" s="21">
        <v>0.18388167000000002</v>
      </c>
      <c r="I28" s="21">
        <v>0.17716826000000002</v>
      </c>
      <c r="J28" s="22">
        <f t="shared" si="1"/>
        <v>0.40451714683901679</v>
      </c>
      <c r="K28" s="22">
        <f t="shared" si="2"/>
        <v>0.48480086608781114</v>
      </c>
      <c r="L28" s="23">
        <f t="shared" si="3"/>
        <v>0.56215347467374255</v>
      </c>
      <c r="M28" s="4"/>
    </row>
    <row r="29" spans="1:13" x14ac:dyDescent="0.25">
      <c r="A29" s="17"/>
      <c r="B29" s="18">
        <v>459</v>
      </c>
      <c r="C29" s="19" t="s">
        <v>226</v>
      </c>
      <c r="D29" s="20">
        <v>1.581696</v>
      </c>
      <c r="E29" s="21">
        <v>1.6407209999999997</v>
      </c>
      <c r="F29" s="21">
        <f t="shared" si="0"/>
        <v>1.0072415363611831</v>
      </c>
      <c r="G29" s="21">
        <v>0.71135906636118307</v>
      </c>
      <c r="H29" s="21">
        <v>0.14538508</v>
      </c>
      <c r="I29" s="21">
        <v>0.15049739000000001</v>
      </c>
      <c r="J29" s="22">
        <f t="shared" si="1"/>
        <v>0.43356491832626221</v>
      </c>
      <c r="K29" s="22">
        <f t="shared" si="2"/>
        <v>0.52217540115667638</v>
      </c>
      <c r="L29" s="23">
        <f t="shared" si="3"/>
        <v>0.61390177632954246</v>
      </c>
      <c r="M29" s="4"/>
    </row>
    <row r="30" spans="1:13" x14ac:dyDescent="0.25">
      <c r="A30" s="17"/>
      <c r="B30" s="18">
        <v>460</v>
      </c>
      <c r="C30" s="19" t="s">
        <v>227</v>
      </c>
      <c r="D30" s="20">
        <v>1.085405</v>
      </c>
      <c r="E30" s="21">
        <v>1.1520069999999998</v>
      </c>
      <c r="F30" s="21">
        <f t="shared" si="0"/>
        <v>0.60506438707183485</v>
      </c>
      <c r="G30" s="21">
        <v>0.4274285570718348</v>
      </c>
      <c r="H30" s="21">
        <v>8.015775E-2</v>
      </c>
      <c r="I30" s="21">
        <v>9.7478079999999981E-2</v>
      </c>
      <c r="J30" s="22">
        <f t="shared" si="1"/>
        <v>0.37102947904989719</v>
      </c>
      <c r="K30" s="22">
        <f t="shared" si="2"/>
        <v>0.44061043645727405</v>
      </c>
      <c r="L30" s="23">
        <f t="shared" si="3"/>
        <v>0.52522631118720198</v>
      </c>
      <c r="M30" s="4"/>
    </row>
    <row r="31" spans="1:13" x14ac:dyDescent="0.25">
      <c r="A31" s="17"/>
      <c r="B31" s="18">
        <v>461</v>
      </c>
      <c r="C31" s="19" t="s">
        <v>228</v>
      </c>
      <c r="D31" s="20">
        <v>2.3795169999999999</v>
      </c>
      <c r="E31" s="21">
        <v>2.4980239999999996</v>
      </c>
      <c r="F31" s="21">
        <f t="shared" si="0"/>
        <v>0.98997687367981024</v>
      </c>
      <c r="G31" s="21">
        <v>0.86572299367981032</v>
      </c>
      <c r="H31" s="21">
        <v>3.795743E-2</v>
      </c>
      <c r="I31" s="21">
        <v>8.6296449999999983E-2</v>
      </c>
      <c r="J31" s="22">
        <f t="shared" si="1"/>
        <v>0.34656312096273312</v>
      </c>
      <c r="K31" s="22">
        <f t="shared" si="2"/>
        <v>0.36175810307659589</v>
      </c>
      <c r="L31" s="23">
        <f t="shared" si="3"/>
        <v>0.3963039881441533</v>
      </c>
      <c r="M31" s="4"/>
    </row>
    <row r="32" spans="1:13" x14ac:dyDescent="0.25">
      <c r="A32" s="17"/>
      <c r="B32" s="18">
        <v>462</v>
      </c>
      <c r="C32" s="19" t="s">
        <v>229</v>
      </c>
      <c r="D32" s="20">
        <v>1.4397830000000003</v>
      </c>
      <c r="E32" s="21">
        <v>1.5753850000000005</v>
      </c>
      <c r="F32" s="21">
        <f t="shared" si="0"/>
        <v>1.1262261308668069</v>
      </c>
      <c r="G32" s="21">
        <v>0.81032761086680694</v>
      </c>
      <c r="H32" s="21">
        <v>0.14178070000000001</v>
      </c>
      <c r="I32" s="21">
        <v>0.17411782000000003</v>
      </c>
      <c r="J32" s="22">
        <f t="shared" si="1"/>
        <v>0.5143679867885036</v>
      </c>
      <c r="K32" s="22">
        <f t="shared" si="2"/>
        <v>0.60436547946489694</v>
      </c>
      <c r="L32" s="23">
        <f t="shared" si="3"/>
        <v>0.71488945931744086</v>
      </c>
      <c r="M32" s="4"/>
    </row>
    <row r="33" spans="1:13" x14ac:dyDescent="0.25">
      <c r="A33" s="17"/>
      <c r="B33" s="18">
        <v>463</v>
      </c>
      <c r="C33" s="19" t="s">
        <v>230</v>
      </c>
      <c r="D33" s="20">
        <v>5.7187200000000011</v>
      </c>
      <c r="E33" s="21">
        <v>5.8832359999999992</v>
      </c>
      <c r="F33" s="21">
        <f t="shared" si="0"/>
        <v>2.7103752146986362</v>
      </c>
      <c r="G33" s="21">
        <v>1.9134999546986364</v>
      </c>
      <c r="H33" s="21">
        <v>0.34583275000000008</v>
      </c>
      <c r="I33" s="21">
        <v>0.4510425099999999</v>
      </c>
      <c r="J33" s="22">
        <f t="shared" si="1"/>
        <v>0.32524616634427661</v>
      </c>
      <c r="K33" s="22">
        <f t="shared" si="2"/>
        <v>0.38402890937889228</v>
      </c>
      <c r="L33" s="23">
        <f t="shared" si="3"/>
        <v>0.46069462702135977</v>
      </c>
      <c r="M33" s="4"/>
    </row>
    <row r="34" spans="1:13" ht="15.75" thickBot="1" x14ac:dyDescent="0.3">
      <c r="A34" s="24"/>
      <c r="B34" s="25">
        <v>464</v>
      </c>
      <c r="C34" s="26" t="s">
        <v>231</v>
      </c>
      <c r="D34" s="27">
        <v>5.3689329999999993</v>
      </c>
      <c r="E34" s="28">
        <v>5.6212059999999999</v>
      </c>
      <c r="F34" s="28">
        <f t="shared" si="0"/>
        <v>2.8366153633314792</v>
      </c>
      <c r="G34" s="28">
        <v>2.0047924933314789</v>
      </c>
      <c r="H34" s="28">
        <v>0.41322289000000001</v>
      </c>
      <c r="I34" s="28">
        <v>0.41859998000000004</v>
      </c>
      <c r="J34" s="29">
        <f t="shared" si="1"/>
        <v>0.35664810955718024</v>
      </c>
      <c r="K34" s="29">
        <f t="shared" si="2"/>
        <v>0.43015953931086659</v>
      </c>
      <c r="L34" s="30">
        <f t="shared" si="3"/>
        <v>0.50462754137305754</v>
      </c>
      <c r="M34" s="4"/>
    </row>
    <row r="35" spans="1:13" x14ac:dyDescent="0.25">
      <c r="A35" t="s">
        <v>233</v>
      </c>
      <c r="D35" s="5"/>
      <c r="E35" s="5"/>
      <c r="F35" s="5">
        <f t="shared" si="0"/>
        <v>0</v>
      </c>
      <c r="G35" s="5"/>
      <c r="H35" s="5"/>
      <c r="I35" s="5"/>
      <c r="J35" s="4">
        <f t="shared" si="1"/>
        <v>0</v>
      </c>
      <c r="K35" s="4">
        <f t="shared" si="2"/>
        <v>0</v>
      </c>
      <c r="L35" s="4">
        <f t="shared" si="3"/>
        <v>0</v>
      </c>
      <c r="M35" s="4"/>
    </row>
    <row r="36" spans="1:13" x14ac:dyDescent="0.25">
      <c r="D36" s="5"/>
      <c r="E36" s="5"/>
      <c r="F36" s="5"/>
      <c r="G36" s="5"/>
      <c r="H36" s="5"/>
      <c r="I36" s="5"/>
      <c r="J36" s="4"/>
      <c r="K36" s="4"/>
      <c r="L36" s="4"/>
      <c r="M36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topLeftCell="A10" workbookViewId="0">
      <selection activeCell="H16" sqref="H1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18</v>
      </c>
      <c r="B1" s="49" t="s">
        <v>17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428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341.32211699999982</v>
      </c>
      <c r="I6" s="14">
        <v>355.43211900000017</v>
      </c>
      <c r="J6" s="14">
        <v>191.66368412084773</v>
      </c>
      <c r="K6" s="14">
        <v>130.70370552084771</v>
      </c>
      <c r="L6" s="14">
        <v>29.573414799999991</v>
      </c>
      <c r="M6" s="14">
        <v>31.386563800000005</v>
      </c>
      <c r="N6" s="15">
        <v>0.36773183551497673</v>
      </c>
      <c r="O6" s="15">
        <v>0.45093595022246041</v>
      </c>
      <c r="P6" s="16">
        <v>0.5392413174703764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ca="1">SUM(H8:OFFSET(H6,MATCH("PROYECTOS",$A$8:$A$50,0),0))</f>
        <v>340.32211699999999</v>
      </c>
      <c r="I7" s="38">
        <f ca="1">SUM(I8:OFFSET(I6,MATCH("PROYECTOS",$A$8:$A$50,0),0))</f>
        <v>352.46387899999991</v>
      </c>
      <c r="J7" s="38">
        <f ca="1">SUM(J8:OFFSET(J6,MATCH("PROYECTOS",$A$8:$A$50,0),0))</f>
        <v>191.31112830478418</v>
      </c>
      <c r="K7" s="38">
        <f ca="1">SUM(K8:OFFSET(K6,MATCH("PROYECTOS",$A$8:$A$50,0),0))</f>
        <v>130.43133691478414</v>
      </c>
      <c r="L7" s="38">
        <f ca="1">SUM(L8:OFFSET(L6,MATCH("PROYECTOS",$A$8:$A$50,0),0))</f>
        <v>29.554484669999997</v>
      </c>
      <c r="M7" s="38">
        <f ca="1">SUM(M8:OFFSET(M6,MATCH("PROYECTOS",$A$8:$A$50,0),0))</f>
        <v>31.32530672</v>
      </c>
      <c r="N7" s="39">
        <f ca="1">IFERROR(K7/I7,0)</f>
        <v>0.37005589703217268</v>
      </c>
      <c r="O7" s="39">
        <f ca="1">IFERROR(SUM(K7,L7)/I7,0)</f>
        <v>0.45390699903403203</v>
      </c>
      <c r="P7" s="40">
        <f ca="1">IFERROR(SUM(K7,L7,M7)/I7,0)</f>
        <v>0.54278222451493863</v>
      </c>
      <c r="Q7" s="64"/>
      <c r="R7" s="38"/>
      <c r="S7" s="40"/>
    </row>
    <row r="8" spans="1:19" ht="76.5" x14ac:dyDescent="0.25">
      <c r="A8" s="17"/>
      <c r="B8" s="19">
        <v>5000098</v>
      </c>
      <c r="C8" s="19" t="s">
        <v>447</v>
      </c>
      <c r="D8" s="68">
        <v>3043987</v>
      </c>
      <c r="E8" s="19" t="s">
        <v>441</v>
      </c>
      <c r="F8" s="69">
        <v>259</v>
      </c>
      <c r="G8" s="19" t="s">
        <v>394</v>
      </c>
      <c r="H8" s="20">
        <v>18.213916999999999</v>
      </c>
      <c r="I8" s="21">
        <v>21.074912999999995</v>
      </c>
      <c r="J8" s="21">
        <f t="shared" ref="J8:J16" si="0">SUM(K8,L8,M8)</f>
        <v>10.989004236208009</v>
      </c>
      <c r="K8" s="21">
        <v>7.2489679062080086</v>
      </c>
      <c r="L8" s="21">
        <v>1.6179706</v>
      </c>
      <c r="M8" s="21">
        <v>2.122065730000001</v>
      </c>
      <c r="N8" s="22">
        <f t="shared" ref="N8:N17" si="1">IFERROR(K8/I8,0)</f>
        <v>0.34396193740908965</v>
      </c>
      <c r="O8" s="22">
        <f t="shared" ref="O8:O17" si="2">IFERROR(SUM(K8,L8)/I8,0)</f>
        <v>0.42073428754880315</v>
      </c>
      <c r="P8" s="23">
        <f t="shared" ref="P8:P17" si="3">IFERROR(SUM(K8,L8,M8)/I8,0)</f>
        <v>0.52142584105604672</v>
      </c>
      <c r="Q8" s="70">
        <v>808497</v>
      </c>
      <c r="R8" s="21">
        <v>219456</v>
      </c>
      <c r="S8" s="23">
        <f>IFERROR(R8/Q8,0)</f>
        <v>0.27143699976623292</v>
      </c>
    </row>
    <row r="9" spans="1:19" ht="38.25" x14ac:dyDescent="0.25">
      <c r="A9" s="17"/>
      <c r="B9" s="19">
        <v>5000104</v>
      </c>
      <c r="C9" s="19" t="s">
        <v>448</v>
      </c>
      <c r="D9" s="68">
        <v>3000680</v>
      </c>
      <c r="E9" s="19" t="s">
        <v>438</v>
      </c>
      <c r="F9" s="69">
        <v>394</v>
      </c>
      <c r="G9" s="19" t="s">
        <v>395</v>
      </c>
      <c r="H9" s="20">
        <v>35.573595000000026</v>
      </c>
      <c r="I9" s="21">
        <v>40.341398999999974</v>
      </c>
      <c r="J9" s="21">
        <f t="shared" si="0"/>
        <v>21.640434613823039</v>
      </c>
      <c r="K9" s="21">
        <v>15.297951813823037</v>
      </c>
      <c r="L9" s="21">
        <v>2.9812906900000002</v>
      </c>
      <c r="M9" s="21">
        <v>3.3611921099999997</v>
      </c>
      <c r="N9" s="22">
        <f t="shared" si="1"/>
        <v>0.37921222845600983</v>
      </c>
      <c r="O9" s="22">
        <f t="shared" si="2"/>
        <v>0.45311374808352706</v>
      </c>
      <c r="P9" s="23">
        <f t="shared" si="3"/>
        <v>0.5364324279835474</v>
      </c>
      <c r="Q9" s="70">
        <v>1593265.5</v>
      </c>
      <c r="R9" s="21">
        <v>898837.56499999994</v>
      </c>
      <c r="S9" s="23">
        <f t="shared" ref="S9:S16" si="4">IFERROR(R9/Q9,0)</f>
        <v>0.56414801236830892</v>
      </c>
    </row>
    <row r="10" spans="1:19" ht="38.25" x14ac:dyDescent="0.25">
      <c r="A10" s="17"/>
      <c r="B10" s="19">
        <v>5000105</v>
      </c>
      <c r="C10" s="19" t="s">
        <v>449</v>
      </c>
      <c r="D10" s="68">
        <v>3000681</v>
      </c>
      <c r="E10" s="19" t="s">
        <v>439</v>
      </c>
      <c r="F10" s="69">
        <v>394</v>
      </c>
      <c r="G10" s="19" t="s">
        <v>395</v>
      </c>
      <c r="H10" s="20">
        <v>23.214015999999987</v>
      </c>
      <c r="I10" s="21">
        <v>25.824161000000004</v>
      </c>
      <c r="J10" s="21">
        <f t="shared" si="0"/>
        <v>14.922372392846759</v>
      </c>
      <c r="K10" s="21">
        <v>10.049369662846759</v>
      </c>
      <c r="L10" s="21">
        <v>2.57021444</v>
      </c>
      <c r="M10" s="21">
        <v>2.3027882900000001</v>
      </c>
      <c r="N10" s="22">
        <f t="shared" si="1"/>
        <v>0.38914602735193443</v>
      </c>
      <c r="O10" s="22">
        <f t="shared" si="2"/>
        <v>0.488673537267939</v>
      </c>
      <c r="P10" s="23">
        <f t="shared" si="3"/>
        <v>0.57784539032446225</v>
      </c>
      <c r="Q10" s="70">
        <v>671569.5</v>
      </c>
      <c r="R10" s="21">
        <v>279379.15299999999</v>
      </c>
      <c r="S10" s="23">
        <f t="shared" si="4"/>
        <v>0.41600929315580887</v>
      </c>
    </row>
    <row r="11" spans="1:19" ht="51" x14ac:dyDescent="0.25">
      <c r="A11" s="17"/>
      <c r="B11" s="19">
        <v>5000113</v>
      </c>
      <c r="C11" s="19" t="s">
        <v>450</v>
      </c>
      <c r="D11" s="68">
        <v>3000015</v>
      </c>
      <c r="E11" s="19" t="s">
        <v>435</v>
      </c>
      <c r="F11" s="69">
        <v>438</v>
      </c>
      <c r="G11" s="19" t="s">
        <v>455</v>
      </c>
      <c r="H11" s="20">
        <v>27.209560999999997</v>
      </c>
      <c r="I11" s="21">
        <v>30.734158000000011</v>
      </c>
      <c r="J11" s="21">
        <f t="shared" si="0"/>
        <v>16.313706372865962</v>
      </c>
      <c r="K11" s="21">
        <v>12.119080752865962</v>
      </c>
      <c r="L11" s="21">
        <v>2.33079145</v>
      </c>
      <c r="M11" s="21">
        <v>1.8638341699999994</v>
      </c>
      <c r="N11" s="22">
        <f t="shared" si="1"/>
        <v>0.39431959557395252</v>
      </c>
      <c r="O11" s="22">
        <f t="shared" si="2"/>
        <v>0.47015676183046745</v>
      </c>
      <c r="P11" s="23">
        <f t="shared" si="3"/>
        <v>0.53080049802782803</v>
      </c>
      <c r="Q11" s="70">
        <v>3278337</v>
      </c>
      <c r="R11" s="21">
        <v>2964577.7680000002</v>
      </c>
      <c r="S11" s="23">
        <f t="shared" si="4"/>
        <v>0.90429317303254675</v>
      </c>
    </row>
    <row r="12" spans="1:19" ht="25.5" x14ac:dyDescent="0.25">
      <c r="A12" s="17"/>
      <c r="B12" s="19">
        <v>5000114</v>
      </c>
      <c r="C12" s="19" t="s">
        <v>451</v>
      </c>
      <c r="D12" s="68">
        <v>3000016</v>
      </c>
      <c r="E12" s="19" t="s">
        <v>436</v>
      </c>
      <c r="F12" s="69">
        <v>394</v>
      </c>
      <c r="G12" s="19" t="s">
        <v>395</v>
      </c>
      <c r="H12" s="20">
        <v>83.916715000000011</v>
      </c>
      <c r="I12" s="21">
        <v>65.977513999999999</v>
      </c>
      <c r="J12" s="21">
        <f t="shared" si="0"/>
        <v>40.256115236095333</v>
      </c>
      <c r="K12" s="21">
        <v>27.996652356095328</v>
      </c>
      <c r="L12" s="21">
        <v>5.7169590099999983</v>
      </c>
      <c r="M12" s="21">
        <v>6.5425038700000018</v>
      </c>
      <c r="N12" s="22">
        <f t="shared" si="1"/>
        <v>0.42433627244723604</v>
      </c>
      <c r="O12" s="22">
        <f t="shared" si="2"/>
        <v>0.51098638493859183</v>
      </c>
      <c r="P12" s="23">
        <f t="shared" si="3"/>
        <v>0.61014901586160597</v>
      </c>
      <c r="Q12" s="70">
        <v>344980.5</v>
      </c>
      <c r="R12" s="21">
        <v>281906</v>
      </c>
      <c r="S12" s="23">
        <f t="shared" si="4"/>
        <v>0.81716502816825876</v>
      </c>
    </row>
    <row r="13" spans="1:19" ht="25.5" x14ac:dyDescent="0.25">
      <c r="A13" s="17"/>
      <c r="B13" s="19">
        <v>5000115</v>
      </c>
      <c r="C13" s="19" t="s">
        <v>452</v>
      </c>
      <c r="D13" s="68">
        <v>3000017</v>
      </c>
      <c r="E13" s="19" t="s">
        <v>437</v>
      </c>
      <c r="F13" s="69">
        <v>394</v>
      </c>
      <c r="G13" s="19" t="s">
        <v>395</v>
      </c>
      <c r="H13" s="20">
        <v>31.237422999999989</v>
      </c>
      <c r="I13" s="21">
        <v>39.493308999999961</v>
      </c>
      <c r="J13" s="21">
        <f t="shared" si="0"/>
        <v>23.502693064649034</v>
      </c>
      <c r="K13" s="21">
        <v>16.674379174649033</v>
      </c>
      <c r="L13" s="21">
        <v>3.1012858600000017</v>
      </c>
      <c r="M13" s="21">
        <v>3.7270280299999987</v>
      </c>
      <c r="N13" s="22">
        <f t="shared" si="1"/>
        <v>0.42220770041449424</v>
      </c>
      <c r="O13" s="22">
        <f t="shared" si="2"/>
        <v>0.50073456834546459</v>
      </c>
      <c r="P13" s="23">
        <f t="shared" si="3"/>
        <v>0.59510569409742442</v>
      </c>
      <c r="Q13" s="70">
        <v>221727</v>
      </c>
      <c r="R13" s="21">
        <v>180514</v>
      </c>
      <c r="S13" s="23">
        <f t="shared" si="4"/>
        <v>0.81412728264938417</v>
      </c>
    </row>
    <row r="14" spans="1:19" ht="38.25" x14ac:dyDescent="0.25">
      <c r="A14" s="17"/>
      <c r="B14" s="19">
        <v>5004452</v>
      </c>
      <c r="C14" s="19" t="s">
        <v>453</v>
      </c>
      <c r="D14" s="68">
        <v>3000001</v>
      </c>
      <c r="E14" s="19" t="s">
        <v>276</v>
      </c>
      <c r="F14" s="69">
        <v>60</v>
      </c>
      <c r="G14" s="19" t="s">
        <v>310</v>
      </c>
      <c r="H14" s="20">
        <v>25.741965000000011</v>
      </c>
      <c r="I14" s="21">
        <v>26.087672000000016</v>
      </c>
      <c r="J14" s="21">
        <f t="shared" si="0"/>
        <v>12.774847319581527</v>
      </c>
      <c r="K14" s="21">
        <v>7.3106756995815267</v>
      </c>
      <c r="L14" s="21">
        <v>2.31962658</v>
      </c>
      <c r="M14" s="21">
        <v>3.144545040000001</v>
      </c>
      <c r="N14" s="22">
        <f t="shared" si="1"/>
        <v>0.28023488257524559</v>
      </c>
      <c r="O14" s="22">
        <f t="shared" si="2"/>
        <v>0.36915146278983885</v>
      </c>
      <c r="P14" s="23">
        <f t="shared" si="3"/>
        <v>0.48968905004561231</v>
      </c>
      <c r="Q14" s="70">
        <v>1036</v>
      </c>
      <c r="R14" s="21">
        <v>483</v>
      </c>
      <c r="S14" s="23">
        <f t="shared" si="4"/>
        <v>0.46621621621621623</v>
      </c>
    </row>
    <row r="15" spans="1:19" ht="25.5" x14ac:dyDescent="0.25">
      <c r="A15" s="17"/>
      <c r="B15" s="19">
        <v>5004453</v>
      </c>
      <c r="C15" s="19" t="s">
        <v>454</v>
      </c>
      <c r="D15" s="68">
        <v>3000001</v>
      </c>
      <c r="E15" s="19" t="s">
        <v>276</v>
      </c>
      <c r="F15" s="69">
        <v>80</v>
      </c>
      <c r="G15" s="19" t="s">
        <v>311</v>
      </c>
      <c r="H15" s="20">
        <v>4.7930209999999986</v>
      </c>
      <c r="I15" s="21">
        <v>4.9603359999999999</v>
      </c>
      <c r="J15" s="21">
        <f t="shared" si="0"/>
        <v>2.1614056673982165</v>
      </c>
      <c r="K15" s="21">
        <v>1.1198104573982164</v>
      </c>
      <c r="L15" s="21">
        <v>0.39604854</v>
      </c>
      <c r="M15" s="21">
        <v>0.64554666999999999</v>
      </c>
      <c r="N15" s="22">
        <f t="shared" si="1"/>
        <v>0.22575294443727531</v>
      </c>
      <c r="O15" s="22">
        <f t="shared" si="2"/>
        <v>0.30559603167975241</v>
      </c>
      <c r="P15" s="23">
        <f t="shared" si="3"/>
        <v>0.43573775393405134</v>
      </c>
      <c r="Q15" s="70">
        <v>69</v>
      </c>
      <c r="R15" s="21">
        <v>41.209000000000003</v>
      </c>
      <c r="S15" s="23">
        <f t="shared" si="4"/>
        <v>0.59723188405797101</v>
      </c>
    </row>
    <row r="16" spans="1:19" x14ac:dyDescent="0.25">
      <c r="A16" s="17"/>
      <c r="B16" s="19">
        <v>9000000</v>
      </c>
      <c r="C16" s="19" t="s">
        <v>304</v>
      </c>
      <c r="D16" s="68">
        <v>9000000</v>
      </c>
      <c r="E16" s="19" t="s">
        <v>305</v>
      </c>
      <c r="F16" s="69"/>
      <c r="G16" s="19" t="s">
        <v>312</v>
      </c>
      <c r="H16" s="20">
        <v>90.421903999999941</v>
      </c>
      <c r="I16" s="21">
        <v>97.970416999999969</v>
      </c>
      <c r="J16" s="21">
        <f t="shared" si="0"/>
        <v>48.750549401316277</v>
      </c>
      <c r="K16" s="21">
        <v>32.614449091316281</v>
      </c>
      <c r="L16" s="21">
        <v>8.5202974999999981</v>
      </c>
      <c r="M16" s="21">
        <v>7.615802809999999</v>
      </c>
      <c r="N16" s="22">
        <f t="shared" si="1"/>
        <v>0.33290099287131025</v>
      </c>
      <c r="O16" s="22">
        <f t="shared" si="2"/>
        <v>0.41986905691456117</v>
      </c>
      <c r="P16" s="23">
        <f t="shared" si="3"/>
        <v>0.49760479636742072</v>
      </c>
      <c r="Q16" s="70"/>
      <c r="R16" s="21"/>
      <c r="S16" s="23">
        <f t="shared" si="4"/>
        <v>0</v>
      </c>
    </row>
    <row r="17" spans="1:19" ht="15.75" thickBot="1" x14ac:dyDescent="0.3">
      <c r="A17" s="41" t="s">
        <v>294</v>
      </c>
      <c r="B17" s="43"/>
      <c r="C17" s="43"/>
      <c r="D17" s="65"/>
      <c r="E17" s="43"/>
      <c r="F17" s="66"/>
      <c r="G17" s="43"/>
      <c r="H17" s="44">
        <f ca="1">OFFSET(H17,-MATCH("PROYECTOS",$A$8:$A$50,0)-1,0)-(OFFSET(H17,-MATCH("PROYECTOS",$A$8:$A$50,0),0))</f>
        <v>0.99999999999982947</v>
      </c>
      <c r="I17" s="45">
        <f t="shared" ref="I17:M17" ca="1" si="5">OFFSET(I17,-MATCH("PROYECTOS",$A$8:$A$50,0)-1,0)-(OFFSET(I17,-MATCH("PROYECTOS",$A$8:$A$50,0),0))</f>
        <v>2.9682400000002644</v>
      </c>
      <c r="J17" s="45">
        <f t="shared" ca="1" si="5"/>
        <v>0.3525558160635569</v>
      </c>
      <c r="K17" s="45">
        <f t="shared" ca="1" si="5"/>
        <v>0.27236860606356572</v>
      </c>
      <c r="L17" s="45">
        <f t="shared" ca="1" si="5"/>
        <v>1.8930129999993994E-2</v>
      </c>
      <c r="M17" s="45">
        <f t="shared" ca="1" si="5"/>
        <v>6.1257080000004294E-2</v>
      </c>
      <c r="N17" s="46">
        <f t="shared" ca="1" si="1"/>
        <v>9.176097824419234E-2</v>
      </c>
      <c r="O17" s="46">
        <f t="shared" ca="1" si="2"/>
        <v>9.8138538684046359E-2</v>
      </c>
      <c r="P17" s="47">
        <f t="shared" ca="1" si="3"/>
        <v>0.11877604778034545</v>
      </c>
      <c r="Q17" s="67"/>
      <c r="R17" s="45"/>
      <c r="S17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13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106</v>
      </c>
      <c r="B1" s="51" t="s">
        <v>67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1646</v>
      </c>
      <c r="N2" s="72" t="s">
        <v>1666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121.23649899999998</v>
      </c>
      <c r="E6" s="14">
        <f ca="1">SUM(E7:OFFSET(E7,50,0))</f>
        <v>130.13223999999997</v>
      </c>
      <c r="F6" s="14">
        <f ca="1">SUM(F7:OFFSET(F7,50,0))</f>
        <v>63.130141143244721</v>
      </c>
      <c r="G6" s="14">
        <f ca="1">SUM(G7:OFFSET(G7,50,0))</f>
        <v>44.208337013244723</v>
      </c>
      <c r="H6" s="14">
        <f ca="1">SUM(H7:OFFSET(H7,50,0))</f>
        <v>8.965854629999999</v>
      </c>
      <c r="I6" s="14">
        <f ca="1">SUM(I7:OFFSET(I7,50,0))</f>
        <v>9.9559495000000027</v>
      </c>
      <c r="J6" s="15">
        <f ca="1">IFERROR(G6/E6,0)</f>
        <v>0.33971855870032464</v>
      </c>
      <c r="K6" s="15">
        <f ca="1">IFERROR(SUM(G6,H6)/E6,0)</f>
        <v>0.4086165860454315</v>
      </c>
      <c r="L6" s="16">
        <f ca="1">IFERROR(SUM(G6,H6,I6)/E6,0)</f>
        <v>0.48512298830208983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0.42900000000000005</v>
      </c>
      <c r="E7" s="21">
        <v>0.50466100000000003</v>
      </c>
      <c r="F7" s="21">
        <f t="shared" ref="F7:F31" si="0">SUM(G7,H7,I7)</f>
        <v>0.24605450865062886</v>
      </c>
      <c r="G7" s="21">
        <v>0.21290499865062884</v>
      </c>
      <c r="H7" s="21">
        <v>1.2130510000000001E-2</v>
      </c>
      <c r="I7" s="21">
        <v>2.1018999999999999E-2</v>
      </c>
      <c r="J7" s="22">
        <f t="shared" ref="J7:J31" si="1">IFERROR(G7/E7,0)</f>
        <v>0.42187725750677946</v>
      </c>
      <c r="K7" s="22">
        <f t="shared" ref="K7:K31" si="2">IFERROR(SUM(G7,H7)/E7,0)</f>
        <v>0.44591420508148805</v>
      </c>
      <c r="L7" s="23">
        <f t="shared" ref="L7:L31" si="3">IFERROR(SUM(G7,H7,I7)/E7,0)</f>
        <v>0.48756394619482951</v>
      </c>
      <c r="M7" s="4"/>
      <c r="N7" t="s">
        <v>255</v>
      </c>
      <c r="O7" s="5">
        <v>2.0753711937724786</v>
      </c>
      <c r="P7" s="71">
        <v>0.71916543001778654</v>
      </c>
    </row>
    <row r="8" spans="1:16" x14ac:dyDescent="0.25">
      <c r="A8" s="17"/>
      <c r="B8" s="55">
        <v>2</v>
      </c>
      <c r="C8" s="19" t="s">
        <v>251</v>
      </c>
      <c r="D8" s="20">
        <v>4.4284100000000004</v>
      </c>
      <c r="E8" s="21">
        <v>4.5918320000000001</v>
      </c>
      <c r="F8" s="21">
        <f t="shared" si="0"/>
        <v>2.6139285526374167</v>
      </c>
      <c r="G8" s="21">
        <v>1.8349476426374167</v>
      </c>
      <c r="H8" s="21">
        <v>0.43025040999999997</v>
      </c>
      <c r="I8" s="21">
        <v>0.3487305</v>
      </c>
      <c r="J8" s="22">
        <f t="shared" si="1"/>
        <v>0.39961123199572995</v>
      </c>
      <c r="K8" s="22">
        <f t="shared" si="2"/>
        <v>0.49331030678766491</v>
      </c>
      <c r="L8" s="23">
        <f t="shared" si="3"/>
        <v>0.569256138429589</v>
      </c>
      <c r="M8" s="4"/>
      <c r="N8" t="s">
        <v>274</v>
      </c>
      <c r="O8" s="5">
        <v>1.1262261308668069</v>
      </c>
      <c r="P8" s="71">
        <v>0.71488945931744086</v>
      </c>
    </row>
    <row r="9" spans="1:16" x14ac:dyDescent="0.25">
      <c r="A9" s="17"/>
      <c r="B9" s="55">
        <v>3</v>
      </c>
      <c r="C9" s="19" t="s">
        <v>252</v>
      </c>
      <c r="D9" s="20">
        <v>0.78934100000000007</v>
      </c>
      <c r="E9" s="21">
        <v>0.93345100000000014</v>
      </c>
      <c r="F9" s="21">
        <f t="shared" si="0"/>
        <v>0.465626592768835</v>
      </c>
      <c r="G9" s="21">
        <v>0.32808042276883498</v>
      </c>
      <c r="H9" s="21">
        <v>5.6577990000000002E-2</v>
      </c>
      <c r="I9" s="21">
        <v>8.0968179999999987E-2</v>
      </c>
      <c r="J9" s="22">
        <f t="shared" si="1"/>
        <v>0.35147042830189795</v>
      </c>
      <c r="K9" s="22">
        <f t="shared" si="2"/>
        <v>0.41208206190666136</v>
      </c>
      <c r="L9" s="23">
        <f t="shared" si="3"/>
        <v>0.49882274781304531</v>
      </c>
      <c r="M9" s="4"/>
      <c r="N9" t="s">
        <v>266</v>
      </c>
      <c r="O9" s="5">
        <v>0.22123515286946688</v>
      </c>
      <c r="P9" s="71">
        <v>0.6848897845338161</v>
      </c>
    </row>
    <row r="10" spans="1:16" x14ac:dyDescent="0.25">
      <c r="A10" s="17"/>
      <c r="B10" s="55">
        <v>4</v>
      </c>
      <c r="C10" s="19" t="s">
        <v>253</v>
      </c>
      <c r="D10" s="20">
        <v>5.6794570000000002</v>
      </c>
      <c r="E10" s="21">
        <v>6.0835679999999996</v>
      </c>
      <c r="F10" s="21">
        <f t="shared" si="0"/>
        <v>3.3562402835672871</v>
      </c>
      <c r="G10" s="21">
        <v>2.3309223335672868</v>
      </c>
      <c r="H10" s="21">
        <v>0.46813384999999996</v>
      </c>
      <c r="I10" s="21">
        <v>0.55718410000000007</v>
      </c>
      <c r="J10" s="22">
        <f t="shared" si="1"/>
        <v>0.38315053494384987</v>
      </c>
      <c r="K10" s="22">
        <f t="shared" si="2"/>
        <v>0.46010107613941148</v>
      </c>
      <c r="L10" s="23">
        <f t="shared" si="3"/>
        <v>0.55168944993584146</v>
      </c>
      <c r="M10" s="4"/>
      <c r="N10" t="s">
        <v>269</v>
      </c>
      <c r="O10" s="5">
        <v>3.587625939258801</v>
      </c>
      <c r="P10" s="71">
        <v>0.68080824601274825</v>
      </c>
    </row>
    <row r="11" spans="1:16" x14ac:dyDescent="0.25">
      <c r="A11" s="17"/>
      <c r="B11" s="55">
        <v>5</v>
      </c>
      <c r="C11" s="19" t="s">
        <v>254</v>
      </c>
      <c r="D11" s="20">
        <v>1.3322090000000002</v>
      </c>
      <c r="E11" s="21">
        <v>1.4722949999999999</v>
      </c>
      <c r="F11" s="21">
        <f t="shared" si="0"/>
        <v>0.76693002673299082</v>
      </c>
      <c r="G11" s="21">
        <v>0.52469277673299075</v>
      </c>
      <c r="H11" s="21">
        <v>0.11198846999999999</v>
      </c>
      <c r="I11" s="21">
        <v>0.13024878000000001</v>
      </c>
      <c r="J11" s="22">
        <f t="shared" si="1"/>
        <v>0.35637747647923196</v>
      </c>
      <c r="K11" s="22">
        <f t="shared" si="2"/>
        <v>0.4324413563402652</v>
      </c>
      <c r="L11" s="23">
        <f t="shared" si="3"/>
        <v>0.52090785252479355</v>
      </c>
      <c r="M11" s="4"/>
      <c r="N11" t="s">
        <v>259</v>
      </c>
      <c r="O11" s="5">
        <v>0.50657991156048188</v>
      </c>
      <c r="P11" s="71">
        <v>0.65257285900399709</v>
      </c>
    </row>
    <row r="12" spans="1:16" x14ac:dyDescent="0.25">
      <c r="A12" s="17"/>
      <c r="B12" s="55">
        <v>6</v>
      </c>
      <c r="C12" s="19" t="s">
        <v>255</v>
      </c>
      <c r="D12" s="20">
        <v>2.7295589999999996</v>
      </c>
      <c r="E12" s="21">
        <v>2.885805</v>
      </c>
      <c r="F12" s="21">
        <f t="shared" si="0"/>
        <v>2.0753711937724786</v>
      </c>
      <c r="G12" s="21">
        <v>1.7817857137724786</v>
      </c>
      <c r="H12" s="21">
        <v>0.11317388</v>
      </c>
      <c r="I12" s="21">
        <v>0.18041159999999995</v>
      </c>
      <c r="J12" s="22">
        <f t="shared" si="1"/>
        <v>0.61743108552812076</v>
      </c>
      <c r="K12" s="22">
        <f t="shared" si="2"/>
        <v>0.65664852398983253</v>
      </c>
      <c r="L12" s="23">
        <f t="shared" si="3"/>
        <v>0.71916543001778654</v>
      </c>
      <c r="M12" s="4"/>
      <c r="N12" t="s">
        <v>268</v>
      </c>
      <c r="O12" s="5">
        <v>0.89866218135355724</v>
      </c>
      <c r="P12" s="71">
        <v>0.64772040059416425</v>
      </c>
    </row>
    <row r="13" spans="1:16" x14ac:dyDescent="0.25">
      <c r="A13" s="17"/>
      <c r="B13" s="55">
        <v>7</v>
      </c>
      <c r="C13" s="19" t="s">
        <v>256</v>
      </c>
      <c r="D13" s="20">
        <v>5.3689329999999993</v>
      </c>
      <c r="E13" s="21">
        <v>5.621205999999999</v>
      </c>
      <c r="F13" s="21">
        <f t="shared" si="0"/>
        <v>2.8366153633314792</v>
      </c>
      <c r="G13" s="21">
        <v>2.0047924933314789</v>
      </c>
      <c r="H13" s="21">
        <v>0.41322289000000001</v>
      </c>
      <c r="I13" s="21">
        <v>0.41859998000000004</v>
      </c>
      <c r="J13" s="22">
        <f t="shared" si="1"/>
        <v>0.35664810955718029</v>
      </c>
      <c r="K13" s="22">
        <f t="shared" si="2"/>
        <v>0.43015953931086665</v>
      </c>
      <c r="L13" s="23">
        <f t="shared" si="3"/>
        <v>0.50462754137305765</v>
      </c>
      <c r="M13" s="4"/>
      <c r="N13" t="s">
        <v>267</v>
      </c>
      <c r="O13" s="5">
        <v>0.6308613594074487</v>
      </c>
      <c r="P13" s="71">
        <v>0.63300852432194876</v>
      </c>
    </row>
    <row r="14" spans="1:16" x14ac:dyDescent="0.25">
      <c r="A14" s="17"/>
      <c r="B14" s="55">
        <v>8</v>
      </c>
      <c r="C14" s="19" t="s">
        <v>257</v>
      </c>
      <c r="D14" s="20">
        <v>3.0897140000000003</v>
      </c>
      <c r="E14" s="21">
        <v>3.2365489999999997</v>
      </c>
      <c r="F14" s="21">
        <f t="shared" si="0"/>
        <v>1.7107178613611687</v>
      </c>
      <c r="G14" s="21">
        <v>1.2114163013611687</v>
      </c>
      <c r="H14" s="21">
        <v>0.23810304000000002</v>
      </c>
      <c r="I14" s="21">
        <v>0.26119852000000005</v>
      </c>
      <c r="J14" s="22">
        <f t="shared" si="1"/>
        <v>0.37429258798836934</v>
      </c>
      <c r="K14" s="22">
        <f t="shared" si="2"/>
        <v>0.4478595384655597</v>
      </c>
      <c r="L14" s="23">
        <f t="shared" si="3"/>
        <v>0.52856232405601422</v>
      </c>
      <c r="M14" s="4"/>
      <c r="N14" t="s">
        <v>263</v>
      </c>
      <c r="O14" s="5">
        <v>1.7181936197980603</v>
      </c>
      <c r="P14" s="71">
        <v>0.62341505867461955</v>
      </c>
    </row>
    <row r="15" spans="1:16" x14ac:dyDescent="0.25">
      <c r="A15" s="17"/>
      <c r="B15" s="55">
        <v>9</v>
      </c>
      <c r="C15" s="19" t="s">
        <v>258</v>
      </c>
      <c r="D15" s="20">
        <v>0.68113800000000002</v>
      </c>
      <c r="E15" s="21">
        <v>0.84263200000000005</v>
      </c>
      <c r="F15" s="21">
        <f t="shared" si="0"/>
        <v>0.37540816845151892</v>
      </c>
      <c r="G15" s="21">
        <v>0.25556886845151894</v>
      </c>
      <c r="H15" s="21">
        <v>5.22274E-2</v>
      </c>
      <c r="I15" s="21">
        <v>6.7611900000000003E-2</v>
      </c>
      <c r="J15" s="22">
        <f t="shared" si="1"/>
        <v>0.30329831818815201</v>
      </c>
      <c r="K15" s="22">
        <f t="shared" si="2"/>
        <v>0.36527958640488245</v>
      </c>
      <c r="L15" s="23">
        <f t="shared" si="3"/>
        <v>0.44551852819679161</v>
      </c>
      <c r="M15" s="4"/>
      <c r="N15" t="s">
        <v>271</v>
      </c>
      <c r="O15" s="5">
        <v>1.0072415363611831</v>
      </c>
      <c r="P15" s="71">
        <v>0.61390177632954235</v>
      </c>
    </row>
    <row r="16" spans="1:16" x14ac:dyDescent="0.25">
      <c r="A16" s="17"/>
      <c r="B16" s="55">
        <v>10</v>
      </c>
      <c r="C16" s="19" t="s">
        <v>259</v>
      </c>
      <c r="D16" s="20">
        <v>0.72195900000000002</v>
      </c>
      <c r="E16" s="21">
        <v>0.776281</v>
      </c>
      <c r="F16" s="21">
        <f t="shared" si="0"/>
        <v>0.50657991156048188</v>
      </c>
      <c r="G16" s="21">
        <v>0.32812889156048186</v>
      </c>
      <c r="H16" s="21">
        <v>0.10136765</v>
      </c>
      <c r="I16" s="21">
        <v>7.7083370000000012E-2</v>
      </c>
      <c r="J16" s="22">
        <f t="shared" si="1"/>
        <v>0.42269344678084592</v>
      </c>
      <c r="K16" s="22">
        <f t="shared" si="2"/>
        <v>0.55327457655215306</v>
      </c>
      <c r="L16" s="23">
        <f t="shared" si="3"/>
        <v>0.65257285900399709</v>
      </c>
      <c r="M16" s="4"/>
      <c r="N16" t="s">
        <v>265</v>
      </c>
      <c r="O16" s="5">
        <v>1.7053507816007798</v>
      </c>
      <c r="P16" s="71">
        <v>0.59498272169739286</v>
      </c>
    </row>
    <row r="17" spans="1:16" x14ac:dyDescent="0.25">
      <c r="A17" s="17"/>
      <c r="B17" s="55">
        <v>11</v>
      </c>
      <c r="C17" s="19" t="s">
        <v>260</v>
      </c>
      <c r="D17" s="20">
        <v>2.895996999999999</v>
      </c>
      <c r="E17" s="21">
        <v>3.0814669999999995</v>
      </c>
      <c r="F17" s="21">
        <f t="shared" si="0"/>
        <v>1.7019835467083619</v>
      </c>
      <c r="G17" s="21">
        <v>1.173765056708362</v>
      </c>
      <c r="H17" s="21">
        <v>0.30341832000000002</v>
      </c>
      <c r="I17" s="21">
        <v>0.22480016999999997</v>
      </c>
      <c r="J17" s="22">
        <f t="shared" si="1"/>
        <v>0.38091112340594985</v>
      </c>
      <c r="K17" s="22">
        <f t="shared" si="2"/>
        <v>0.47937666595435297</v>
      </c>
      <c r="L17" s="23">
        <f t="shared" si="3"/>
        <v>0.55232898704038114</v>
      </c>
      <c r="M17" s="4"/>
      <c r="N17" t="s">
        <v>251</v>
      </c>
      <c r="O17" s="5">
        <v>2.6139285526374167</v>
      </c>
      <c r="P17" s="71">
        <v>0.569256138429589</v>
      </c>
    </row>
    <row r="18" spans="1:16" x14ac:dyDescent="0.25">
      <c r="A18" s="17"/>
      <c r="B18" s="55">
        <v>12</v>
      </c>
      <c r="C18" s="19" t="s">
        <v>261</v>
      </c>
      <c r="D18" s="20">
        <v>2.8131050000000002</v>
      </c>
      <c r="E18" s="21">
        <v>3.6509579999999997</v>
      </c>
      <c r="F18" s="21">
        <f t="shared" si="0"/>
        <v>1.6885930031959697</v>
      </c>
      <c r="G18" s="21">
        <v>1.1263308031959696</v>
      </c>
      <c r="H18" s="21">
        <v>0.27266224</v>
      </c>
      <c r="I18" s="21">
        <v>0.28959995999999999</v>
      </c>
      <c r="J18" s="22">
        <f t="shared" si="1"/>
        <v>0.30850281027499349</v>
      </c>
      <c r="K18" s="22">
        <f t="shared" si="2"/>
        <v>0.38318519226897974</v>
      </c>
      <c r="L18" s="23">
        <f t="shared" si="3"/>
        <v>0.4625068278506545</v>
      </c>
      <c r="M18" s="4"/>
      <c r="N18" t="s">
        <v>270</v>
      </c>
      <c r="O18" s="5">
        <v>1.2875551940857901</v>
      </c>
      <c r="P18" s="71">
        <v>0.56215347467374233</v>
      </c>
    </row>
    <row r="19" spans="1:16" x14ac:dyDescent="0.25">
      <c r="A19" s="17"/>
      <c r="B19" s="55">
        <v>13</v>
      </c>
      <c r="C19" s="19" t="s">
        <v>262</v>
      </c>
      <c r="D19" s="20">
        <v>4.366803</v>
      </c>
      <c r="E19" s="21">
        <v>4.6148960000000008</v>
      </c>
      <c r="F19" s="21">
        <f t="shared" si="0"/>
        <v>2.5261891625333268</v>
      </c>
      <c r="G19" s="21">
        <v>1.7583714725333266</v>
      </c>
      <c r="H19" s="21">
        <v>0.36279764999999997</v>
      </c>
      <c r="I19" s="21">
        <v>0.40502004000000003</v>
      </c>
      <c r="J19" s="22">
        <f t="shared" si="1"/>
        <v>0.38102082312002833</v>
      </c>
      <c r="K19" s="22">
        <f t="shared" si="2"/>
        <v>0.45963530327299384</v>
      </c>
      <c r="L19" s="23">
        <f t="shared" si="3"/>
        <v>0.54739893651629989</v>
      </c>
      <c r="M19" s="4"/>
      <c r="N19" t="s">
        <v>260</v>
      </c>
      <c r="O19" s="5">
        <v>1.7019835467083619</v>
      </c>
      <c r="P19" s="71">
        <v>0.55232898704038114</v>
      </c>
    </row>
    <row r="20" spans="1:16" x14ac:dyDescent="0.25">
      <c r="A20" s="17"/>
      <c r="B20" s="55">
        <v>14</v>
      </c>
      <c r="C20" s="19" t="s">
        <v>263</v>
      </c>
      <c r="D20" s="20">
        <v>2.5760850000000004</v>
      </c>
      <c r="E20" s="21">
        <v>2.7560989999999999</v>
      </c>
      <c r="F20" s="21">
        <f t="shared" si="0"/>
        <v>1.7181936197980603</v>
      </c>
      <c r="G20" s="21">
        <v>1.2721046597980603</v>
      </c>
      <c r="H20" s="21">
        <v>0.17957090000000001</v>
      </c>
      <c r="I20" s="21">
        <v>0.26651806</v>
      </c>
      <c r="J20" s="22">
        <f t="shared" si="1"/>
        <v>0.46155985681140638</v>
      </c>
      <c r="K20" s="22">
        <f t="shared" si="2"/>
        <v>0.5267138661557732</v>
      </c>
      <c r="L20" s="23">
        <f t="shared" si="3"/>
        <v>0.62341505867461955</v>
      </c>
      <c r="M20" s="4"/>
      <c r="N20" t="s">
        <v>253</v>
      </c>
      <c r="O20" s="5">
        <v>3.3562402835672871</v>
      </c>
      <c r="P20" s="71">
        <v>0.55168944993584146</v>
      </c>
    </row>
    <row r="21" spans="1:16" x14ac:dyDescent="0.25">
      <c r="A21" s="17"/>
      <c r="B21" s="55">
        <v>15</v>
      </c>
      <c r="C21" s="19" t="s">
        <v>264</v>
      </c>
      <c r="D21" s="20">
        <v>64.277174999999986</v>
      </c>
      <c r="E21" s="21">
        <v>69.08107499999997</v>
      </c>
      <c r="F21" s="21">
        <f t="shared" si="0"/>
        <v>28.481909811619243</v>
      </c>
      <c r="G21" s="21">
        <v>19.052915591619239</v>
      </c>
      <c r="H21" s="21">
        <v>4.366672799999999</v>
      </c>
      <c r="I21" s="21">
        <v>5.0623214200000026</v>
      </c>
      <c r="J21" s="22">
        <f t="shared" si="1"/>
        <v>0.27580514043273424</v>
      </c>
      <c r="K21" s="22">
        <f t="shared" si="2"/>
        <v>0.33901598073885286</v>
      </c>
      <c r="L21" s="23">
        <f t="shared" si="3"/>
        <v>0.41229685281561201</v>
      </c>
      <c r="M21" s="4"/>
      <c r="N21" t="s">
        <v>262</v>
      </c>
      <c r="O21" s="5">
        <v>2.5261891625333268</v>
      </c>
      <c r="P21" s="71">
        <v>0.54739893651629989</v>
      </c>
    </row>
    <row r="22" spans="1:16" x14ac:dyDescent="0.25">
      <c r="A22" s="17"/>
      <c r="B22" s="55">
        <v>16</v>
      </c>
      <c r="C22" s="19" t="s">
        <v>265</v>
      </c>
      <c r="D22" s="20">
        <v>2.8143959999999999</v>
      </c>
      <c r="E22" s="21">
        <v>2.8662190000000001</v>
      </c>
      <c r="F22" s="21">
        <f t="shared" si="0"/>
        <v>1.7053507816007798</v>
      </c>
      <c r="G22" s="21">
        <v>1.2370862616007798</v>
      </c>
      <c r="H22" s="21">
        <v>0.28753468000000004</v>
      </c>
      <c r="I22" s="21">
        <v>0.18072983999999997</v>
      </c>
      <c r="J22" s="22">
        <f t="shared" si="1"/>
        <v>0.43160912044780242</v>
      </c>
      <c r="K22" s="22">
        <f t="shared" si="2"/>
        <v>0.53192758180752409</v>
      </c>
      <c r="L22" s="23">
        <f t="shared" si="3"/>
        <v>0.59498272169739286</v>
      </c>
      <c r="M22" s="4"/>
      <c r="N22" t="s">
        <v>257</v>
      </c>
      <c r="O22" s="5">
        <v>1.7107178613611687</v>
      </c>
      <c r="P22" s="71">
        <v>0.52856232405601422</v>
      </c>
    </row>
    <row r="23" spans="1:16" x14ac:dyDescent="0.25">
      <c r="A23" s="17"/>
      <c r="B23" s="55">
        <v>17</v>
      </c>
      <c r="C23" s="19" t="s">
        <v>266</v>
      </c>
      <c r="D23" s="20">
        <v>0.29957700000000004</v>
      </c>
      <c r="E23" s="21">
        <v>0.323023</v>
      </c>
      <c r="F23" s="21">
        <f t="shared" si="0"/>
        <v>0.22123515286946688</v>
      </c>
      <c r="G23" s="21">
        <v>0.14764285286946688</v>
      </c>
      <c r="H23" s="21">
        <v>4.4717800000000002E-2</v>
      </c>
      <c r="I23" s="21">
        <v>2.8874500000000001E-2</v>
      </c>
      <c r="J23" s="22">
        <f t="shared" si="1"/>
        <v>0.4570660691946607</v>
      </c>
      <c r="K23" s="22">
        <f t="shared" si="2"/>
        <v>0.59550141280796376</v>
      </c>
      <c r="L23" s="23">
        <f t="shared" si="3"/>
        <v>0.6848897845338161</v>
      </c>
      <c r="M23" s="4"/>
      <c r="N23" t="s">
        <v>272</v>
      </c>
      <c r="O23" s="5">
        <v>0.60506438707183485</v>
      </c>
      <c r="P23" s="71">
        <v>0.52522631118720198</v>
      </c>
    </row>
    <row r="24" spans="1:16" x14ac:dyDescent="0.25">
      <c r="A24" s="17"/>
      <c r="B24" s="55">
        <v>18</v>
      </c>
      <c r="C24" s="19" t="s">
        <v>267</v>
      </c>
      <c r="D24" s="20">
        <v>0.949021</v>
      </c>
      <c r="E24" s="21">
        <v>0.99660800000000005</v>
      </c>
      <c r="F24" s="21">
        <f t="shared" si="0"/>
        <v>0.6308613594074487</v>
      </c>
      <c r="G24" s="21">
        <v>0.40070495940744877</v>
      </c>
      <c r="H24" s="21">
        <v>0.11156690999999999</v>
      </c>
      <c r="I24" s="21">
        <v>0.11858949000000001</v>
      </c>
      <c r="J24" s="22">
        <f t="shared" si="1"/>
        <v>0.40206877669800839</v>
      </c>
      <c r="K24" s="22">
        <f t="shared" si="2"/>
        <v>0.51401540967707338</v>
      </c>
      <c r="L24" s="23">
        <f t="shared" si="3"/>
        <v>0.63300852432194876</v>
      </c>
      <c r="M24" s="4"/>
      <c r="N24" t="s">
        <v>254</v>
      </c>
      <c r="O24" s="5">
        <v>0.76693002673299082</v>
      </c>
      <c r="P24" s="71">
        <v>0.52090785252479355</v>
      </c>
    </row>
    <row r="25" spans="1:16" x14ac:dyDescent="0.25">
      <c r="A25" s="17"/>
      <c r="B25" s="55">
        <v>19</v>
      </c>
      <c r="C25" s="19" t="s">
        <v>268</v>
      </c>
      <c r="D25" s="20">
        <v>1.358422</v>
      </c>
      <c r="E25" s="21">
        <v>1.3874230000000001</v>
      </c>
      <c r="F25" s="21">
        <f t="shared" si="0"/>
        <v>0.89866218135355724</v>
      </c>
      <c r="G25" s="21">
        <v>0.59318779135355726</v>
      </c>
      <c r="H25" s="21">
        <v>0.13818888000000001</v>
      </c>
      <c r="I25" s="21">
        <v>0.16728551</v>
      </c>
      <c r="J25" s="22">
        <f t="shared" si="1"/>
        <v>0.42754645940968056</v>
      </c>
      <c r="K25" s="22">
        <f t="shared" si="2"/>
        <v>0.52714757601218742</v>
      </c>
      <c r="L25" s="23">
        <f t="shared" si="3"/>
        <v>0.64772040059416425</v>
      </c>
      <c r="M25" s="4"/>
      <c r="N25" t="s">
        <v>256</v>
      </c>
      <c r="O25" s="5">
        <v>2.8366153633314792</v>
      </c>
      <c r="P25" s="71">
        <v>0.50462754137305765</v>
      </c>
    </row>
    <row r="26" spans="1:16" x14ac:dyDescent="0.25">
      <c r="A26" s="17"/>
      <c r="B26" s="55">
        <v>20</v>
      </c>
      <c r="C26" s="19" t="s">
        <v>269</v>
      </c>
      <c r="D26" s="20">
        <v>5.028910999999999</v>
      </c>
      <c r="E26" s="21">
        <v>5.2696570000000005</v>
      </c>
      <c r="F26" s="21">
        <f t="shared" si="0"/>
        <v>3.587625939258801</v>
      </c>
      <c r="G26" s="21">
        <v>2.8916436292588013</v>
      </c>
      <c r="H26" s="21">
        <v>0.31238573000000003</v>
      </c>
      <c r="I26" s="21">
        <v>0.38359658000000002</v>
      </c>
      <c r="J26" s="22">
        <f t="shared" si="1"/>
        <v>0.54873469549513398</v>
      </c>
      <c r="K26" s="22">
        <f t="shared" si="2"/>
        <v>0.60801478336423054</v>
      </c>
      <c r="L26" s="23">
        <f t="shared" si="3"/>
        <v>0.68080824601274825</v>
      </c>
      <c r="M26" s="4"/>
      <c r="N26" t="s">
        <v>252</v>
      </c>
      <c r="O26" s="5">
        <v>0.465626592768835</v>
      </c>
      <c r="P26" s="71">
        <v>0.49882274781304531</v>
      </c>
    </row>
    <row r="27" spans="1:16" x14ac:dyDescent="0.25">
      <c r="A27" s="17"/>
      <c r="B27" s="55">
        <v>21</v>
      </c>
      <c r="C27" s="19" t="s">
        <v>270</v>
      </c>
      <c r="D27" s="20">
        <v>2.1208859999999996</v>
      </c>
      <c r="E27" s="21">
        <v>2.2903980000000002</v>
      </c>
      <c r="F27" s="21">
        <f t="shared" si="0"/>
        <v>1.2875551940857901</v>
      </c>
      <c r="G27" s="21">
        <v>0.92650526408579026</v>
      </c>
      <c r="H27" s="21">
        <v>0.18388167</v>
      </c>
      <c r="I27" s="21">
        <v>0.17716825999999997</v>
      </c>
      <c r="J27" s="22">
        <f t="shared" si="1"/>
        <v>0.40451714683901668</v>
      </c>
      <c r="K27" s="22">
        <f t="shared" si="2"/>
        <v>0.48480086608781098</v>
      </c>
      <c r="L27" s="23">
        <f t="shared" si="3"/>
        <v>0.56215347467374233</v>
      </c>
      <c r="M27" s="4"/>
      <c r="N27" t="s">
        <v>250</v>
      </c>
      <c r="O27" s="5">
        <v>0.24605450865062886</v>
      </c>
      <c r="P27" s="71">
        <v>0.48756394619482951</v>
      </c>
    </row>
    <row r="28" spans="1:16" x14ac:dyDescent="0.25">
      <c r="A28" s="17"/>
      <c r="B28" s="55">
        <v>22</v>
      </c>
      <c r="C28" s="19" t="s">
        <v>271</v>
      </c>
      <c r="D28" s="20">
        <v>1.5816960000000002</v>
      </c>
      <c r="E28" s="21">
        <v>1.6407210000000001</v>
      </c>
      <c r="F28" s="21">
        <f t="shared" si="0"/>
        <v>1.0072415363611831</v>
      </c>
      <c r="G28" s="21">
        <v>0.71135906636118307</v>
      </c>
      <c r="H28" s="21">
        <v>0.14538508</v>
      </c>
      <c r="I28" s="21">
        <v>0.15049739000000006</v>
      </c>
      <c r="J28" s="22">
        <f t="shared" si="1"/>
        <v>0.43356491832626209</v>
      </c>
      <c r="K28" s="22">
        <f t="shared" si="2"/>
        <v>0.52217540115667627</v>
      </c>
      <c r="L28" s="23">
        <f t="shared" si="3"/>
        <v>0.61390177632954235</v>
      </c>
      <c r="M28" s="4"/>
      <c r="N28" t="s">
        <v>261</v>
      </c>
      <c r="O28" s="5">
        <v>1.6885930031959697</v>
      </c>
      <c r="P28" s="71">
        <v>0.4625068278506545</v>
      </c>
    </row>
    <row r="29" spans="1:16" x14ac:dyDescent="0.25">
      <c r="A29" s="17"/>
      <c r="B29" s="55">
        <v>23</v>
      </c>
      <c r="C29" s="19" t="s">
        <v>272</v>
      </c>
      <c r="D29" s="20">
        <v>1.085405</v>
      </c>
      <c r="E29" s="21">
        <v>1.1520069999999998</v>
      </c>
      <c r="F29" s="21">
        <f t="shared" si="0"/>
        <v>0.60506438707183485</v>
      </c>
      <c r="G29" s="21">
        <v>0.4274285570718348</v>
      </c>
      <c r="H29" s="21">
        <v>8.015775E-2</v>
      </c>
      <c r="I29" s="21">
        <v>9.7478079999999981E-2</v>
      </c>
      <c r="J29" s="22">
        <f t="shared" si="1"/>
        <v>0.37102947904989719</v>
      </c>
      <c r="K29" s="22">
        <f t="shared" si="2"/>
        <v>0.44061043645727405</v>
      </c>
      <c r="L29" s="23">
        <f t="shared" si="3"/>
        <v>0.52522631118720198</v>
      </c>
      <c r="M29" s="4"/>
      <c r="N29" t="s">
        <v>258</v>
      </c>
      <c r="O29" s="5">
        <v>0.37540816845151892</v>
      </c>
      <c r="P29" s="71">
        <v>0.44551852819679161</v>
      </c>
    </row>
    <row r="30" spans="1:16" x14ac:dyDescent="0.25">
      <c r="A30" s="17"/>
      <c r="B30" s="55">
        <v>24</v>
      </c>
      <c r="C30" s="19" t="s">
        <v>273</v>
      </c>
      <c r="D30" s="20">
        <v>2.3795169999999999</v>
      </c>
      <c r="E30" s="21">
        <v>2.4980239999999996</v>
      </c>
      <c r="F30" s="21">
        <f t="shared" si="0"/>
        <v>0.98997687367981024</v>
      </c>
      <c r="G30" s="21">
        <v>0.86572299367981032</v>
      </c>
      <c r="H30" s="21">
        <v>3.795743E-2</v>
      </c>
      <c r="I30" s="21">
        <v>8.6296449999999983E-2</v>
      </c>
      <c r="J30" s="22">
        <f t="shared" si="1"/>
        <v>0.34656312096273312</v>
      </c>
      <c r="K30" s="22">
        <f t="shared" si="2"/>
        <v>0.36175810307659589</v>
      </c>
      <c r="L30" s="23">
        <f t="shared" si="3"/>
        <v>0.3963039881441533</v>
      </c>
      <c r="M30" s="4"/>
      <c r="N30" t="s">
        <v>264</v>
      </c>
      <c r="O30" s="5">
        <v>28.481909811619243</v>
      </c>
      <c r="P30" s="71">
        <v>0.41229685281561201</v>
      </c>
    </row>
    <row r="31" spans="1:16" ht="15.75" thickBot="1" x14ac:dyDescent="0.3">
      <c r="A31" s="24"/>
      <c r="B31" s="56">
        <v>25</v>
      </c>
      <c r="C31" s="26" t="s">
        <v>274</v>
      </c>
      <c r="D31" s="27">
        <v>1.4397830000000003</v>
      </c>
      <c r="E31" s="28">
        <v>1.5753850000000005</v>
      </c>
      <c r="F31" s="28">
        <f t="shared" si="0"/>
        <v>1.1262261308668069</v>
      </c>
      <c r="G31" s="28">
        <v>0.81032761086680694</v>
      </c>
      <c r="H31" s="28">
        <v>0.14178070000000001</v>
      </c>
      <c r="I31" s="28">
        <v>0.17411782000000003</v>
      </c>
      <c r="J31" s="29">
        <f t="shared" si="1"/>
        <v>0.5143679867885036</v>
      </c>
      <c r="K31" s="29">
        <f t="shared" si="2"/>
        <v>0.60436547946489694</v>
      </c>
      <c r="L31" s="30">
        <f t="shared" si="3"/>
        <v>0.71488945931744086</v>
      </c>
      <c r="M31" s="4"/>
      <c r="N31" t="s">
        <v>273</v>
      </c>
      <c r="O31" s="5">
        <v>0.98997687367981024</v>
      </c>
      <c r="P31" s="71">
        <v>0.3963039881441533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topLeftCell="A13" workbookViewId="0">
      <selection activeCell="A20" sqref="A20:D2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" customWidth="1"/>
    <col min="6" max="6" width="13.5703125" customWidth="1"/>
    <col min="7" max="9" width="0" hidden="1" customWidth="1"/>
  </cols>
  <sheetData>
    <row r="1" spans="1:13" ht="15.75" x14ac:dyDescent="0.25">
      <c r="A1" s="50">
        <v>106</v>
      </c>
      <c r="B1" s="49" t="s">
        <v>67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1647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121.23649899999998</v>
      </c>
      <c r="E6" s="14">
        <v>130.13223999999997</v>
      </c>
      <c r="F6" s="14">
        <v>63.130141143244721</v>
      </c>
      <c r="G6" s="14">
        <v>44.208337013244723</v>
      </c>
      <c r="H6" s="14">
        <v>8.965854629999999</v>
      </c>
      <c r="I6" s="14">
        <v>9.9559495000000027</v>
      </c>
      <c r="J6" s="15">
        <v>0.33971855870032464</v>
      </c>
      <c r="K6" s="15">
        <v>0.4086165860454315</v>
      </c>
      <c r="L6" s="16">
        <v>0.48512298830208983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121.23649900000004</v>
      </c>
      <c r="E7" s="38">
        <f ca="1">SUM(E8:OFFSET(E6,MATCH("PROYECTOS",$A$8:$A$50,0),0))</f>
        <v>130.13223999999994</v>
      </c>
      <c r="F7" s="38">
        <f ca="1">SUM(F8:OFFSET(F6,MATCH("PROYECTOS",$A$8:$A$50,0),0))</f>
        <v>63.130141143244728</v>
      </c>
      <c r="G7" s="38">
        <f ca="1">SUM(G8:OFFSET(G6,MATCH("PROYECTOS",$A$8:$A$50,0),0))</f>
        <v>44.208337013244723</v>
      </c>
      <c r="H7" s="38">
        <f ca="1">SUM(H8:OFFSET(H6,MATCH("PROYECTOS",$A$8:$A$50,0),0))</f>
        <v>8.9658546299999973</v>
      </c>
      <c r="I7" s="38">
        <f ca="1">SUM(I8:OFFSET(I6,MATCH("PROYECTOS",$A$8:$A$50,0),0))</f>
        <v>9.955949500000008</v>
      </c>
      <c r="J7" s="39">
        <f ca="1">IFERROR(G7/E7,0)</f>
        <v>0.33971855870032469</v>
      </c>
      <c r="K7" s="39">
        <f ca="1">IFERROR(SUM(G7,H7)/E7,0)</f>
        <v>0.4086165860454315</v>
      </c>
      <c r="L7" s="40">
        <f ca="1">IFERROR(SUM(G7,H7,I7)/E7,0)</f>
        <v>0.48512298830208994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1.9265539999999999</v>
      </c>
      <c r="E8" s="21">
        <v>1.8808579999999999</v>
      </c>
      <c r="F8" s="21">
        <f t="shared" ref="F8:F11" si="0">SUM(G8,H8,I8)</f>
        <v>0.81903331449977035</v>
      </c>
      <c r="G8" s="21">
        <v>0.5647451844997704</v>
      </c>
      <c r="H8" s="21">
        <v>0.10929875</v>
      </c>
      <c r="I8" s="21">
        <v>0.14498938</v>
      </c>
      <c r="J8" s="22">
        <f t="shared" ref="J8:J12" si="1">IFERROR(G8/E8,0)</f>
        <v>0.30025934148126571</v>
      </c>
      <c r="K8" s="22">
        <f t="shared" ref="K8:K12" si="2">IFERROR(SUM(G8,H8)/E8,0)</f>
        <v>0.35837045353757191</v>
      </c>
      <c r="L8" s="23">
        <f t="shared" ref="L8:L12" si="3">IFERROR(SUM(G8,H8,I8)/E8,0)</f>
        <v>0.43545728305899245</v>
      </c>
      <c r="M8" s="4"/>
    </row>
    <row r="9" spans="1:13" ht="51" x14ac:dyDescent="0.25">
      <c r="A9" s="17"/>
      <c r="B9" s="19">
        <v>3000573</v>
      </c>
      <c r="C9" s="19" t="s">
        <v>1649</v>
      </c>
      <c r="D9" s="20">
        <v>4.6527400000000005</v>
      </c>
      <c r="E9" s="21">
        <v>4.6623660000000005</v>
      </c>
      <c r="F9" s="21">
        <f t="shared" si="0"/>
        <v>1.637797886475522</v>
      </c>
      <c r="G9" s="21">
        <v>1.234411306475522</v>
      </c>
      <c r="H9" s="21">
        <v>0.18123423999999999</v>
      </c>
      <c r="I9" s="21">
        <v>0.22215233999999998</v>
      </c>
      <c r="J9" s="22">
        <f t="shared" si="1"/>
        <v>0.26476070443108113</v>
      </c>
      <c r="K9" s="22">
        <f t="shared" si="2"/>
        <v>0.30363243607977619</v>
      </c>
      <c r="L9" s="23">
        <f t="shared" si="3"/>
        <v>0.35128041995748982</v>
      </c>
      <c r="M9" s="4"/>
    </row>
    <row r="10" spans="1:13" ht="51" x14ac:dyDescent="0.25">
      <c r="A10" s="17"/>
      <c r="B10" s="19">
        <v>3000574</v>
      </c>
      <c r="C10" s="19" t="s">
        <v>1650</v>
      </c>
      <c r="D10" s="20">
        <v>108.21371700000003</v>
      </c>
      <c r="E10" s="21">
        <v>117.45207899999994</v>
      </c>
      <c r="F10" s="21">
        <f t="shared" si="0"/>
        <v>59.090339079410811</v>
      </c>
      <c r="G10" s="21">
        <v>41.545042449410808</v>
      </c>
      <c r="H10" s="21">
        <v>8.3523529299999968</v>
      </c>
      <c r="I10" s="21">
        <v>9.1929437000000078</v>
      </c>
      <c r="J10" s="22">
        <f t="shared" si="1"/>
        <v>0.35371908954809417</v>
      </c>
      <c r="K10" s="22">
        <f t="shared" si="2"/>
        <v>0.42483194681816427</v>
      </c>
      <c r="L10" s="23">
        <f t="shared" si="3"/>
        <v>0.50310168693915447</v>
      </c>
      <c r="M10" s="4"/>
    </row>
    <row r="11" spans="1:13" ht="51" x14ac:dyDescent="0.25">
      <c r="A11" s="17"/>
      <c r="B11" s="19">
        <v>3000575</v>
      </c>
      <c r="C11" s="19" t="s">
        <v>1651</v>
      </c>
      <c r="D11" s="20">
        <v>6.4434879999999994</v>
      </c>
      <c r="E11" s="21">
        <v>6.1369369999999996</v>
      </c>
      <c r="F11" s="21">
        <f t="shared" si="0"/>
        <v>1.5829708628586228</v>
      </c>
      <c r="G11" s="21">
        <v>0.86413807285862276</v>
      </c>
      <c r="H11" s="21">
        <v>0.32296870999999999</v>
      </c>
      <c r="I11" s="21">
        <v>0.39586408000000006</v>
      </c>
      <c r="J11" s="22">
        <f t="shared" si="1"/>
        <v>0.14080934395425973</v>
      </c>
      <c r="K11" s="22">
        <f t="shared" si="2"/>
        <v>0.1934363645673115</v>
      </c>
      <c r="L11" s="23">
        <f t="shared" si="3"/>
        <v>0.25794152080404653</v>
      </c>
      <c r="M11" s="4"/>
    </row>
    <row r="12" spans="1:13" ht="15.75" thickBot="1" x14ac:dyDescent="0.3">
      <c r="A12" s="41" t="s">
        <v>294</v>
      </c>
      <c r="B12" s="43"/>
      <c r="C12" s="43"/>
      <c r="D12" s="44">
        <f ca="1">OFFSET(D12,-MATCH("PROYECTOS",$A$8:$A$50,0)-1,0)-(OFFSET(D12,-MATCH("PROYECTOS",$A$8:$A$50,0),0))</f>
        <v>0</v>
      </c>
      <c r="E12" s="45">
        <f t="shared" ref="E12:I12" ca="1" si="4">OFFSET(E12,-MATCH("PROYECTOS",$A$8:$A$50,0)-1,0)-(OFFSET(E12,-MATCH("PROYECTOS",$A$8:$A$50,0),0))</f>
        <v>0</v>
      </c>
      <c r="F12" s="45">
        <f t="shared" ca="1" si="4"/>
        <v>0</v>
      </c>
      <c r="G12" s="45">
        <f t="shared" ca="1" si="4"/>
        <v>0</v>
      </c>
      <c r="H12" s="45">
        <f t="shared" ca="1" si="4"/>
        <v>0</v>
      </c>
      <c r="I12" s="45">
        <f t="shared" ca="1" si="4"/>
        <v>0</v>
      </c>
      <c r="J12" s="46">
        <f t="shared" ca="1" si="1"/>
        <v>0</v>
      </c>
      <c r="K12" s="46">
        <f t="shared" ca="1" si="2"/>
        <v>0</v>
      </c>
      <c r="L12" s="47">
        <f t="shared" ca="1" si="3"/>
        <v>0</v>
      </c>
      <c r="M12" s="4"/>
    </row>
    <row r="13" spans="1:13" ht="15.75" thickBot="1" x14ac:dyDescent="0.3"/>
    <row r="14" spans="1:13" ht="15.75" thickBot="1" x14ac:dyDescent="0.3">
      <c r="A14" s="89" t="s">
        <v>316</v>
      </c>
      <c r="B14" s="90"/>
      <c r="C14" s="90"/>
      <c r="D14" s="91"/>
    </row>
    <row r="15" spans="1:13" ht="15.75" thickBot="1" x14ac:dyDescent="0.3">
      <c r="A15" s="1" t="s">
        <v>1667</v>
      </c>
    </row>
    <row r="16" spans="1:13" ht="45" customHeight="1" x14ac:dyDescent="0.25">
      <c r="A16" s="82" t="s">
        <v>318</v>
      </c>
      <c r="B16" s="83"/>
      <c r="C16" s="83"/>
      <c r="D16" s="94" t="s">
        <v>319</v>
      </c>
    </row>
    <row r="17" spans="1:4" ht="15.75" thickBot="1" x14ac:dyDescent="0.3">
      <c r="A17" s="92"/>
      <c r="B17" s="93"/>
      <c r="C17" s="93"/>
      <c r="D17" s="95"/>
    </row>
    <row r="18" spans="1:4" x14ac:dyDescent="0.25">
      <c r="A18" s="17"/>
      <c r="B18" s="19">
        <v>3000001</v>
      </c>
      <c r="C18" s="19" t="s">
        <v>276</v>
      </c>
      <c r="D18" s="23">
        <v>0.43545728305899245</v>
      </c>
    </row>
    <row r="19" spans="1:4" ht="51" x14ac:dyDescent="0.25">
      <c r="A19" s="17"/>
      <c r="B19" s="19">
        <v>3000573</v>
      </c>
      <c r="C19" s="19" t="s">
        <v>1649</v>
      </c>
      <c r="D19" s="23">
        <v>0.35128041995748982</v>
      </c>
    </row>
    <row r="20" spans="1:4" ht="51.75" thickBot="1" x14ac:dyDescent="0.3">
      <c r="A20" s="24"/>
      <c r="B20" s="26">
        <v>3000575</v>
      </c>
      <c r="C20" s="26" t="s">
        <v>1651</v>
      </c>
      <c r="D20" s="30">
        <v>0.25794152080404653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"/>
  <sheetViews>
    <sheetView workbookViewId="0">
      <selection activeCell="H10" sqref="H1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106</v>
      </c>
      <c r="B1" s="49" t="s">
        <v>67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1648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121.23649899999998</v>
      </c>
      <c r="I6" s="14">
        <v>130.13223999999997</v>
      </c>
      <c r="J6" s="14">
        <v>63.130141143244721</v>
      </c>
      <c r="K6" s="14">
        <v>44.208337013244723</v>
      </c>
      <c r="L6" s="14">
        <v>8.965854629999999</v>
      </c>
      <c r="M6" s="14">
        <v>9.9559495000000027</v>
      </c>
      <c r="N6" s="15">
        <v>0.33971855870032464</v>
      </c>
      <c r="O6" s="15">
        <v>0.4086165860454315</v>
      </c>
      <c r="P6" s="16">
        <v>0.48512298830208983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t="shared" ref="H7:M7" si="0">SUM(H8:H22)</f>
        <v>121.23649900000005</v>
      </c>
      <c r="I7" s="37">
        <f t="shared" si="0"/>
        <v>130.13224000000002</v>
      </c>
      <c r="J7" s="37">
        <f t="shared" si="0"/>
        <v>63.130141143244728</v>
      </c>
      <c r="K7" s="37">
        <f t="shared" si="0"/>
        <v>44.208337013244723</v>
      </c>
      <c r="L7" s="37">
        <f t="shared" si="0"/>
        <v>8.9658546300000008</v>
      </c>
      <c r="M7" s="37">
        <f t="shared" si="0"/>
        <v>9.9559495000000027</v>
      </c>
      <c r="N7" s="39">
        <f>IFERROR(K7/I7,0)</f>
        <v>0.33971855870032447</v>
      </c>
      <c r="O7" s="39">
        <f>IFERROR(SUM(K7,L7)/I7,0)</f>
        <v>0.40861658604543127</v>
      </c>
      <c r="P7" s="40">
        <f>IFERROR(SUM(K7,L7,M7)/I7,0)</f>
        <v>0.48512298830208961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513</v>
      </c>
      <c r="D8" s="68">
        <v>3000001</v>
      </c>
      <c r="E8" s="19" t="s">
        <v>276</v>
      </c>
      <c r="F8" s="69">
        <v>1</v>
      </c>
      <c r="G8" s="19" t="s">
        <v>532</v>
      </c>
      <c r="H8" s="20">
        <v>1.9265539999999999</v>
      </c>
      <c r="I8" s="21">
        <v>1.8808579999999999</v>
      </c>
      <c r="J8" s="21">
        <f t="shared" ref="J8:J22" si="1">SUM(K8,L8,M8)</f>
        <v>0.81903331449977035</v>
      </c>
      <c r="K8" s="21">
        <v>0.5647451844997704</v>
      </c>
      <c r="L8" s="21">
        <v>0.10929875</v>
      </c>
      <c r="M8" s="21">
        <v>0.14498938</v>
      </c>
      <c r="N8" s="22">
        <f t="shared" ref="N8:N23" si="2">IFERROR(K8/I8,0)</f>
        <v>0.30025934148126571</v>
      </c>
      <c r="O8" s="22">
        <f t="shared" ref="O8:O23" si="3">IFERROR(SUM(K8,L8)/I8,0)</f>
        <v>0.35837045353757191</v>
      </c>
      <c r="P8" s="23">
        <f t="shared" ref="P8:P23" si="4">IFERROR(SUM(K8,L8,M8)/I8,0)</f>
        <v>0.43545728305899245</v>
      </c>
      <c r="Q8" s="70">
        <v>0</v>
      </c>
      <c r="R8" s="21">
        <v>0</v>
      </c>
      <c r="S8" s="23">
        <f>IFERROR(R8/Q8,0)</f>
        <v>0</v>
      </c>
    </row>
    <row r="9" spans="1:19" ht="51" x14ac:dyDescent="0.25">
      <c r="A9" s="17"/>
      <c r="B9" s="19">
        <v>5003164</v>
      </c>
      <c r="C9" s="19" t="s">
        <v>1652</v>
      </c>
      <c r="D9" s="68">
        <v>3000573</v>
      </c>
      <c r="E9" s="19" t="s">
        <v>1649</v>
      </c>
      <c r="F9" s="69">
        <v>77</v>
      </c>
      <c r="G9" s="19" t="s">
        <v>1164</v>
      </c>
      <c r="H9" s="20">
        <v>0.58937200000000001</v>
      </c>
      <c r="I9" s="21">
        <v>0.55432799999999993</v>
      </c>
      <c r="J9" s="21">
        <f t="shared" si="1"/>
        <v>0.22812485720543668</v>
      </c>
      <c r="K9" s="21">
        <v>0.19457397720543668</v>
      </c>
      <c r="L9" s="21">
        <v>1.5023169999999999E-2</v>
      </c>
      <c r="M9" s="21">
        <v>1.8527709999999999E-2</v>
      </c>
      <c r="N9" s="22">
        <f t="shared" si="2"/>
        <v>0.35100874789914399</v>
      </c>
      <c r="O9" s="22">
        <f t="shared" si="3"/>
        <v>0.37811033757168444</v>
      </c>
      <c r="P9" s="23">
        <f t="shared" si="4"/>
        <v>0.4115340686478704</v>
      </c>
      <c r="Q9" s="70">
        <v>1459.223</v>
      </c>
      <c r="R9" s="21">
        <v>1092.223</v>
      </c>
      <c r="S9" s="23">
        <f t="shared" ref="S9:S22" si="5">IFERROR(R9/Q9,0)</f>
        <v>0.74849628877834296</v>
      </c>
    </row>
    <row r="10" spans="1:19" ht="51" x14ac:dyDescent="0.25">
      <c r="A10" s="17"/>
      <c r="B10" s="19">
        <v>5003165</v>
      </c>
      <c r="C10" s="19" t="s">
        <v>1653</v>
      </c>
      <c r="D10" s="68">
        <v>3000574</v>
      </c>
      <c r="E10" s="19" t="s">
        <v>1650</v>
      </c>
      <c r="F10" s="69">
        <v>182</v>
      </c>
      <c r="G10" s="19" t="s">
        <v>579</v>
      </c>
      <c r="H10" s="20">
        <v>3.7411490000000001</v>
      </c>
      <c r="I10" s="21">
        <v>3.3049970000000002</v>
      </c>
      <c r="J10" s="21">
        <f t="shared" si="1"/>
        <v>1.3525066922554967</v>
      </c>
      <c r="K10" s="21">
        <v>0.87551156225549676</v>
      </c>
      <c r="L10" s="21">
        <v>0.30505424999999997</v>
      </c>
      <c r="M10" s="21">
        <v>0.17194088000000002</v>
      </c>
      <c r="N10" s="22">
        <f t="shared" si="2"/>
        <v>0.26490540301715759</v>
      </c>
      <c r="O10" s="22">
        <f t="shared" si="3"/>
        <v>0.35720631887275439</v>
      </c>
      <c r="P10" s="23">
        <f t="shared" si="4"/>
        <v>0.40923083810832406</v>
      </c>
      <c r="Q10" s="70">
        <v>217.108</v>
      </c>
      <c r="R10" s="21">
        <v>167.858</v>
      </c>
      <c r="S10" s="23">
        <f t="shared" si="5"/>
        <v>0.77315437478121485</v>
      </c>
    </row>
    <row r="11" spans="1:19" ht="51" x14ac:dyDescent="0.25">
      <c r="A11" s="17"/>
      <c r="B11" s="19">
        <v>5003166</v>
      </c>
      <c r="C11" s="19" t="s">
        <v>1654</v>
      </c>
      <c r="D11" s="68">
        <v>3000574</v>
      </c>
      <c r="E11" s="19" t="s">
        <v>1650</v>
      </c>
      <c r="F11" s="69">
        <v>77</v>
      </c>
      <c r="G11" s="19" t="s">
        <v>1164</v>
      </c>
      <c r="H11" s="20">
        <v>7.4703869999999988</v>
      </c>
      <c r="I11" s="21">
        <v>12.617103999999999</v>
      </c>
      <c r="J11" s="21">
        <f t="shared" si="1"/>
        <v>1.1454082941922104</v>
      </c>
      <c r="K11" s="21">
        <v>0.92072479419221054</v>
      </c>
      <c r="L11" s="21">
        <v>0.22017899999999999</v>
      </c>
      <c r="M11" s="21">
        <v>4.5044999999999998E-3</v>
      </c>
      <c r="N11" s="22">
        <f t="shared" si="2"/>
        <v>7.2974336598335923E-2</v>
      </c>
      <c r="O11" s="22">
        <f t="shared" si="3"/>
        <v>9.0425171591849485E-2</v>
      </c>
      <c r="P11" s="23">
        <f t="shared" si="4"/>
        <v>9.0782186957657662E-2</v>
      </c>
      <c r="Q11" s="70">
        <v>85</v>
      </c>
      <c r="R11" s="21">
        <v>64</v>
      </c>
      <c r="S11" s="23">
        <f t="shared" si="5"/>
        <v>0.75294117647058822</v>
      </c>
    </row>
    <row r="12" spans="1:19" ht="51" x14ac:dyDescent="0.25">
      <c r="A12" s="17"/>
      <c r="B12" s="19">
        <v>5003168</v>
      </c>
      <c r="C12" s="19" t="s">
        <v>1655</v>
      </c>
      <c r="D12" s="68">
        <v>3000575</v>
      </c>
      <c r="E12" s="19" t="s">
        <v>1651</v>
      </c>
      <c r="F12" s="69">
        <v>182</v>
      </c>
      <c r="G12" s="19" t="s">
        <v>579</v>
      </c>
      <c r="H12" s="20">
        <v>0.19774499999999998</v>
      </c>
      <c r="I12" s="21">
        <v>0.21459099999999998</v>
      </c>
      <c r="J12" s="21">
        <f t="shared" si="1"/>
        <v>1.463829997125417E-2</v>
      </c>
      <c r="K12" s="21">
        <v>7.9768999712541699E-3</v>
      </c>
      <c r="L12" s="21">
        <v>3.4073999999999997E-3</v>
      </c>
      <c r="M12" s="21">
        <v>3.2539999999999999E-3</v>
      </c>
      <c r="N12" s="22">
        <f t="shared" si="2"/>
        <v>3.7172574671137985E-2</v>
      </c>
      <c r="O12" s="22">
        <f t="shared" si="3"/>
        <v>5.3051152989893199E-2</v>
      </c>
      <c r="P12" s="23">
        <f t="shared" si="4"/>
        <v>6.8214883062449827E-2</v>
      </c>
      <c r="Q12" s="70">
        <v>17</v>
      </c>
      <c r="R12" s="21">
        <v>10</v>
      </c>
      <c r="S12" s="23">
        <f t="shared" si="5"/>
        <v>0.58823529411764708</v>
      </c>
    </row>
    <row r="13" spans="1:19" ht="51" x14ac:dyDescent="0.25">
      <c r="A13" s="17"/>
      <c r="B13" s="19">
        <v>5003169</v>
      </c>
      <c r="C13" s="19" t="s">
        <v>1656</v>
      </c>
      <c r="D13" s="68">
        <v>3000575</v>
      </c>
      <c r="E13" s="19" t="s">
        <v>1651</v>
      </c>
      <c r="F13" s="69">
        <v>77</v>
      </c>
      <c r="G13" s="19" t="s">
        <v>1164</v>
      </c>
      <c r="H13" s="20">
        <v>1.2009539999999999</v>
      </c>
      <c r="I13" s="21">
        <v>1.0912490000000001</v>
      </c>
      <c r="J13" s="21">
        <f t="shared" si="1"/>
        <v>6.2296059967372412E-2</v>
      </c>
      <c r="K13" s="21">
        <v>8.7713999673724174E-3</v>
      </c>
      <c r="L13" s="21">
        <v>1.3396659999999999E-2</v>
      </c>
      <c r="M13" s="21">
        <v>4.0127999999999997E-2</v>
      </c>
      <c r="N13" s="22">
        <f t="shared" si="2"/>
        <v>8.0379454802454956E-3</v>
      </c>
      <c r="O13" s="22">
        <f t="shared" si="3"/>
        <v>2.0314392010780686E-2</v>
      </c>
      <c r="P13" s="23">
        <f t="shared" si="4"/>
        <v>5.7086934299479225E-2</v>
      </c>
      <c r="Q13" s="70">
        <v>10</v>
      </c>
      <c r="R13" s="21">
        <v>3</v>
      </c>
      <c r="S13" s="23">
        <f t="shared" si="5"/>
        <v>0.3</v>
      </c>
    </row>
    <row r="14" spans="1:19" ht="51" x14ac:dyDescent="0.25">
      <c r="A14" s="17"/>
      <c r="B14" s="19">
        <v>5003170</v>
      </c>
      <c r="C14" s="19" t="s">
        <v>1657</v>
      </c>
      <c r="D14" s="68">
        <v>3000575</v>
      </c>
      <c r="E14" s="19" t="s">
        <v>1651</v>
      </c>
      <c r="F14" s="69">
        <v>86</v>
      </c>
      <c r="G14" s="19" t="s">
        <v>501</v>
      </c>
      <c r="H14" s="20">
        <v>1.9535859999999996</v>
      </c>
      <c r="I14" s="21">
        <v>1.7247109999999997</v>
      </c>
      <c r="J14" s="21">
        <f t="shared" si="1"/>
        <v>0.28016500010430812</v>
      </c>
      <c r="K14" s="21">
        <v>1.2000000104308128E-2</v>
      </c>
      <c r="L14" s="21">
        <v>7.7344999999999997E-2</v>
      </c>
      <c r="M14" s="21">
        <v>0.19081999999999999</v>
      </c>
      <c r="N14" s="22">
        <f t="shared" si="2"/>
        <v>6.9576874643393185E-3</v>
      </c>
      <c r="O14" s="22">
        <f t="shared" si="3"/>
        <v>5.1802881818639845E-2</v>
      </c>
      <c r="P14" s="23">
        <f t="shared" si="4"/>
        <v>0.16244170768569816</v>
      </c>
      <c r="Q14" s="70">
        <v>0</v>
      </c>
      <c r="R14" s="21">
        <v>0</v>
      </c>
      <c r="S14" s="23">
        <f t="shared" si="5"/>
        <v>0</v>
      </c>
    </row>
    <row r="15" spans="1:19" ht="51" x14ac:dyDescent="0.25">
      <c r="A15" s="17"/>
      <c r="B15" s="19">
        <v>5003171</v>
      </c>
      <c r="C15" s="19" t="s">
        <v>1658</v>
      </c>
      <c r="D15" s="68">
        <v>3000575</v>
      </c>
      <c r="E15" s="19" t="s">
        <v>1651</v>
      </c>
      <c r="F15" s="69">
        <v>56</v>
      </c>
      <c r="G15" s="19" t="s">
        <v>420</v>
      </c>
      <c r="H15" s="20">
        <v>0.24512200000000003</v>
      </c>
      <c r="I15" s="21">
        <v>0.176819</v>
      </c>
      <c r="J15" s="21">
        <f t="shared" si="1"/>
        <v>8.4701899515771867E-2</v>
      </c>
      <c r="K15" s="21">
        <v>2.7020249515771866E-2</v>
      </c>
      <c r="L15" s="21">
        <v>5.3681649999999997E-2</v>
      </c>
      <c r="M15" s="21">
        <v>4.0000000000000001E-3</v>
      </c>
      <c r="N15" s="22">
        <f t="shared" si="2"/>
        <v>0.15281304337074558</v>
      </c>
      <c r="O15" s="22">
        <f t="shared" si="3"/>
        <v>0.45640965911905318</v>
      </c>
      <c r="P15" s="23">
        <f t="shared" si="4"/>
        <v>0.47903166241055467</v>
      </c>
      <c r="Q15" s="70">
        <v>306</v>
      </c>
      <c r="R15" s="21">
        <v>66</v>
      </c>
      <c r="S15" s="23">
        <f t="shared" si="5"/>
        <v>0.21568627450980393</v>
      </c>
    </row>
    <row r="16" spans="1:19" ht="51" x14ac:dyDescent="0.25">
      <c r="A16" s="17"/>
      <c r="B16" s="19">
        <v>5003173</v>
      </c>
      <c r="C16" s="19" t="s">
        <v>1659</v>
      </c>
      <c r="D16" s="68">
        <v>3000574</v>
      </c>
      <c r="E16" s="19" t="s">
        <v>1650</v>
      </c>
      <c r="F16" s="69">
        <v>86</v>
      </c>
      <c r="G16" s="19" t="s">
        <v>501</v>
      </c>
      <c r="H16" s="20">
        <v>2.1509939999999999</v>
      </c>
      <c r="I16" s="21">
        <v>1.8665350000000003</v>
      </c>
      <c r="J16" s="21">
        <f t="shared" si="1"/>
        <v>0.44371530005862864</v>
      </c>
      <c r="K16" s="21">
        <v>5.2539500058628619E-2</v>
      </c>
      <c r="L16" s="21">
        <v>9.8407900000000006E-2</v>
      </c>
      <c r="M16" s="21">
        <v>0.29276790000000003</v>
      </c>
      <c r="N16" s="22">
        <f t="shared" si="2"/>
        <v>2.8148146195291601E-2</v>
      </c>
      <c r="O16" s="22">
        <f t="shared" si="3"/>
        <v>8.0870382853055839E-2</v>
      </c>
      <c r="P16" s="23">
        <f t="shared" si="4"/>
        <v>0.23772139287965594</v>
      </c>
      <c r="Q16" s="70">
        <v>0</v>
      </c>
      <c r="R16" s="21">
        <v>0</v>
      </c>
      <c r="S16" s="23">
        <f t="shared" si="5"/>
        <v>0</v>
      </c>
    </row>
    <row r="17" spans="1:19" ht="51" x14ac:dyDescent="0.25">
      <c r="A17" s="17"/>
      <c r="B17" s="19">
        <v>5004302</v>
      </c>
      <c r="C17" s="19" t="s">
        <v>1660</v>
      </c>
      <c r="D17" s="68">
        <v>3000573</v>
      </c>
      <c r="E17" s="19" t="s">
        <v>1649</v>
      </c>
      <c r="F17" s="69">
        <v>86</v>
      </c>
      <c r="G17" s="19" t="s">
        <v>501</v>
      </c>
      <c r="H17" s="20">
        <v>1.5387089999999999</v>
      </c>
      <c r="I17" s="21">
        <v>1.6701449999999998</v>
      </c>
      <c r="J17" s="21">
        <f t="shared" si="1"/>
        <v>1.0931469841516652</v>
      </c>
      <c r="K17" s="21">
        <v>0.8307135641516652</v>
      </c>
      <c r="L17" s="21">
        <v>0.10577836999999998</v>
      </c>
      <c r="M17" s="21">
        <v>0.15665504999999999</v>
      </c>
      <c r="N17" s="22">
        <f t="shared" si="2"/>
        <v>0.49739008538280527</v>
      </c>
      <c r="O17" s="22">
        <f t="shared" si="3"/>
        <v>0.56072492756716652</v>
      </c>
      <c r="P17" s="23">
        <f t="shared" si="4"/>
        <v>0.65452220265406025</v>
      </c>
      <c r="Q17" s="70">
        <v>39</v>
      </c>
      <c r="R17" s="21">
        <v>39</v>
      </c>
      <c r="S17" s="23">
        <f t="shared" si="5"/>
        <v>1</v>
      </c>
    </row>
    <row r="18" spans="1:19" ht="51" x14ac:dyDescent="0.25">
      <c r="A18" s="17"/>
      <c r="B18" s="19">
        <v>5004303</v>
      </c>
      <c r="C18" s="19" t="s">
        <v>1661</v>
      </c>
      <c r="D18" s="68">
        <v>3000573</v>
      </c>
      <c r="E18" s="19" t="s">
        <v>1649</v>
      </c>
      <c r="F18" s="69">
        <v>182</v>
      </c>
      <c r="G18" s="19" t="s">
        <v>579</v>
      </c>
      <c r="H18" s="20">
        <v>2.2298590000000003</v>
      </c>
      <c r="I18" s="21">
        <v>2.2298590000000003</v>
      </c>
      <c r="J18" s="21">
        <f t="shared" si="1"/>
        <v>0.1715533223724556</v>
      </c>
      <c r="K18" s="21">
        <v>7.9071052372455597E-2</v>
      </c>
      <c r="L18" s="21">
        <v>4.5512690000000001E-2</v>
      </c>
      <c r="M18" s="21">
        <v>4.6969580000000004E-2</v>
      </c>
      <c r="N18" s="22">
        <f t="shared" si="2"/>
        <v>3.546011311587665E-2</v>
      </c>
      <c r="O18" s="22">
        <f t="shared" si="3"/>
        <v>5.5870681676489668E-2</v>
      </c>
      <c r="P18" s="23">
        <f t="shared" si="4"/>
        <v>7.6934605449248392E-2</v>
      </c>
      <c r="Q18" s="70">
        <v>214</v>
      </c>
      <c r="R18" s="21">
        <v>26</v>
      </c>
      <c r="S18" s="23">
        <f t="shared" si="5"/>
        <v>0.12149532710280374</v>
      </c>
    </row>
    <row r="19" spans="1:19" ht="51" x14ac:dyDescent="0.25">
      <c r="A19" s="17"/>
      <c r="B19" s="19">
        <v>5004305</v>
      </c>
      <c r="C19" s="19" t="s">
        <v>1662</v>
      </c>
      <c r="D19" s="68">
        <v>3000573</v>
      </c>
      <c r="E19" s="19" t="s">
        <v>1649</v>
      </c>
      <c r="F19" s="69">
        <v>56</v>
      </c>
      <c r="G19" s="19" t="s">
        <v>420</v>
      </c>
      <c r="H19" s="20">
        <v>0.29479999999999995</v>
      </c>
      <c r="I19" s="21">
        <v>0.208034</v>
      </c>
      <c r="J19" s="21">
        <f t="shared" si="1"/>
        <v>0.14497272274596454</v>
      </c>
      <c r="K19" s="21">
        <v>0.13005271274596453</v>
      </c>
      <c r="L19" s="21">
        <v>1.4920010000000001E-2</v>
      </c>
      <c r="M19" s="21">
        <v>0</v>
      </c>
      <c r="N19" s="22">
        <f t="shared" si="2"/>
        <v>0.62515123848007792</v>
      </c>
      <c r="O19" s="22">
        <f t="shared" si="3"/>
        <v>0.69687033247432895</v>
      </c>
      <c r="P19" s="23">
        <f t="shared" si="4"/>
        <v>0.69687033247432895</v>
      </c>
      <c r="Q19" s="70">
        <v>0</v>
      </c>
      <c r="R19" s="21">
        <v>0</v>
      </c>
      <c r="S19" s="23">
        <f t="shared" si="5"/>
        <v>0</v>
      </c>
    </row>
    <row r="20" spans="1:19" ht="51" x14ac:dyDescent="0.25">
      <c r="A20" s="17"/>
      <c r="B20" s="19">
        <v>5004306</v>
      </c>
      <c r="C20" s="19" t="s">
        <v>1663</v>
      </c>
      <c r="D20" s="68">
        <v>3000574</v>
      </c>
      <c r="E20" s="19" t="s">
        <v>1650</v>
      </c>
      <c r="F20" s="69">
        <v>86</v>
      </c>
      <c r="G20" s="19" t="s">
        <v>501</v>
      </c>
      <c r="H20" s="20">
        <v>94.05311600000006</v>
      </c>
      <c r="I20" s="21">
        <v>98.941401000000013</v>
      </c>
      <c r="J20" s="21">
        <f t="shared" si="1"/>
        <v>56.026430342929757</v>
      </c>
      <c r="K20" s="21">
        <v>39.695393872929749</v>
      </c>
      <c r="L20" s="21">
        <v>7.6519853299999996</v>
      </c>
      <c r="M20" s="21">
        <v>8.6790511400000021</v>
      </c>
      <c r="N20" s="22">
        <f t="shared" si="2"/>
        <v>0.40120104902223636</v>
      </c>
      <c r="O20" s="22">
        <f t="shared" si="3"/>
        <v>0.47853960752920555</v>
      </c>
      <c r="P20" s="23">
        <f t="shared" si="4"/>
        <v>0.56625871249720583</v>
      </c>
      <c r="Q20" s="70">
        <v>6948.5889999999999</v>
      </c>
      <c r="R20" s="21">
        <v>5699.5750000000007</v>
      </c>
      <c r="S20" s="23">
        <f t="shared" si="5"/>
        <v>0.82024926211638083</v>
      </c>
    </row>
    <row r="21" spans="1:19" ht="51" x14ac:dyDescent="0.25">
      <c r="A21" s="17"/>
      <c r="B21" s="19">
        <v>5004307</v>
      </c>
      <c r="C21" s="19" t="s">
        <v>1664</v>
      </c>
      <c r="D21" s="68">
        <v>3000574</v>
      </c>
      <c r="E21" s="19" t="s">
        <v>1650</v>
      </c>
      <c r="F21" s="69">
        <v>56</v>
      </c>
      <c r="G21" s="19" t="s">
        <v>420</v>
      </c>
      <c r="H21" s="20">
        <v>0.79807100000000009</v>
      </c>
      <c r="I21" s="21">
        <v>0.72204200000000007</v>
      </c>
      <c r="J21" s="21">
        <f t="shared" si="1"/>
        <v>0.1222784499747227</v>
      </c>
      <c r="K21" s="21">
        <v>8.7271997472271323E-4</v>
      </c>
      <c r="L21" s="21">
        <v>7.6726450000000002E-2</v>
      </c>
      <c r="M21" s="21">
        <v>4.4679279999999995E-2</v>
      </c>
      <c r="N21" s="22">
        <f t="shared" si="2"/>
        <v>1.208683116387569E-3</v>
      </c>
      <c r="O21" s="22">
        <f t="shared" si="3"/>
        <v>0.1074718229337389</v>
      </c>
      <c r="P21" s="23">
        <f t="shared" si="4"/>
        <v>0.16935088260062806</v>
      </c>
      <c r="Q21" s="70">
        <v>4507.9920000000002</v>
      </c>
      <c r="R21" s="21">
        <v>960.99199999999996</v>
      </c>
      <c r="S21" s="23">
        <f t="shared" si="5"/>
        <v>0.21317517866047675</v>
      </c>
    </row>
    <row r="22" spans="1:19" ht="51" x14ac:dyDescent="0.25">
      <c r="A22" s="17"/>
      <c r="B22" s="19">
        <v>5004308</v>
      </c>
      <c r="C22" s="19" t="s">
        <v>1665</v>
      </c>
      <c r="D22" s="68">
        <v>3000575</v>
      </c>
      <c r="E22" s="19" t="s">
        <v>1651</v>
      </c>
      <c r="F22" s="69">
        <v>86</v>
      </c>
      <c r="G22" s="19" t="s">
        <v>501</v>
      </c>
      <c r="H22" s="20">
        <v>2.8460809999999999</v>
      </c>
      <c r="I22" s="21">
        <v>2.929567</v>
      </c>
      <c r="J22" s="21">
        <f t="shared" si="1"/>
        <v>1.1411696032999161</v>
      </c>
      <c r="K22" s="21">
        <v>0.80836952329991618</v>
      </c>
      <c r="L22" s="21">
        <v>0.17513799999999996</v>
      </c>
      <c r="M22" s="21">
        <v>0.15766207999999998</v>
      </c>
      <c r="N22" s="22">
        <f t="shared" si="2"/>
        <v>0.27593481333586711</v>
      </c>
      <c r="O22" s="22">
        <f t="shared" si="3"/>
        <v>0.33571770957957819</v>
      </c>
      <c r="P22" s="23">
        <f t="shared" si="4"/>
        <v>0.38953524643741416</v>
      </c>
      <c r="Q22" s="70">
        <v>146</v>
      </c>
      <c r="R22" s="21">
        <v>146</v>
      </c>
      <c r="S22" s="23">
        <f t="shared" si="5"/>
        <v>1</v>
      </c>
    </row>
    <row r="23" spans="1:19" ht="15.75" thickBot="1" x14ac:dyDescent="0.3">
      <c r="A23" s="41" t="s">
        <v>294</v>
      </c>
      <c r="B23" s="43"/>
      <c r="C23" s="43"/>
      <c r="D23" s="65"/>
      <c r="E23" s="43"/>
      <c r="F23" s="66"/>
      <c r="G23" s="43"/>
      <c r="H23" s="44">
        <f>H6-H7</f>
        <v>0</v>
      </c>
      <c r="I23" s="44">
        <f t="shared" ref="I23:M23" si="6">I6-I7</f>
        <v>0</v>
      </c>
      <c r="J23" s="44">
        <f t="shared" si="6"/>
        <v>0</v>
      </c>
      <c r="K23" s="44">
        <f t="shared" si="6"/>
        <v>0</v>
      </c>
      <c r="L23" s="44">
        <f t="shared" si="6"/>
        <v>0</v>
      </c>
      <c r="M23" s="44">
        <f t="shared" si="6"/>
        <v>0</v>
      </c>
      <c r="N23" s="46">
        <f t="shared" si="2"/>
        <v>0</v>
      </c>
      <c r="O23" s="46">
        <f t="shared" si="3"/>
        <v>0</v>
      </c>
      <c r="P23" s="47">
        <f t="shared" si="4"/>
        <v>0</v>
      </c>
      <c r="Q23" s="67"/>
      <c r="R23" s="45"/>
      <c r="S23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6"/>
  <sheetViews>
    <sheetView topLeftCell="A16" workbookViewId="0">
      <selection activeCell="A34" sqref="A34:L34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107</v>
      </c>
      <c r="B1" s="50" t="s">
        <v>1668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1669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109.09925599999998</v>
      </c>
      <c r="E6" s="14">
        <v>117.21749799999999</v>
      </c>
      <c r="F6" s="14">
        <v>61.192672516941599</v>
      </c>
      <c r="G6" s="14">
        <v>41.414212546941599</v>
      </c>
      <c r="H6" s="14">
        <v>8.6284459600000005</v>
      </c>
      <c r="I6" s="14">
        <v>11.15001401</v>
      </c>
      <c r="J6" s="15">
        <v>0.35331083885565961</v>
      </c>
      <c r="K6" s="15">
        <v>0.4269214013332856</v>
      </c>
      <c r="L6" s="16">
        <v>0.52204383783163166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12.117322</v>
      </c>
      <c r="E7" s="38">
        <f ca="1">SUM(E8:OFFSET(E6,MATCH("GOBIERNOS REGIONALES",$A$8:$A$50,0),0))</f>
        <v>11.486096</v>
      </c>
      <c r="F7" s="38">
        <f ca="1">SUM(F8:OFFSET(F6,MATCH("GOBIERNOS REGIONALES",$A$8:$A$50,0),0))</f>
        <v>3.6616666159655802</v>
      </c>
      <c r="G7" s="38">
        <f ca="1">SUM(G8:OFFSET(G6,MATCH("GOBIERNOS REGIONALES",$A$8:$A$50,0),0))</f>
        <v>2.5611982759655803</v>
      </c>
      <c r="H7" s="38">
        <f ca="1">SUM(H8:OFFSET(H6,MATCH("GOBIERNOS REGIONALES",$A$8:$A$50,0),0))</f>
        <v>0.44335555999999998</v>
      </c>
      <c r="I7" s="38">
        <f ca="1">SUM(I8:OFFSET(I6,MATCH("GOBIERNOS REGIONALES",$A$8:$A$50,0),0))</f>
        <v>0.65711277999999995</v>
      </c>
      <c r="J7" s="39">
        <f ca="1">IFERROR(G7/E7,0)</f>
        <v>0.22298248908642068</v>
      </c>
      <c r="K7" s="39">
        <f ca="1">IFERROR(SUM(G7,H7)/E7,0)</f>
        <v>0.2615818147406726</v>
      </c>
      <c r="L7" s="40">
        <f ca="1">IFERROR(SUM(G7,H7,I7)/E7,0)</f>
        <v>0.31879122514434671</v>
      </c>
      <c r="M7" s="4"/>
    </row>
    <row r="8" spans="1:13" x14ac:dyDescent="0.25">
      <c r="A8" s="17"/>
      <c r="B8" s="18">
        <v>10</v>
      </c>
      <c r="C8" s="19" t="s">
        <v>111</v>
      </c>
      <c r="D8" s="20">
        <v>12.117322</v>
      </c>
      <c r="E8" s="21">
        <v>11.486096</v>
      </c>
      <c r="F8" s="21">
        <f t="shared" ref="F8:F35" si="0">SUM(G8,H8,I8)</f>
        <v>3.6616666159655802</v>
      </c>
      <c r="G8" s="21">
        <v>2.5611982759655803</v>
      </c>
      <c r="H8" s="21">
        <v>0.44335555999999998</v>
      </c>
      <c r="I8" s="21">
        <v>0.65711277999999995</v>
      </c>
      <c r="J8" s="22">
        <f t="shared" ref="J8:J35" si="1">IFERROR(G8/E8,0)</f>
        <v>0.22298248908642068</v>
      </c>
      <c r="K8" s="22">
        <f t="shared" ref="K8:K35" si="2">IFERROR(SUM(G8,H8)/E8,0)</f>
        <v>0.2615818147406726</v>
      </c>
      <c r="L8" s="23">
        <f t="shared" ref="L8:L35" si="3">IFERROR(SUM(G8,H8,I8)/E8,0)</f>
        <v>0.31879122514434671</v>
      </c>
      <c r="M8" s="4"/>
    </row>
    <row r="9" spans="1:13" x14ac:dyDescent="0.25">
      <c r="A9" s="34" t="s">
        <v>206</v>
      </c>
      <c r="B9" s="57"/>
      <c r="C9" s="36"/>
      <c r="D9" s="37">
        <f ca="1">SUM(D10:OFFSET(D8,(MATCH("GOBIERNOS LOCALES",$A$8:$A$50,0)-MATCH("GOBIERNOS REGIONALES",$A$8:$A$50,0)),0))</f>
        <v>96.981933999999953</v>
      </c>
      <c r="E9" s="38">
        <f ca="1">SUM(E10:OFFSET(E8,(MATCH("GOBIERNOS LOCALES",$A$8:$A$50,0)-MATCH("GOBIERNOS REGIONALES",$A$8:$A$50,0)),0))</f>
        <v>105.73140199999997</v>
      </c>
      <c r="F9" s="38">
        <f ca="1">SUM(F10:OFFSET(F8,(MATCH("GOBIERNOS LOCALES",$A$8:$A$50,0)-MATCH("GOBIERNOS REGIONALES",$A$8:$A$50,0)),0))</f>
        <v>57.531005900976027</v>
      </c>
      <c r="G9" s="38">
        <f ca="1">SUM(G10:OFFSET(G8,(MATCH("GOBIERNOS LOCALES",$A$8:$A$50,0)-MATCH("GOBIERNOS REGIONALES",$A$8:$A$50,0)),0))</f>
        <v>38.853014270976018</v>
      </c>
      <c r="H9" s="38">
        <f ca="1">SUM(H10:OFFSET(H8,(MATCH("GOBIERNOS LOCALES",$A$8:$A$50,0)-MATCH("GOBIERNOS REGIONALES",$A$8:$A$50,0)),0))</f>
        <v>8.1850903999999982</v>
      </c>
      <c r="I9" s="38">
        <f ca="1">SUM(I10:OFFSET(I8,(MATCH("GOBIERNOS LOCALES",$A$8:$A$50,0)-MATCH("GOBIERNOS REGIONALES",$A$8:$A$50,0)),0))</f>
        <v>10.492901229999999</v>
      </c>
      <c r="J9" s="39">
        <f t="shared" ca="1" si="1"/>
        <v>0.36746901616774197</v>
      </c>
      <c r="K9" s="39">
        <f t="shared" ca="1" si="2"/>
        <v>0.44488301281558745</v>
      </c>
      <c r="L9" s="40">
        <f t="shared" ca="1" si="3"/>
        <v>0.54412411840501307</v>
      </c>
      <c r="M9" s="4"/>
    </row>
    <row r="10" spans="1:13" x14ac:dyDescent="0.25">
      <c r="A10" s="17"/>
      <c r="B10" s="18">
        <v>440</v>
      </c>
      <c r="C10" s="19" t="s">
        <v>207</v>
      </c>
      <c r="D10" s="20">
        <v>5.6929880000000015</v>
      </c>
      <c r="E10" s="21">
        <v>7.9968760000000003</v>
      </c>
      <c r="F10" s="21">
        <f t="shared" si="0"/>
        <v>3.9448901538325698</v>
      </c>
      <c r="G10" s="21">
        <v>2.6651391538325697</v>
      </c>
      <c r="H10" s="21">
        <v>0.206704</v>
      </c>
      <c r="I10" s="21">
        <v>1.0730470000000001</v>
      </c>
      <c r="J10" s="22">
        <f t="shared" si="1"/>
        <v>0.33327253715483018</v>
      </c>
      <c r="K10" s="22">
        <f t="shared" si="2"/>
        <v>0.35912063083541246</v>
      </c>
      <c r="L10" s="23">
        <f t="shared" si="3"/>
        <v>0.49330390440374089</v>
      </c>
      <c r="M10" s="4"/>
    </row>
    <row r="11" spans="1:13" x14ac:dyDescent="0.25">
      <c r="A11" s="17"/>
      <c r="B11" s="18">
        <v>441</v>
      </c>
      <c r="C11" s="19" t="s">
        <v>208</v>
      </c>
      <c r="D11" s="20">
        <v>6.6691420000000008</v>
      </c>
      <c r="E11" s="21">
        <v>6.6691420000000008</v>
      </c>
      <c r="F11" s="21">
        <f t="shared" si="0"/>
        <v>3.5182792033209327</v>
      </c>
      <c r="G11" s="21">
        <v>2.1864990033209324</v>
      </c>
      <c r="H11" s="21">
        <v>0.49978420000000001</v>
      </c>
      <c r="I11" s="21">
        <v>0.83199600000000007</v>
      </c>
      <c r="J11" s="22">
        <f t="shared" si="1"/>
        <v>0.32785311863519057</v>
      </c>
      <c r="K11" s="22">
        <f t="shared" si="2"/>
        <v>0.4027929234856496</v>
      </c>
      <c r="L11" s="23">
        <f t="shared" si="3"/>
        <v>0.52754600266734941</v>
      </c>
      <c r="M11" s="4"/>
    </row>
    <row r="12" spans="1:13" x14ac:dyDescent="0.25">
      <c r="A12" s="17"/>
      <c r="B12" s="18">
        <v>442</v>
      </c>
      <c r="C12" s="19" t="s">
        <v>209</v>
      </c>
      <c r="D12" s="20">
        <v>4.1026439999999997</v>
      </c>
      <c r="E12" s="21">
        <v>4.1026439999999997</v>
      </c>
      <c r="F12" s="21">
        <f t="shared" si="0"/>
        <v>2.1929588672856224</v>
      </c>
      <c r="G12" s="21">
        <v>1.4426373072856222</v>
      </c>
      <c r="H12" s="21">
        <v>0.39446427000000001</v>
      </c>
      <c r="I12" s="21">
        <v>0.35585728999999994</v>
      </c>
      <c r="J12" s="22">
        <f t="shared" si="1"/>
        <v>0.3516359955398573</v>
      </c>
      <c r="K12" s="22">
        <f t="shared" si="2"/>
        <v>0.44778478885460754</v>
      </c>
      <c r="L12" s="23">
        <f t="shared" si="3"/>
        <v>0.53452331405932918</v>
      </c>
      <c r="M12" s="4"/>
    </row>
    <row r="13" spans="1:13" x14ac:dyDescent="0.25">
      <c r="A13" s="17"/>
      <c r="B13" s="18">
        <v>443</v>
      </c>
      <c r="C13" s="19" t="s">
        <v>210</v>
      </c>
      <c r="D13" s="20">
        <v>9.7080639999999967</v>
      </c>
      <c r="E13" s="21">
        <v>9.7137739999999972</v>
      </c>
      <c r="F13" s="21">
        <f t="shared" si="0"/>
        <v>4.3845480256142286</v>
      </c>
      <c r="G13" s="21">
        <v>3.0888039256142292</v>
      </c>
      <c r="H13" s="21">
        <v>0.60359668</v>
      </c>
      <c r="I13" s="21">
        <v>0.69214741999999985</v>
      </c>
      <c r="J13" s="22">
        <f t="shared" si="1"/>
        <v>0.31798186015180402</v>
      </c>
      <c r="K13" s="22">
        <f t="shared" si="2"/>
        <v>0.38012008572715716</v>
      </c>
      <c r="L13" s="23">
        <f t="shared" si="3"/>
        <v>0.45137430885402829</v>
      </c>
      <c r="M13" s="4"/>
    </row>
    <row r="14" spans="1:13" x14ac:dyDescent="0.25">
      <c r="A14" s="17"/>
      <c r="B14" s="18">
        <v>444</v>
      </c>
      <c r="C14" s="19" t="s">
        <v>211</v>
      </c>
      <c r="D14" s="20">
        <v>3.8291859999999995</v>
      </c>
      <c r="E14" s="21">
        <v>3.8291859999999995</v>
      </c>
      <c r="F14" s="21">
        <f t="shared" si="0"/>
        <v>2.299609536025792</v>
      </c>
      <c r="G14" s="21">
        <v>1.5918719660257921</v>
      </c>
      <c r="H14" s="21">
        <v>0.32880952999999996</v>
      </c>
      <c r="I14" s="21">
        <v>0.37892804000000002</v>
      </c>
      <c r="J14" s="22">
        <f t="shared" si="1"/>
        <v>0.41572072132975318</v>
      </c>
      <c r="K14" s="22">
        <f t="shared" si="2"/>
        <v>0.50159002357832505</v>
      </c>
      <c r="L14" s="23">
        <f t="shared" si="3"/>
        <v>0.60054788041787266</v>
      </c>
      <c r="M14" s="4"/>
    </row>
    <row r="15" spans="1:13" x14ac:dyDescent="0.25">
      <c r="A15" s="17"/>
      <c r="B15" s="18">
        <v>445</v>
      </c>
      <c r="C15" s="19" t="s">
        <v>212</v>
      </c>
      <c r="D15" s="20">
        <v>11.055570999999999</v>
      </c>
      <c r="E15" s="21">
        <v>10.834589999999999</v>
      </c>
      <c r="F15" s="21">
        <f t="shared" si="0"/>
        <v>5.946147389711733</v>
      </c>
      <c r="G15" s="21">
        <v>4.0314307697117329</v>
      </c>
      <c r="H15" s="21">
        <v>0.88910988000000002</v>
      </c>
      <c r="I15" s="21">
        <v>1.02560674</v>
      </c>
      <c r="J15" s="22">
        <f t="shared" si="1"/>
        <v>0.37208890873690037</v>
      </c>
      <c r="K15" s="22">
        <f t="shared" si="2"/>
        <v>0.45415107075687533</v>
      </c>
      <c r="L15" s="23">
        <f t="shared" si="3"/>
        <v>0.54881148153384052</v>
      </c>
      <c r="M15" s="4"/>
    </row>
    <row r="16" spans="1:13" x14ac:dyDescent="0.25">
      <c r="A16" s="17"/>
      <c r="B16" s="18">
        <v>446</v>
      </c>
      <c r="C16" s="19" t="s">
        <v>213</v>
      </c>
      <c r="D16" s="20">
        <v>5.3865490000000005</v>
      </c>
      <c r="E16" s="21">
        <v>5.3865489999999987</v>
      </c>
      <c r="F16" s="21">
        <f t="shared" si="0"/>
        <v>3.0067832241743413</v>
      </c>
      <c r="G16" s="21">
        <v>1.9891123041743413</v>
      </c>
      <c r="H16" s="21">
        <v>0.51960536000000002</v>
      </c>
      <c r="I16" s="21">
        <v>0.49806555999999996</v>
      </c>
      <c r="J16" s="22">
        <f t="shared" si="1"/>
        <v>0.36927396449458488</v>
      </c>
      <c r="K16" s="22">
        <f t="shared" si="2"/>
        <v>0.46573746273807992</v>
      </c>
      <c r="L16" s="23">
        <f t="shared" si="3"/>
        <v>0.55820214838375037</v>
      </c>
      <c r="M16" s="4"/>
    </row>
    <row r="17" spans="1:13" x14ac:dyDescent="0.25">
      <c r="A17" s="17"/>
      <c r="B17" s="18">
        <v>447</v>
      </c>
      <c r="C17" s="19" t="s">
        <v>214</v>
      </c>
      <c r="D17" s="20">
        <v>1.2044340000000002</v>
      </c>
      <c r="E17" s="21">
        <v>1.2050630000000002</v>
      </c>
      <c r="F17" s="21">
        <f t="shared" si="0"/>
        <v>0.71008950298945717</v>
      </c>
      <c r="G17" s="21">
        <v>0.50400378298945725</v>
      </c>
      <c r="H17" s="21">
        <v>9.7342890000000001E-2</v>
      </c>
      <c r="I17" s="21">
        <v>0.10874283</v>
      </c>
      <c r="J17" s="22">
        <f t="shared" si="1"/>
        <v>0.41823853440812403</v>
      </c>
      <c r="K17" s="22">
        <f t="shared" si="2"/>
        <v>0.49901679247429975</v>
      </c>
      <c r="L17" s="23">
        <f t="shared" si="3"/>
        <v>0.58925508706968599</v>
      </c>
      <c r="M17" s="4"/>
    </row>
    <row r="18" spans="1:13" x14ac:dyDescent="0.25">
      <c r="A18" s="17"/>
      <c r="B18" s="18">
        <v>448</v>
      </c>
      <c r="C18" s="19" t="s">
        <v>215</v>
      </c>
      <c r="D18" s="20">
        <v>2.7895699999999994</v>
      </c>
      <c r="E18" s="21">
        <v>3.3317049999999995</v>
      </c>
      <c r="F18" s="21">
        <f t="shared" si="0"/>
        <v>1.5955156799611199</v>
      </c>
      <c r="G18" s="21">
        <v>1.0915815499611199</v>
      </c>
      <c r="H18" s="21">
        <v>0.23328020000000002</v>
      </c>
      <c r="I18" s="21">
        <v>0.27065392999999999</v>
      </c>
      <c r="J18" s="22">
        <f t="shared" si="1"/>
        <v>0.32763451444864417</v>
      </c>
      <c r="K18" s="22">
        <f t="shared" si="2"/>
        <v>0.39765277837057006</v>
      </c>
      <c r="L18" s="23">
        <f t="shared" si="3"/>
        <v>0.47888864108950824</v>
      </c>
      <c r="M18" s="4"/>
    </row>
    <row r="19" spans="1:13" x14ac:dyDescent="0.25">
      <c r="A19" s="17"/>
      <c r="B19" s="18">
        <v>449</v>
      </c>
      <c r="C19" s="19" t="s">
        <v>216</v>
      </c>
      <c r="D19" s="20">
        <v>4.0580429999999996</v>
      </c>
      <c r="E19" s="21">
        <v>4.0580429999999996</v>
      </c>
      <c r="F19" s="21">
        <f t="shared" si="0"/>
        <v>2.3280822432145478</v>
      </c>
      <c r="G19" s="21">
        <v>1.6247509932145476</v>
      </c>
      <c r="H19" s="21">
        <v>0.60073224999999997</v>
      </c>
      <c r="I19" s="21">
        <v>0.10259900000000001</v>
      </c>
      <c r="J19" s="22">
        <f t="shared" si="1"/>
        <v>0.40037796376592061</v>
      </c>
      <c r="K19" s="22">
        <f t="shared" si="2"/>
        <v>0.54841292790996743</v>
      </c>
      <c r="L19" s="23">
        <f t="shared" si="3"/>
        <v>0.57369580440979751</v>
      </c>
      <c r="M19" s="4"/>
    </row>
    <row r="20" spans="1:13" x14ac:dyDescent="0.25">
      <c r="A20" s="17"/>
      <c r="B20" s="18">
        <v>450</v>
      </c>
      <c r="C20" s="19" t="s">
        <v>217</v>
      </c>
      <c r="D20" s="20">
        <v>4.2691440000000007</v>
      </c>
      <c r="E20" s="21">
        <v>4.2691440000000007</v>
      </c>
      <c r="F20" s="21">
        <f t="shared" si="0"/>
        <v>2.0840595741588985</v>
      </c>
      <c r="G20" s="21">
        <v>1.4681403641588986</v>
      </c>
      <c r="H20" s="21">
        <v>0.25733487999999999</v>
      </c>
      <c r="I20" s="21">
        <v>0.35858433000000001</v>
      </c>
      <c r="J20" s="22">
        <f t="shared" si="1"/>
        <v>0.34389572339534535</v>
      </c>
      <c r="K20" s="22">
        <f t="shared" si="2"/>
        <v>0.40417358706075462</v>
      </c>
      <c r="L20" s="23">
        <f t="shared" si="3"/>
        <v>0.48816802013679983</v>
      </c>
      <c r="M20" s="4"/>
    </row>
    <row r="21" spans="1:13" x14ac:dyDescent="0.25">
      <c r="A21" s="17"/>
      <c r="B21" s="18">
        <v>451</v>
      </c>
      <c r="C21" s="19" t="s">
        <v>218</v>
      </c>
      <c r="D21" s="20">
        <v>3.2805799999999996</v>
      </c>
      <c r="E21" s="21">
        <v>4.0805799999999994</v>
      </c>
      <c r="F21" s="21">
        <f t="shared" si="0"/>
        <v>2.6086246649114226</v>
      </c>
      <c r="G21" s="21">
        <v>1.9568812549114227</v>
      </c>
      <c r="H21" s="21">
        <v>0.31829602999999995</v>
      </c>
      <c r="I21" s="21">
        <v>0.33344738000000002</v>
      </c>
      <c r="J21" s="22">
        <f t="shared" si="1"/>
        <v>0.47955958587049463</v>
      </c>
      <c r="K21" s="22">
        <f t="shared" si="2"/>
        <v>0.5575622301024421</v>
      </c>
      <c r="L21" s="23">
        <f t="shared" si="3"/>
        <v>0.63927791267697798</v>
      </c>
      <c r="M21" s="4"/>
    </row>
    <row r="22" spans="1:13" x14ac:dyDescent="0.25">
      <c r="A22" s="17"/>
      <c r="B22" s="18">
        <v>452</v>
      </c>
      <c r="C22" s="19" t="s">
        <v>219</v>
      </c>
      <c r="D22" s="20">
        <v>2.7240489999999999</v>
      </c>
      <c r="E22" s="21">
        <v>2.7253989999999999</v>
      </c>
      <c r="F22" s="21">
        <f t="shared" si="0"/>
        <v>1.2888128119657276</v>
      </c>
      <c r="G22" s="21">
        <v>0.9544806919657276</v>
      </c>
      <c r="H22" s="21">
        <v>0.19554302000000001</v>
      </c>
      <c r="I22" s="21">
        <v>0.1387891</v>
      </c>
      <c r="J22" s="22">
        <f t="shared" si="1"/>
        <v>0.35021686438049165</v>
      </c>
      <c r="K22" s="22">
        <f t="shared" si="2"/>
        <v>0.42196526525684047</v>
      </c>
      <c r="L22" s="23">
        <f t="shared" si="3"/>
        <v>0.47288958863114267</v>
      </c>
      <c r="M22" s="4"/>
    </row>
    <row r="23" spans="1:13" x14ac:dyDescent="0.25">
      <c r="A23" s="17"/>
      <c r="B23" s="18">
        <v>453</v>
      </c>
      <c r="C23" s="19" t="s">
        <v>220</v>
      </c>
      <c r="D23" s="20">
        <v>4.0604849999999999</v>
      </c>
      <c r="E23" s="21">
        <v>4.0604849999999999</v>
      </c>
      <c r="F23" s="21">
        <f t="shared" si="0"/>
        <v>2.3921864680694109</v>
      </c>
      <c r="G23" s="21">
        <v>1.6007952580694109</v>
      </c>
      <c r="H23" s="21">
        <v>0.41258205000000003</v>
      </c>
      <c r="I23" s="21">
        <v>0.37880916000000003</v>
      </c>
      <c r="J23" s="22">
        <f t="shared" si="1"/>
        <v>0.3942374514545457</v>
      </c>
      <c r="K23" s="22">
        <f t="shared" si="2"/>
        <v>0.49584650800813479</v>
      </c>
      <c r="L23" s="23">
        <f t="shared" si="3"/>
        <v>0.58913811233618918</v>
      </c>
      <c r="M23" s="4"/>
    </row>
    <row r="24" spans="1:13" x14ac:dyDescent="0.25">
      <c r="A24" s="17"/>
      <c r="B24" s="18">
        <v>454</v>
      </c>
      <c r="C24" s="19" t="s">
        <v>221</v>
      </c>
      <c r="D24" s="20">
        <v>4.2571060000000003</v>
      </c>
      <c r="E24" s="21">
        <v>4.4919859999999998</v>
      </c>
      <c r="F24" s="21">
        <f t="shared" si="0"/>
        <v>1.8381395969629821</v>
      </c>
      <c r="G24" s="21">
        <v>0.96463753696298227</v>
      </c>
      <c r="H24" s="21">
        <v>0.33134980999999997</v>
      </c>
      <c r="I24" s="21">
        <v>0.54215225</v>
      </c>
      <c r="J24" s="22">
        <f t="shared" si="1"/>
        <v>0.21474633646742941</v>
      </c>
      <c r="K24" s="22">
        <f t="shared" si="2"/>
        <v>0.28851099423795667</v>
      </c>
      <c r="L24" s="23">
        <f t="shared" si="3"/>
        <v>0.40920421322839878</v>
      </c>
      <c r="M24" s="4"/>
    </row>
    <row r="25" spans="1:13" x14ac:dyDescent="0.25">
      <c r="A25" s="17"/>
      <c r="B25" s="18">
        <v>455</v>
      </c>
      <c r="C25" s="19" t="s">
        <v>222</v>
      </c>
      <c r="D25" s="20">
        <v>1.7112699999999998</v>
      </c>
      <c r="E25" s="21">
        <v>1.6955209999999998</v>
      </c>
      <c r="F25" s="21">
        <f t="shared" si="0"/>
        <v>0.87995299505719549</v>
      </c>
      <c r="G25" s="21">
        <v>0.6184563250571955</v>
      </c>
      <c r="H25" s="21">
        <v>0.12640193999999999</v>
      </c>
      <c r="I25" s="21">
        <v>0.13509472999999997</v>
      </c>
      <c r="J25" s="22">
        <f t="shared" si="1"/>
        <v>0.36475887061097773</v>
      </c>
      <c r="K25" s="22">
        <f t="shared" si="2"/>
        <v>0.43930937160742661</v>
      </c>
      <c r="L25" s="23">
        <f t="shared" si="3"/>
        <v>0.51898678639615525</v>
      </c>
      <c r="M25" s="4"/>
    </row>
    <row r="26" spans="1:13" x14ac:dyDescent="0.25">
      <c r="A26" s="17"/>
      <c r="B26" s="18">
        <v>456</v>
      </c>
      <c r="C26" s="19" t="s">
        <v>223</v>
      </c>
      <c r="D26" s="20">
        <v>1.3424919999999998</v>
      </c>
      <c r="E26" s="21">
        <v>1.3424919999999998</v>
      </c>
      <c r="F26" s="21">
        <f t="shared" si="0"/>
        <v>0.85400535869037797</v>
      </c>
      <c r="G26" s="21">
        <v>0.58707115869037807</v>
      </c>
      <c r="H26" s="21">
        <v>0.11919770000000002</v>
      </c>
      <c r="I26" s="21">
        <v>0.14773649999999999</v>
      </c>
      <c r="J26" s="22">
        <f t="shared" si="1"/>
        <v>0.43729955835146739</v>
      </c>
      <c r="K26" s="22">
        <f t="shared" si="2"/>
        <v>0.52608794591727781</v>
      </c>
      <c r="L26" s="23">
        <f t="shared" si="3"/>
        <v>0.63613441174351737</v>
      </c>
      <c r="M26" s="4"/>
    </row>
    <row r="27" spans="1:13" x14ac:dyDescent="0.25">
      <c r="A27" s="17"/>
      <c r="B27" s="18">
        <v>457</v>
      </c>
      <c r="C27" s="19" t="s">
        <v>224</v>
      </c>
      <c r="D27" s="20">
        <v>2.6676820000000001</v>
      </c>
      <c r="E27" s="21">
        <v>2.8137340000000002</v>
      </c>
      <c r="F27" s="21">
        <f t="shared" si="0"/>
        <v>1.6227888446873671</v>
      </c>
      <c r="G27" s="21">
        <v>1.0994368346873671</v>
      </c>
      <c r="H27" s="21">
        <v>0.26596847999999995</v>
      </c>
      <c r="I27" s="21">
        <v>0.25738352999999997</v>
      </c>
      <c r="J27" s="22">
        <f t="shared" si="1"/>
        <v>0.39073943545742668</v>
      </c>
      <c r="K27" s="22">
        <f t="shared" si="2"/>
        <v>0.48526453271253323</v>
      </c>
      <c r="L27" s="23">
        <f t="shared" si="3"/>
        <v>0.57673854198277696</v>
      </c>
      <c r="M27" s="4"/>
    </row>
    <row r="28" spans="1:13" x14ac:dyDescent="0.25">
      <c r="A28" s="17"/>
      <c r="B28" s="18">
        <v>458</v>
      </c>
      <c r="C28" s="19" t="s">
        <v>225</v>
      </c>
      <c r="D28" s="20">
        <v>5.513128</v>
      </c>
      <c r="E28" s="21">
        <v>5.6156269999999999</v>
      </c>
      <c r="F28" s="21">
        <f t="shared" si="0"/>
        <v>3.1186574838502987</v>
      </c>
      <c r="G28" s="21">
        <v>2.1371219738502987</v>
      </c>
      <c r="H28" s="21">
        <v>0.47846727</v>
      </c>
      <c r="I28" s="21">
        <v>0.50306824000000006</v>
      </c>
      <c r="J28" s="22">
        <f t="shared" si="1"/>
        <v>0.38056693826892324</v>
      </c>
      <c r="K28" s="22">
        <f t="shared" si="2"/>
        <v>0.46576976067860254</v>
      </c>
      <c r="L28" s="23">
        <f t="shared" si="3"/>
        <v>0.55535338865104444</v>
      </c>
      <c r="M28" s="4"/>
    </row>
    <row r="29" spans="1:13" x14ac:dyDescent="0.25">
      <c r="A29" s="17"/>
      <c r="B29" s="18">
        <v>459</v>
      </c>
      <c r="C29" s="19" t="s">
        <v>226</v>
      </c>
      <c r="D29" s="20">
        <v>3.5085919999999997</v>
      </c>
      <c r="E29" s="21">
        <v>6.6749659999999995</v>
      </c>
      <c r="F29" s="21">
        <f t="shared" si="0"/>
        <v>5.0189547861141142</v>
      </c>
      <c r="G29" s="21">
        <v>3.2168285261141136</v>
      </c>
      <c r="H29" s="21">
        <v>0.40837993</v>
      </c>
      <c r="I29" s="21">
        <v>1.3937463300000001</v>
      </c>
      <c r="J29" s="22">
        <f t="shared" si="1"/>
        <v>0.48192433131706047</v>
      </c>
      <c r="K29" s="22">
        <f t="shared" si="2"/>
        <v>0.54310515680740756</v>
      </c>
      <c r="L29" s="23">
        <f t="shared" si="3"/>
        <v>0.75190716868282392</v>
      </c>
      <c r="M29" s="4"/>
    </row>
    <row r="30" spans="1:13" x14ac:dyDescent="0.25">
      <c r="A30" s="17"/>
      <c r="B30" s="18">
        <v>460</v>
      </c>
      <c r="C30" s="19" t="s">
        <v>227</v>
      </c>
      <c r="D30" s="20">
        <v>1.0307980000000001</v>
      </c>
      <c r="E30" s="21">
        <v>1.0307980000000001</v>
      </c>
      <c r="F30" s="21">
        <f t="shared" si="0"/>
        <v>0.56841448046935317</v>
      </c>
      <c r="G30" s="21">
        <v>0.3782936604693532</v>
      </c>
      <c r="H30" s="21">
        <v>8.3111740000000003E-2</v>
      </c>
      <c r="I30" s="21">
        <v>0.10700908000000001</v>
      </c>
      <c r="J30" s="22">
        <f t="shared" si="1"/>
        <v>0.3669910695105667</v>
      </c>
      <c r="K30" s="22">
        <f t="shared" si="2"/>
        <v>0.44761961166916614</v>
      </c>
      <c r="L30" s="23">
        <f t="shared" si="3"/>
        <v>0.55143149333754349</v>
      </c>
      <c r="M30" s="4"/>
    </row>
    <row r="31" spans="1:13" x14ac:dyDescent="0.25">
      <c r="A31" s="17"/>
      <c r="B31" s="18">
        <v>461</v>
      </c>
      <c r="C31" s="19" t="s">
        <v>228</v>
      </c>
      <c r="D31" s="20">
        <v>5.2508859999999995</v>
      </c>
      <c r="E31" s="21">
        <v>5.2508859999999995</v>
      </c>
      <c r="F31" s="21">
        <f t="shared" si="0"/>
        <v>2.5011558066511537</v>
      </c>
      <c r="G31" s="21">
        <v>1.5653212666511536</v>
      </c>
      <c r="H31" s="21">
        <v>0.46607636000000002</v>
      </c>
      <c r="I31" s="21">
        <v>0.46975818000000003</v>
      </c>
      <c r="J31" s="22">
        <f t="shared" si="1"/>
        <v>0.29810612278597437</v>
      </c>
      <c r="K31" s="22">
        <f t="shared" si="2"/>
        <v>0.38686759275504246</v>
      </c>
      <c r="L31" s="23">
        <f t="shared" si="3"/>
        <v>0.47633024343913655</v>
      </c>
      <c r="M31" s="4"/>
    </row>
    <row r="32" spans="1:13" x14ac:dyDescent="0.25">
      <c r="A32" s="17"/>
      <c r="B32" s="18">
        <v>462</v>
      </c>
      <c r="C32" s="19" t="s">
        <v>229</v>
      </c>
      <c r="D32" s="20">
        <v>1.2083639999999998</v>
      </c>
      <c r="E32" s="21">
        <v>2.227163</v>
      </c>
      <c r="F32" s="21">
        <f t="shared" si="0"/>
        <v>1.527975357781699</v>
      </c>
      <c r="G32" s="21">
        <v>1.3495993577816989</v>
      </c>
      <c r="H32" s="21">
        <v>8.1810999999999995E-2</v>
      </c>
      <c r="I32" s="21">
        <v>9.6564999999999998E-2</v>
      </c>
      <c r="J32" s="22">
        <f t="shared" si="1"/>
        <v>0.60597242221682868</v>
      </c>
      <c r="K32" s="22">
        <f t="shared" si="2"/>
        <v>0.64270570128082183</v>
      </c>
      <c r="L32" s="23">
        <f t="shared" si="3"/>
        <v>0.6860635516043051</v>
      </c>
      <c r="M32" s="4"/>
    </row>
    <row r="33" spans="1:13" x14ac:dyDescent="0.25">
      <c r="A33" s="17"/>
      <c r="B33" s="18">
        <v>463</v>
      </c>
      <c r="C33" s="19" t="s">
        <v>230</v>
      </c>
      <c r="D33" s="20">
        <v>0.72445300000000001</v>
      </c>
      <c r="E33" s="21">
        <v>1.3883350000000003</v>
      </c>
      <c r="F33" s="21">
        <f t="shared" si="0"/>
        <v>0.93785984488215368</v>
      </c>
      <c r="G33" s="21">
        <v>0.50947189488215372</v>
      </c>
      <c r="H33" s="21">
        <v>0.20196697000000002</v>
      </c>
      <c r="I33" s="21">
        <v>0.22642097999999999</v>
      </c>
      <c r="J33" s="22">
        <f t="shared" si="1"/>
        <v>0.36696611039997812</v>
      </c>
      <c r="K33" s="22">
        <f t="shared" si="2"/>
        <v>0.5124403439243076</v>
      </c>
      <c r="L33" s="23">
        <f t="shared" si="3"/>
        <v>0.67552848907659424</v>
      </c>
      <c r="M33" s="4"/>
    </row>
    <row r="34" spans="1:13" ht="15.75" thickBot="1" x14ac:dyDescent="0.3">
      <c r="A34" s="24"/>
      <c r="B34" s="25">
        <v>464</v>
      </c>
      <c r="C34" s="26" t="s">
        <v>231</v>
      </c>
      <c r="D34" s="27">
        <v>0.93671400000000005</v>
      </c>
      <c r="E34" s="28">
        <v>0.93671400000000005</v>
      </c>
      <c r="F34" s="28">
        <f t="shared" si="0"/>
        <v>0.36251400059351946</v>
      </c>
      <c r="G34" s="28">
        <v>0.23064741059351945</v>
      </c>
      <c r="H34" s="28">
        <v>6.5173960000000003E-2</v>
      </c>
      <c r="I34" s="28">
        <v>6.6692630000000003E-2</v>
      </c>
      <c r="J34" s="29">
        <f t="shared" si="1"/>
        <v>0.2462303441536258</v>
      </c>
      <c r="K34" s="29">
        <f t="shared" si="2"/>
        <v>0.31580756836507129</v>
      </c>
      <c r="L34" s="30">
        <f t="shared" si="3"/>
        <v>0.38700606651925717</v>
      </c>
      <c r="M34" s="4"/>
    </row>
    <row r="35" spans="1:13" x14ac:dyDescent="0.25">
      <c r="A35" t="s">
        <v>233</v>
      </c>
      <c r="D35" s="5"/>
      <c r="E35" s="5"/>
      <c r="F35" s="5">
        <f t="shared" si="0"/>
        <v>0</v>
      </c>
      <c r="G35" s="5"/>
      <c r="H35" s="5"/>
      <c r="I35" s="5"/>
      <c r="J35" s="4">
        <f t="shared" si="1"/>
        <v>0</v>
      </c>
      <c r="K35" s="4">
        <f t="shared" si="2"/>
        <v>0</v>
      </c>
      <c r="L35" s="4">
        <f t="shared" si="3"/>
        <v>0</v>
      </c>
      <c r="M35" s="4"/>
    </row>
    <row r="36" spans="1:13" x14ac:dyDescent="0.25">
      <c r="D36" s="5"/>
      <c r="E36" s="5"/>
      <c r="F36" s="5"/>
      <c r="G36" s="5"/>
      <c r="H36" s="5"/>
      <c r="I36" s="5"/>
      <c r="J36" s="4"/>
      <c r="K36" s="4"/>
      <c r="L36" s="4"/>
      <c r="M36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13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107</v>
      </c>
      <c r="B1" s="51" t="s">
        <v>1668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1670</v>
      </c>
      <c r="N2" s="72" t="s">
        <v>1690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109.09925599999998</v>
      </c>
      <c r="E6" s="14">
        <f ca="1">SUM(E7:OFFSET(E7,50,0))</f>
        <v>117.21749799999999</v>
      </c>
      <c r="F6" s="14">
        <f ca="1">SUM(F7:OFFSET(F7,50,0))</f>
        <v>61.192672516941599</v>
      </c>
      <c r="G6" s="14">
        <f ca="1">SUM(G7:OFFSET(G7,50,0))</f>
        <v>41.414212546941599</v>
      </c>
      <c r="H6" s="14">
        <f ca="1">SUM(H7:OFFSET(H7,50,0))</f>
        <v>8.6284459600000005</v>
      </c>
      <c r="I6" s="14">
        <f ca="1">SUM(I7:OFFSET(I7,50,0))</f>
        <v>11.15001401</v>
      </c>
      <c r="J6" s="15">
        <f ca="1">IFERROR(G6/E6,0)</f>
        <v>0.35331083885565961</v>
      </c>
      <c r="K6" s="15">
        <f ca="1">IFERROR(SUM(G6,H6)/E6,0)</f>
        <v>0.4269214013332856</v>
      </c>
      <c r="L6" s="16">
        <f ca="1">IFERROR(SUM(G6,H6,I6)/E6,0)</f>
        <v>0.52204383783163166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5.6929880000000006</v>
      </c>
      <c r="E7" s="21">
        <v>7.9968760000000003</v>
      </c>
      <c r="F7" s="21">
        <f t="shared" ref="F7:F31" si="0">SUM(G7,H7,I7)</f>
        <v>3.9448901538325698</v>
      </c>
      <c r="G7" s="21">
        <v>2.6651391538325697</v>
      </c>
      <c r="H7" s="21">
        <v>0.206704</v>
      </c>
      <c r="I7" s="21">
        <v>1.0730469999999999</v>
      </c>
      <c r="J7" s="22">
        <f t="shared" ref="J7:J31" si="1">IFERROR(G7/E7,0)</f>
        <v>0.33327253715483018</v>
      </c>
      <c r="K7" s="22">
        <f t="shared" ref="K7:K31" si="2">IFERROR(SUM(G7,H7)/E7,0)</f>
        <v>0.35912063083541246</v>
      </c>
      <c r="L7" s="23">
        <f t="shared" ref="L7:L31" si="3">IFERROR(SUM(G7,H7,I7)/E7,0)</f>
        <v>0.49330390440374089</v>
      </c>
      <c r="M7" s="4"/>
      <c r="N7" t="s">
        <v>271</v>
      </c>
      <c r="O7" s="5">
        <v>5.0189547861141133</v>
      </c>
      <c r="P7" s="71">
        <v>0.75190716868282381</v>
      </c>
    </row>
    <row r="8" spans="1:16" x14ac:dyDescent="0.25">
      <c r="A8" s="17"/>
      <c r="B8" s="55">
        <v>2</v>
      </c>
      <c r="C8" s="19" t="s">
        <v>251</v>
      </c>
      <c r="D8" s="20">
        <v>6.6691420000000008</v>
      </c>
      <c r="E8" s="21">
        <v>6.6691420000000008</v>
      </c>
      <c r="F8" s="21">
        <f t="shared" si="0"/>
        <v>3.5182792033209327</v>
      </c>
      <c r="G8" s="21">
        <v>2.1864990033209324</v>
      </c>
      <c r="H8" s="21">
        <v>0.49978420000000001</v>
      </c>
      <c r="I8" s="21">
        <v>0.83199600000000007</v>
      </c>
      <c r="J8" s="22">
        <f t="shared" si="1"/>
        <v>0.32785311863519057</v>
      </c>
      <c r="K8" s="22">
        <f t="shared" si="2"/>
        <v>0.4027929234856496</v>
      </c>
      <c r="L8" s="23">
        <f t="shared" si="3"/>
        <v>0.52754600266734941</v>
      </c>
      <c r="M8" s="4"/>
      <c r="N8" t="s">
        <v>274</v>
      </c>
      <c r="O8" s="5">
        <v>1.527975357781699</v>
      </c>
      <c r="P8" s="71">
        <v>0.6860635516043051</v>
      </c>
    </row>
    <row r="9" spans="1:16" x14ac:dyDescent="0.25">
      <c r="A9" s="17"/>
      <c r="B9" s="55">
        <v>3</v>
      </c>
      <c r="C9" s="19" t="s">
        <v>252</v>
      </c>
      <c r="D9" s="20">
        <v>4.1026439999999997</v>
      </c>
      <c r="E9" s="21">
        <v>4.1026439999999997</v>
      </c>
      <c r="F9" s="21">
        <f t="shared" si="0"/>
        <v>2.1929588672856224</v>
      </c>
      <c r="G9" s="21">
        <v>1.4426373072856222</v>
      </c>
      <c r="H9" s="21">
        <v>0.39446427000000012</v>
      </c>
      <c r="I9" s="21">
        <v>0.35585728999999994</v>
      </c>
      <c r="J9" s="22">
        <f t="shared" si="1"/>
        <v>0.3516359955398573</v>
      </c>
      <c r="K9" s="22">
        <f t="shared" si="2"/>
        <v>0.44778478885460754</v>
      </c>
      <c r="L9" s="23">
        <f t="shared" si="3"/>
        <v>0.53452331405932918</v>
      </c>
      <c r="M9" s="4"/>
      <c r="N9" t="s">
        <v>262</v>
      </c>
      <c r="O9" s="5">
        <v>2.6086246649114226</v>
      </c>
      <c r="P9" s="71">
        <v>0.63927791267697798</v>
      </c>
    </row>
    <row r="10" spans="1:16" x14ac:dyDescent="0.25">
      <c r="A10" s="17"/>
      <c r="B10" s="55">
        <v>4</v>
      </c>
      <c r="C10" s="19" t="s">
        <v>253</v>
      </c>
      <c r="D10" s="20">
        <v>9.7080639999999967</v>
      </c>
      <c r="E10" s="21">
        <v>9.7137739999999972</v>
      </c>
      <c r="F10" s="21">
        <f t="shared" si="0"/>
        <v>4.3845480256142286</v>
      </c>
      <c r="G10" s="21">
        <v>3.0888039256142292</v>
      </c>
      <c r="H10" s="21">
        <v>0.60359668</v>
      </c>
      <c r="I10" s="21">
        <v>0.69214741999999985</v>
      </c>
      <c r="J10" s="22">
        <f t="shared" si="1"/>
        <v>0.31798186015180402</v>
      </c>
      <c r="K10" s="22">
        <f t="shared" si="2"/>
        <v>0.38012008572715716</v>
      </c>
      <c r="L10" s="23">
        <f t="shared" si="3"/>
        <v>0.45137430885402829</v>
      </c>
      <c r="M10" s="4"/>
      <c r="N10" t="s">
        <v>268</v>
      </c>
      <c r="O10" s="5">
        <v>0.85400535869037797</v>
      </c>
      <c r="P10" s="71">
        <v>0.63613441174351715</v>
      </c>
    </row>
    <row r="11" spans="1:16" x14ac:dyDescent="0.25">
      <c r="A11" s="17"/>
      <c r="B11" s="55">
        <v>5</v>
      </c>
      <c r="C11" s="19" t="s">
        <v>254</v>
      </c>
      <c r="D11" s="20">
        <v>3.8291859999999995</v>
      </c>
      <c r="E11" s="21">
        <v>3.8291859999999995</v>
      </c>
      <c r="F11" s="21">
        <f t="shared" si="0"/>
        <v>2.299609536025792</v>
      </c>
      <c r="G11" s="21">
        <v>1.5918719660257921</v>
      </c>
      <c r="H11" s="21">
        <v>0.32880952999999996</v>
      </c>
      <c r="I11" s="21">
        <v>0.37892804000000002</v>
      </c>
      <c r="J11" s="22">
        <f t="shared" si="1"/>
        <v>0.41572072132975318</v>
      </c>
      <c r="K11" s="22">
        <f t="shared" si="2"/>
        <v>0.50159002357832505</v>
      </c>
      <c r="L11" s="23">
        <f t="shared" si="3"/>
        <v>0.60054788041787266</v>
      </c>
      <c r="M11" s="4"/>
      <c r="N11" t="s">
        <v>254</v>
      </c>
      <c r="O11" s="5">
        <v>2.299609536025792</v>
      </c>
      <c r="P11" s="71">
        <v>0.60054788041787266</v>
      </c>
    </row>
    <row r="12" spans="1:16" x14ac:dyDescent="0.25">
      <c r="A12" s="17"/>
      <c r="B12" s="55">
        <v>6</v>
      </c>
      <c r="C12" s="19" t="s">
        <v>255</v>
      </c>
      <c r="D12" s="20">
        <v>11.055570999999999</v>
      </c>
      <c r="E12" s="21">
        <v>10.834589999999999</v>
      </c>
      <c r="F12" s="21">
        <f t="shared" si="0"/>
        <v>5.946147389711733</v>
      </c>
      <c r="G12" s="21">
        <v>4.0314307697117329</v>
      </c>
      <c r="H12" s="21">
        <v>0.88910988000000002</v>
      </c>
      <c r="I12" s="21">
        <v>1.02560674</v>
      </c>
      <c r="J12" s="22">
        <f t="shared" si="1"/>
        <v>0.37208890873690037</v>
      </c>
      <c r="K12" s="22">
        <f t="shared" si="2"/>
        <v>0.45415107075687533</v>
      </c>
      <c r="L12" s="23">
        <f t="shared" si="3"/>
        <v>0.54881148153384052</v>
      </c>
      <c r="M12" s="4"/>
      <c r="N12" t="s">
        <v>258</v>
      </c>
      <c r="O12" s="5">
        <v>0.71008950298945717</v>
      </c>
      <c r="P12" s="71">
        <v>0.58925508706968599</v>
      </c>
    </row>
    <row r="13" spans="1:16" x14ac:dyDescent="0.25">
      <c r="A13" s="17"/>
      <c r="B13" s="55">
        <v>7</v>
      </c>
      <c r="C13" s="19" t="s">
        <v>256</v>
      </c>
      <c r="D13" s="20">
        <v>0.93671400000000005</v>
      </c>
      <c r="E13" s="21">
        <v>0.93671400000000005</v>
      </c>
      <c r="F13" s="21">
        <f t="shared" si="0"/>
        <v>0.36251400059351946</v>
      </c>
      <c r="G13" s="21">
        <v>0.23064741059351945</v>
      </c>
      <c r="H13" s="21">
        <v>6.5173960000000003E-2</v>
      </c>
      <c r="I13" s="21">
        <v>6.6692630000000003E-2</v>
      </c>
      <c r="J13" s="22">
        <f t="shared" si="1"/>
        <v>0.2462303441536258</v>
      </c>
      <c r="K13" s="22">
        <f t="shared" si="2"/>
        <v>0.31580756836507129</v>
      </c>
      <c r="L13" s="23">
        <f t="shared" si="3"/>
        <v>0.38700606651925717</v>
      </c>
      <c r="M13" s="4"/>
      <c r="N13" t="s">
        <v>265</v>
      </c>
      <c r="O13" s="5">
        <v>2.3921864680694109</v>
      </c>
      <c r="P13" s="71">
        <v>0.58913811233618918</v>
      </c>
    </row>
    <row r="14" spans="1:16" x14ac:dyDescent="0.25">
      <c r="A14" s="17"/>
      <c r="B14" s="55">
        <v>8</v>
      </c>
      <c r="C14" s="19" t="s">
        <v>257</v>
      </c>
      <c r="D14" s="20">
        <v>5.3865489999999996</v>
      </c>
      <c r="E14" s="21">
        <v>5.3865489999999996</v>
      </c>
      <c r="F14" s="21">
        <f t="shared" si="0"/>
        <v>3.0067832241743413</v>
      </c>
      <c r="G14" s="21">
        <v>1.9891123041743413</v>
      </c>
      <c r="H14" s="21">
        <v>0.51960536000000002</v>
      </c>
      <c r="I14" s="21">
        <v>0.49806556000000007</v>
      </c>
      <c r="J14" s="22">
        <f t="shared" si="1"/>
        <v>0.36927396449458483</v>
      </c>
      <c r="K14" s="22">
        <f t="shared" si="2"/>
        <v>0.46573746273807987</v>
      </c>
      <c r="L14" s="23">
        <f t="shared" si="3"/>
        <v>0.55820214838375026</v>
      </c>
      <c r="M14" s="4"/>
      <c r="N14" t="s">
        <v>269</v>
      </c>
      <c r="O14" s="5">
        <v>1.6227888446873671</v>
      </c>
      <c r="P14" s="71">
        <v>0.57673854198277696</v>
      </c>
    </row>
    <row r="15" spans="1:16" x14ac:dyDescent="0.25">
      <c r="A15" s="17"/>
      <c r="B15" s="55">
        <v>9</v>
      </c>
      <c r="C15" s="19" t="s">
        <v>258</v>
      </c>
      <c r="D15" s="20">
        <v>1.2044340000000002</v>
      </c>
      <c r="E15" s="21">
        <v>1.2050630000000002</v>
      </c>
      <c r="F15" s="21">
        <f t="shared" si="0"/>
        <v>0.71008950298945717</v>
      </c>
      <c r="G15" s="21">
        <v>0.50400378298945725</v>
      </c>
      <c r="H15" s="21">
        <v>9.7342890000000001E-2</v>
      </c>
      <c r="I15" s="21">
        <v>0.10874283</v>
      </c>
      <c r="J15" s="22">
        <f t="shared" si="1"/>
        <v>0.41823853440812403</v>
      </c>
      <c r="K15" s="22">
        <f t="shared" si="2"/>
        <v>0.49901679247429975</v>
      </c>
      <c r="L15" s="23">
        <f t="shared" si="3"/>
        <v>0.58925508706968599</v>
      </c>
      <c r="M15" s="4"/>
      <c r="N15" t="s">
        <v>260</v>
      </c>
      <c r="O15" s="5">
        <v>2.3280822432145478</v>
      </c>
      <c r="P15" s="71">
        <v>0.57369580440979751</v>
      </c>
    </row>
    <row r="16" spans="1:16" x14ac:dyDescent="0.25">
      <c r="A16" s="17"/>
      <c r="B16" s="55">
        <v>10</v>
      </c>
      <c r="C16" s="19" t="s">
        <v>259</v>
      </c>
      <c r="D16" s="20">
        <v>2.7895699999999994</v>
      </c>
      <c r="E16" s="21">
        <v>3.3317049999999995</v>
      </c>
      <c r="F16" s="21">
        <f t="shared" si="0"/>
        <v>1.5955156799611199</v>
      </c>
      <c r="G16" s="21">
        <v>1.0915815499611199</v>
      </c>
      <c r="H16" s="21">
        <v>0.23328020000000005</v>
      </c>
      <c r="I16" s="21">
        <v>0.27065392999999999</v>
      </c>
      <c r="J16" s="22">
        <f t="shared" si="1"/>
        <v>0.32763451444864417</v>
      </c>
      <c r="K16" s="22">
        <f t="shared" si="2"/>
        <v>0.39765277837057006</v>
      </c>
      <c r="L16" s="23">
        <f t="shared" si="3"/>
        <v>0.47888864108950824</v>
      </c>
      <c r="M16" s="4"/>
      <c r="N16" t="s">
        <v>257</v>
      </c>
      <c r="O16" s="5">
        <v>3.0067832241743413</v>
      </c>
      <c r="P16" s="71">
        <v>0.55820214838375026</v>
      </c>
    </row>
    <row r="17" spans="1:16" x14ac:dyDescent="0.25">
      <c r="A17" s="17"/>
      <c r="B17" s="55">
        <v>11</v>
      </c>
      <c r="C17" s="19" t="s">
        <v>260</v>
      </c>
      <c r="D17" s="20">
        <v>4.0580429999999996</v>
      </c>
      <c r="E17" s="21">
        <v>4.0580429999999996</v>
      </c>
      <c r="F17" s="21">
        <f t="shared" si="0"/>
        <v>2.3280822432145478</v>
      </c>
      <c r="G17" s="21">
        <v>1.6247509932145476</v>
      </c>
      <c r="H17" s="21">
        <v>0.60073224999999997</v>
      </c>
      <c r="I17" s="21">
        <v>0.10259900000000001</v>
      </c>
      <c r="J17" s="22">
        <f t="shared" si="1"/>
        <v>0.40037796376592061</v>
      </c>
      <c r="K17" s="22">
        <f t="shared" si="2"/>
        <v>0.54841292790996743</v>
      </c>
      <c r="L17" s="23">
        <f t="shared" si="3"/>
        <v>0.57369580440979751</v>
      </c>
      <c r="M17" s="4"/>
      <c r="N17" t="s">
        <v>270</v>
      </c>
      <c r="O17" s="5">
        <v>3.1186574838502987</v>
      </c>
      <c r="P17" s="71">
        <v>0.55535338865104444</v>
      </c>
    </row>
    <row r="18" spans="1:16" x14ac:dyDescent="0.25">
      <c r="A18" s="17"/>
      <c r="B18" s="55">
        <v>12</v>
      </c>
      <c r="C18" s="19" t="s">
        <v>261</v>
      </c>
      <c r="D18" s="20">
        <v>4.2691440000000007</v>
      </c>
      <c r="E18" s="21">
        <v>4.2691440000000007</v>
      </c>
      <c r="F18" s="21">
        <f t="shared" si="0"/>
        <v>2.0840595741588985</v>
      </c>
      <c r="G18" s="21">
        <v>1.4681403641588986</v>
      </c>
      <c r="H18" s="21">
        <v>0.25733487999999999</v>
      </c>
      <c r="I18" s="21">
        <v>0.35858433000000001</v>
      </c>
      <c r="J18" s="22">
        <f t="shared" si="1"/>
        <v>0.34389572339534535</v>
      </c>
      <c r="K18" s="22">
        <f t="shared" si="2"/>
        <v>0.40417358706075462</v>
      </c>
      <c r="L18" s="23">
        <f t="shared" si="3"/>
        <v>0.48816802013679983</v>
      </c>
      <c r="M18" s="4"/>
      <c r="N18" t="s">
        <v>272</v>
      </c>
      <c r="O18" s="5">
        <v>0.56841448046935317</v>
      </c>
      <c r="P18" s="71">
        <v>0.55143149333754349</v>
      </c>
    </row>
    <row r="19" spans="1:16" x14ac:dyDescent="0.25">
      <c r="A19" s="17"/>
      <c r="B19" s="55">
        <v>13</v>
      </c>
      <c r="C19" s="19" t="s">
        <v>262</v>
      </c>
      <c r="D19" s="20">
        <v>3.2805799999999996</v>
      </c>
      <c r="E19" s="21">
        <v>4.0805799999999994</v>
      </c>
      <c r="F19" s="21">
        <f t="shared" si="0"/>
        <v>2.6086246649114226</v>
      </c>
      <c r="G19" s="21">
        <v>1.9568812549114227</v>
      </c>
      <c r="H19" s="21">
        <v>0.31829602999999995</v>
      </c>
      <c r="I19" s="21">
        <v>0.33344738000000002</v>
      </c>
      <c r="J19" s="22">
        <f t="shared" si="1"/>
        <v>0.47955958587049463</v>
      </c>
      <c r="K19" s="22">
        <f t="shared" si="2"/>
        <v>0.5575622301024421</v>
      </c>
      <c r="L19" s="23">
        <f t="shared" si="3"/>
        <v>0.63927791267697798</v>
      </c>
      <c r="M19" s="4"/>
      <c r="N19" t="s">
        <v>255</v>
      </c>
      <c r="O19" s="5">
        <v>5.946147389711733</v>
      </c>
      <c r="P19" s="71">
        <v>0.54881148153384052</v>
      </c>
    </row>
    <row r="20" spans="1:16" x14ac:dyDescent="0.25">
      <c r="A20" s="17"/>
      <c r="B20" s="55">
        <v>14</v>
      </c>
      <c r="C20" s="19" t="s">
        <v>263</v>
      </c>
      <c r="D20" s="20">
        <v>2.7240489999999999</v>
      </c>
      <c r="E20" s="21">
        <v>2.7253990000000003</v>
      </c>
      <c r="F20" s="21">
        <f t="shared" si="0"/>
        <v>1.2888128119657276</v>
      </c>
      <c r="G20" s="21">
        <v>0.9544806919657276</v>
      </c>
      <c r="H20" s="21">
        <v>0.19554302000000001</v>
      </c>
      <c r="I20" s="21">
        <v>0.1387891</v>
      </c>
      <c r="J20" s="22">
        <f t="shared" si="1"/>
        <v>0.3502168643804916</v>
      </c>
      <c r="K20" s="22">
        <f t="shared" si="2"/>
        <v>0.42196526525684042</v>
      </c>
      <c r="L20" s="23">
        <f t="shared" si="3"/>
        <v>0.47288958863114261</v>
      </c>
      <c r="M20" s="4"/>
      <c r="N20" t="s">
        <v>252</v>
      </c>
      <c r="O20" s="5">
        <v>2.1929588672856224</v>
      </c>
      <c r="P20" s="71">
        <v>0.53452331405932918</v>
      </c>
    </row>
    <row r="21" spans="1:16" x14ac:dyDescent="0.25">
      <c r="A21" s="17"/>
      <c r="B21" s="55">
        <v>15</v>
      </c>
      <c r="C21" s="19" t="s">
        <v>264</v>
      </c>
      <c r="D21" s="20">
        <v>12.841775000000002</v>
      </c>
      <c r="E21" s="21">
        <v>12.874431000000001</v>
      </c>
      <c r="F21" s="21">
        <f t="shared" si="0"/>
        <v>4.5995264608477342</v>
      </c>
      <c r="G21" s="21">
        <v>3.070670170847734</v>
      </c>
      <c r="H21" s="21">
        <v>0.64532252999999995</v>
      </c>
      <c r="I21" s="21">
        <v>0.88353376000000006</v>
      </c>
      <c r="J21" s="22">
        <f t="shared" si="1"/>
        <v>0.2385091947634605</v>
      </c>
      <c r="K21" s="22">
        <f t="shared" si="2"/>
        <v>0.28863354822032394</v>
      </c>
      <c r="L21" s="23">
        <f t="shared" si="3"/>
        <v>0.35726056249380916</v>
      </c>
      <c r="M21" s="4"/>
      <c r="N21" t="s">
        <v>251</v>
      </c>
      <c r="O21" s="5">
        <v>3.5182792033209327</v>
      </c>
      <c r="P21" s="71">
        <v>0.52754600266734941</v>
      </c>
    </row>
    <row r="22" spans="1:16" x14ac:dyDescent="0.25">
      <c r="A22" s="17"/>
      <c r="B22" s="55">
        <v>16</v>
      </c>
      <c r="C22" s="19" t="s">
        <v>265</v>
      </c>
      <c r="D22" s="20">
        <v>4.0604849999999999</v>
      </c>
      <c r="E22" s="21">
        <v>4.0604849999999999</v>
      </c>
      <c r="F22" s="21">
        <f t="shared" si="0"/>
        <v>2.3921864680694109</v>
      </c>
      <c r="G22" s="21">
        <v>1.6007952580694109</v>
      </c>
      <c r="H22" s="21">
        <v>0.41258205000000003</v>
      </c>
      <c r="I22" s="21">
        <v>0.37880916000000003</v>
      </c>
      <c r="J22" s="22">
        <f t="shared" si="1"/>
        <v>0.3942374514545457</v>
      </c>
      <c r="K22" s="22">
        <f t="shared" si="2"/>
        <v>0.49584650800813479</v>
      </c>
      <c r="L22" s="23">
        <f t="shared" si="3"/>
        <v>0.58913811233618918</v>
      </c>
      <c r="M22" s="4"/>
      <c r="N22" t="s">
        <v>267</v>
      </c>
      <c r="O22" s="5">
        <v>0.87995299505719549</v>
      </c>
      <c r="P22" s="71">
        <v>0.51898678639615525</v>
      </c>
    </row>
    <row r="23" spans="1:16" x14ac:dyDescent="0.25">
      <c r="A23" s="17"/>
      <c r="B23" s="55">
        <v>17</v>
      </c>
      <c r="C23" s="19" t="s">
        <v>266</v>
      </c>
      <c r="D23" s="20">
        <v>4.2571060000000003</v>
      </c>
      <c r="E23" s="21">
        <v>4.4919859999999998</v>
      </c>
      <c r="F23" s="21">
        <f t="shared" si="0"/>
        <v>1.8381395969629821</v>
      </c>
      <c r="G23" s="21">
        <v>0.96463753696298227</v>
      </c>
      <c r="H23" s="21">
        <v>0.33134980999999997</v>
      </c>
      <c r="I23" s="21">
        <v>0.54215225</v>
      </c>
      <c r="J23" s="22">
        <f t="shared" si="1"/>
        <v>0.21474633646742941</v>
      </c>
      <c r="K23" s="22">
        <f t="shared" si="2"/>
        <v>0.28851099423795667</v>
      </c>
      <c r="L23" s="23">
        <f t="shared" si="3"/>
        <v>0.40920421322839878</v>
      </c>
      <c r="M23" s="4"/>
      <c r="N23" t="s">
        <v>250</v>
      </c>
      <c r="O23" s="5">
        <v>3.9448901538325698</v>
      </c>
      <c r="P23" s="71">
        <v>0.49330390440374089</v>
      </c>
    </row>
    <row r="24" spans="1:16" x14ac:dyDescent="0.25">
      <c r="A24" s="17"/>
      <c r="B24" s="55">
        <v>18</v>
      </c>
      <c r="C24" s="19" t="s">
        <v>267</v>
      </c>
      <c r="D24" s="20">
        <v>1.7112699999999998</v>
      </c>
      <c r="E24" s="21">
        <v>1.6955209999999998</v>
      </c>
      <c r="F24" s="21">
        <f t="shared" si="0"/>
        <v>0.87995299505719549</v>
      </c>
      <c r="G24" s="21">
        <v>0.6184563250571955</v>
      </c>
      <c r="H24" s="21">
        <v>0.12640193999999999</v>
      </c>
      <c r="I24" s="21">
        <v>0.13509472999999997</v>
      </c>
      <c r="J24" s="22">
        <f t="shared" si="1"/>
        <v>0.36475887061097773</v>
      </c>
      <c r="K24" s="22">
        <f t="shared" si="2"/>
        <v>0.43930937160742661</v>
      </c>
      <c r="L24" s="23">
        <f t="shared" si="3"/>
        <v>0.51898678639615525</v>
      </c>
      <c r="M24" s="4"/>
      <c r="N24" t="s">
        <v>261</v>
      </c>
      <c r="O24" s="5">
        <v>2.0840595741588985</v>
      </c>
      <c r="P24" s="71">
        <v>0.48816802013679983</v>
      </c>
    </row>
    <row r="25" spans="1:16" x14ac:dyDescent="0.25">
      <c r="A25" s="17"/>
      <c r="B25" s="55">
        <v>19</v>
      </c>
      <c r="C25" s="19" t="s">
        <v>268</v>
      </c>
      <c r="D25" s="20">
        <v>1.3424920000000002</v>
      </c>
      <c r="E25" s="21">
        <v>1.3424920000000002</v>
      </c>
      <c r="F25" s="21">
        <f t="shared" si="0"/>
        <v>0.85400535869037797</v>
      </c>
      <c r="G25" s="21">
        <v>0.58707115869037807</v>
      </c>
      <c r="H25" s="21">
        <v>0.1191977</v>
      </c>
      <c r="I25" s="21">
        <v>0.14773649999999999</v>
      </c>
      <c r="J25" s="22">
        <f t="shared" si="1"/>
        <v>0.43729955835146722</v>
      </c>
      <c r="K25" s="22">
        <f t="shared" si="2"/>
        <v>0.5260879459172777</v>
      </c>
      <c r="L25" s="23">
        <f t="shared" si="3"/>
        <v>0.63613441174351715</v>
      </c>
      <c r="M25" s="4"/>
      <c r="N25" t="s">
        <v>259</v>
      </c>
      <c r="O25" s="5">
        <v>1.5955156799611199</v>
      </c>
      <c r="P25" s="71">
        <v>0.47888864108950824</v>
      </c>
    </row>
    <row r="26" spans="1:16" x14ac:dyDescent="0.25">
      <c r="A26" s="17"/>
      <c r="B26" s="55">
        <v>20</v>
      </c>
      <c r="C26" s="19" t="s">
        <v>269</v>
      </c>
      <c r="D26" s="20">
        <v>2.6676820000000001</v>
      </c>
      <c r="E26" s="21">
        <v>2.8137340000000002</v>
      </c>
      <c r="F26" s="21">
        <f t="shared" si="0"/>
        <v>1.6227888446873671</v>
      </c>
      <c r="G26" s="21">
        <v>1.0994368346873671</v>
      </c>
      <c r="H26" s="21">
        <v>0.26596848000000001</v>
      </c>
      <c r="I26" s="21">
        <v>0.25738352999999997</v>
      </c>
      <c r="J26" s="22">
        <f t="shared" si="1"/>
        <v>0.39073943545742668</v>
      </c>
      <c r="K26" s="22">
        <f t="shared" si="2"/>
        <v>0.48526453271253323</v>
      </c>
      <c r="L26" s="23">
        <f t="shared" si="3"/>
        <v>0.57673854198277696</v>
      </c>
      <c r="M26" s="4"/>
      <c r="N26" t="s">
        <v>273</v>
      </c>
      <c r="O26" s="5">
        <v>2.5011558066511537</v>
      </c>
      <c r="P26" s="71">
        <v>0.47633024343913655</v>
      </c>
    </row>
    <row r="27" spans="1:16" x14ac:dyDescent="0.25">
      <c r="A27" s="17"/>
      <c r="B27" s="55">
        <v>21</v>
      </c>
      <c r="C27" s="19" t="s">
        <v>270</v>
      </c>
      <c r="D27" s="20">
        <v>5.513128</v>
      </c>
      <c r="E27" s="21">
        <v>5.6156269999999999</v>
      </c>
      <c r="F27" s="21">
        <f t="shared" si="0"/>
        <v>3.1186574838502987</v>
      </c>
      <c r="G27" s="21">
        <v>2.1371219738502987</v>
      </c>
      <c r="H27" s="21">
        <v>0.47846727</v>
      </c>
      <c r="I27" s="21">
        <v>0.50306824000000006</v>
      </c>
      <c r="J27" s="22">
        <f t="shared" si="1"/>
        <v>0.38056693826892324</v>
      </c>
      <c r="K27" s="22">
        <f t="shared" si="2"/>
        <v>0.46576976067860254</v>
      </c>
      <c r="L27" s="23">
        <f t="shared" si="3"/>
        <v>0.55535338865104444</v>
      </c>
      <c r="M27" s="4"/>
      <c r="N27" t="s">
        <v>263</v>
      </c>
      <c r="O27" s="5">
        <v>1.2888128119657276</v>
      </c>
      <c r="P27" s="71">
        <v>0.47288958863114261</v>
      </c>
    </row>
    <row r="28" spans="1:16" x14ac:dyDescent="0.25">
      <c r="A28" s="17"/>
      <c r="B28" s="55">
        <v>22</v>
      </c>
      <c r="C28" s="19" t="s">
        <v>271</v>
      </c>
      <c r="D28" s="20">
        <v>3.5085919999999997</v>
      </c>
      <c r="E28" s="21">
        <v>6.6749659999999995</v>
      </c>
      <c r="F28" s="21">
        <f t="shared" si="0"/>
        <v>5.0189547861141133</v>
      </c>
      <c r="G28" s="21">
        <v>3.2168285261141136</v>
      </c>
      <c r="H28" s="21">
        <v>0.40837993000000006</v>
      </c>
      <c r="I28" s="21">
        <v>1.3937463299999999</v>
      </c>
      <c r="J28" s="22">
        <f t="shared" si="1"/>
        <v>0.48192433131706047</v>
      </c>
      <c r="K28" s="22">
        <f t="shared" si="2"/>
        <v>0.54310515680740756</v>
      </c>
      <c r="L28" s="23">
        <f t="shared" si="3"/>
        <v>0.75190716868282381</v>
      </c>
      <c r="M28" s="4"/>
      <c r="N28" t="s">
        <v>253</v>
      </c>
      <c r="O28" s="5">
        <v>4.3845480256142286</v>
      </c>
      <c r="P28" s="71">
        <v>0.45137430885402829</v>
      </c>
    </row>
    <row r="29" spans="1:16" x14ac:dyDescent="0.25">
      <c r="A29" s="17"/>
      <c r="B29" s="55">
        <v>23</v>
      </c>
      <c r="C29" s="19" t="s">
        <v>272</v>
      </c>
      <c r="D29" s="20">
        <v>1.0307980000000001</v>
      </c>
      <c r="E29" s="21">
        <v>1.0307980000000001</v>
      </c>
      <c r="F29" s="21">
        <f t="shared" si="0"/>
        <v>0.56841448046935317</v>
      </c>
      <c r="G29" s="21">
        <v>0.3782936604693532</v>
      </c>
      <c r="H29" s="21">
        <v>8.3111740000000003E-2</v>
      </c>
      <c r="I29" s="21">
        <v>0.10700908000000001</v>
      </c>
      <c r="J29" s="22">
        <f t="shared" si="1"/>
        <v>0.3669910695105667</v>
      </c>
      <c r="K29" s="22">
        <f t="shared" si="2"/>
        <v>0.44761961166916614</v>
      </c>
      <c r="L29" s="23">
        <f t="shared" si="3"/>
        <v>0.55143149333754349</v>
      </c>
      <c r="M29" s="4"/>
      <c r="N29" t="s">
        <v>266</v>
      </c>
      <c r="O29" s="5">
        <v>1.8381395969629821</v>
      </c>
      <c r="P29" s="71">
        <v>0.40920421322839878</v>
      </c>
    </row>
    <row r="30" spans="1:16" x14ac:dyDescent="0.25">
      <c r="A30" s="17"/>
      <c r="B30" s="55">
        <v>24</v>
      </c>
      <c r="C30" s="19" t="s">
        <v>273</v>
      </c>
      <c r="D30" s="20">
        <v>5.2508859999999995</v>
      </c>
      <c r="E30" s="21">
        <v>5.2508859999999995</v>
      </c>
      <c r="F30" s="21">
        <f t="shared" si="0"/>
        <v>2.5011558066511537</v>
      </c>
      <c r="G30" s="21">
        <v>1.5653212666511536</v>
      </c>
      <c r="H30" s="21">
        <v>0.46607636000000002</v>
      </c>
      <c r="I30" s="21">
        <v>0.46975818000000003</v>
      </c>
      <c r="J30" s="22">
        <f t="shared" si="1"/>
        <v>0.29810612278597437</v>
      </c>
      <c r="K30" s="22">
        <f t="shared" si="2"/>
        <v>0.38686759275504246</v>
      </c>
      <c r="L30" s="23">
        <f t="shared" si="3"/>
        <v>0.47633024343913655</v>
      </c>
      <c r="M30" s="4"/>
      <c r="N30" t="s">
        <v>256</v>
      </c>
      <c r="O30" s="5">
        <v>0.36251400059351946</v>
      </c>
      <c r="P30" s="71">
        <v>0.38700606651925717</v>
      </c>
    </row>
    <row r="31" spans="1:16" ht="15.75" thickBot="1" x14ac:dyDescent="0.3">
      <c r="A31" s="24"/>
      <c r="B31" s="56">
        <v>25</v>
      </c>
      <c r="C31" s="26" t="s">
        <v>274</v>
      </c>
      <c r="D31" s="27">
        <v>1.2083639999999998</v>
      </c>
      <c r="E31" s="28">
        <v>2.227163</v>
      </c>
      <c r="F31" s="28">
        <f t="shared" si="0"/>
        <v>1.527975357781699</v>
      </c>
      <c r="G31" s="28">
        <v>1.3495993577816989</v>
      </c>
      <c r="H31" s="28">
        <v>8.1810999999999995E-2</v>
      </c>
      <c r="I31" s="28">
        <v>9.6564999999999998E-2</v>
      </c>
      <c r="J31" s="29">
        <f t="shared" si="1"/>
        <v>0.60597242221682868</v>
      </c>
      <c r="K31" s="29">
        <f t="shared" si="2"/>
        <v>0.64270570128082183</v>
      </c>
      <c r="L31" s="30">
        <f t="shared" si="3"/>
        <v>0.6860635516043051</v>
      </c>
      <c r="M31" s="4"/>
      <c r="N31" t="s">
        <v>264</v>
      </c>
      <c r="O31" s="5">
        <v>4.5995264608477342</v>
      </c>
      <c r="P31" s="71">
        <v>0.35726056249380916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"/>
  <sheetViews>
    <sheetView topLeftCell="A19" workbookViewId="0">
      <selection activeCell="A24" sqref="A24:D24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42578125" customWidth="1"/>
    <col min="6" max="6" width="13.5703125" customWidth="1"/>
    <col min="7" max="9" width="0" hidden="1" customWidth="1"/>
  </cols>
  <sheetData>
    <row r="1" spans="1:13" ht="15.75" x14ac:dyDescent="0.25">
      <c r="A1" s="50">
        <v>107</v>
      </c>
      <c r="B1" s="49" t="s">
        <v>1668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1671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109.09925599999998</v>
      </c>
      <c r="E6" s="14">
        <v>117.21749799999999</v>
      </c>
      <c r="F6" s="14">
        <v>61.192672516941599</v>
      </c>
      <c r="G6" s="14">
        <v>41.414212546941599</v>
      </c>
      <c r="H6" s="14">
        <v>8.6284459600000005</v>
      </c>
      <c r="I6" s="14">
        <v>11.15001401</v>
      </c>
      <c r="J6" s="15">
        <v>0.35331083885565961</v>
      </c>
      <c r="K6" s="15">
        <v>0.4269214013332856</v>
      </c>
      <c r="L6" s="16">
        <v>0.52204383783163166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105.39458100000006</v>
      </c>
      <c r="E7" s="38">
        <f ca="1">SUM(E8:OFFSET(E6,MATCH("PROYECTOS",$A$8:$A$50,0),0))</f>
        <v>106.10628300000002</v>
      </c>
      <c r="F7" s="38">
        <f ca="1">SUM(F8:OFFSET(F6,MATCH("PROYECTOS",$A$8:$A$50,0),0))</f>
        <v>54.694552604783986</v>
      </c>
      <c r="G7" s="38">
        <f ca="1">SUM(G8:OFFSET(G6,MATCH("PROYECTOS",$A$8:$A$50,0),0))</f>
        <v>36.683802904783988</v>
      </c>
      <c r="H7" s="38">
        <f ca="1">SUM(H8:OFFSET(H6,MATCH("PROYECTOS",$A$8:$A$50,0),0))</f>
        <v>8.3296586800000014</v>
      </c>
      <c r="I7" s="38">
        <f ca="1">SUM(I8:OFFSET(I6,MATCH("PROYECTOS",$A$8:$A$50,0),0))</f>
        <v>9.6810910200000002</v>
      </c>
      <c r="J7" s="39">
        <f ca="1">IFERROR(G7/E7,0)</f>
        <v>0.34572696232120376</v>
      </c>
      <c r="K7" s="39">
        <f ca="1">IFERROR(SUM(G7,H7)/E7,0)</f>
        <v>0.42422993542035564</v>
      </c>
      <c r="L7" s="40">
        <f ca="1">IFERROR(SUM(G7,H7,I7)/E7,0)</f>
        <v>0.51546949962222299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1.6180470000000002</v>
      </c>
      <c r="E8" s="21">
        <v>2.7047490000000001</v>
      </c>
      <c r="F8" s="21">
        <f t="shared" ref="F8:F13" si="0">SUM(G8,H8,I8)</f>
        <v>0.85141556451014944</v>
      </c>
      <c r="G8" s="21">
        <v>0.5275840445101494</v>
      </c>
      <c r="H8" s="21">
        <v>0.13727365</v>
      </c>
      <c r="I8" s="21">
        <v>0.18655787000000001</v>
      </c>
      <c r="J8" s="22">
        <f t="shared" ref="J8:J14" si="1">IFERROR(G8/E8,0)</f>
        <v>0.19505841189335846</v>
      </c>
      <c r="K8" s="22">
        <f t="shared" ref="K8:K14" si="2">IFERROR(SUM(G8,H8)/E8,0)</f>
        <v>0.24581123590771248</v>
      </c>
      <c r="L8" s="23">
        <f t="shared" ref="L8:L14" si="3">IFERROR(SUM(G8,H8,I8)/E8,0)</f>
        <v>0.31478542537963761</v>
      </c>
      <c r="M8" s="4"/>
    </row>
    <row r="9" spans="1:13" ht="38.25" x14ac:dyDescent="0.25">
      <c r="A9" s="17"/>
      <c r="B9" s="19">
        <v>3000391</v>
      </c>
      <c r="C9" s="19" t="s">
        <v>1673</v>
      </c>
      <c r="D9" s="20">
        <v>2.84626</v>
      </c>
      <c r="E9" s="21">
        <v>2.4242569999999999</v>
      </c>
      <c r="F9" s="21">
        <f t="shared" si="0"/>
        <v>0.78000794986216049</v>
      </c>
      <c r="G9" s="21">
        <v>0.71610224986216053</v>
      </c>
      <c r="H9" s="21">
        <v>2.7372690000000002E-2</v>
      </c>
      <c r="I9" s="21">
        <v>3.6533009999999998E-2</v>
      </c>
      <c r="J9" s="22">
        <f t="shared" si="1"/>
        <v>0.29539040203334899</v>
      </c>
      <c r="K9" s="22">
        <f t="shared" si="2"/>
        <v>0.30668156877020897</v>
      </c>
      <c r="L9" s="23">
        <f t="shared" si="3"/>
        <v>0.32175134478818068</v>
      </c>
      <c r="M9" s="4"/>
    </row>
    <row r="10" spans="1:13" ht="51" x14ac:dyDescent="0.25">
      <c r="A10" s="17"/>
      <c r="B10" s="19">
        <v>3000392</v>
      </c>
      <c r="C10" s="19" t="s">
        <v>1674</v>
      </c>
      <c r="D10" s="20">
        <v>1.20346</v>
      </c>
      <c r="E10" s="21">
        <v>0.57235999999999998</v>
      </c>
      <c r="F10" s="21">
        <f t="shared" si="0"/>
        <v>3.2342380451154895E-2</v>
      </c>
      <c r="G10" s="21">
        <v>3.2342380451154895E-2</v>
      </c>
      <c r="H10" s="21">
        <v>0</v>
      </c>
      <c r="I10" s="21">
        <v>0</v>
      </c>
      <c r="J10" s="22">
        <f t="shared" si="1"/>
        <v>5.650705928288996E-2</v>
      </c>
      <c r="K10" s="22">
        <f t="shared" si="2"/>
        <v>5.650705928288996E-2</v>
      </c>
      <c r="L10" s="23">
        <f t="shared" si="3"/>
        <v>5.650705928288996E-2</v>
      </c>
      <c r="M10" s="4"/>
    </row>
    <row r="11" spans="1:13" ht="25.5" x14ac:dyDescent="0.25">
      <c r="A11" s="17"/>
      <c r="B11" s="19">
        <v>3000545</v>
      </c>
      <c r="C11" s="19" t="s">
        <v>1675</v>
      </c>
      <c r="D11" s="20">
        <v>1.9863899999999999</v>
      </c>
      <c r="E11" s="21">
        <v>1.0110399999999997</v>
      </c>
      <c r="F11" s="21">
        <f t="shared" si="0"/>
        <v>0.12898320252326709</v>
      </c>
      <c r="G11" s="21">
        <v>0.10396740252326708</v>
      </c>
      <c r="H11" s="21">
        <v>1.6207900000000001E-2</v>
      </c>
      <c r="I11" s="21">
        <v>8.8079000000000005E-3</v>
      </c>
      <c r="J11" s="22">
        <f t="shared" si="1"/>
        <v>0.10283213574464621</v>
      </c>
      <c r="K11" s="22">
        <f t="shared" si="2"/>
        <v>0.11886305440266173</v>
      </c>
      <c r="L11" s="23">
        <f t="shared" si="3"/>
        <v>0.12757477698534886</v>
      </c>
      <c r="M11" s="4"/>
    </row>
    <row r="12" spans="1:13" ht="38.25" x14ac:dyDescent="0.25">
      <c r="A12" s="17"/>
      <c r="B12" s="19">
        <v>3000546</v>
      </c>
      <c r="C12" s="19" t="s">
        <v>1676</v>
      </c>
      <c r="D12" s="20">
        <v>97.227313000000066</v>
      </c>
      <c r="E12" s="21">
        <v>99.024137000000024</v>
      </c>
      <c r="F12" s="21">
        <f t="shared" si="0"/>
        <v>52.786580457664975</v>
      </c>
      <c r="G12" s="21">
        <v>35.232814457664972</v>
      </c>
      <c r="H12" s="21">
        <v>8.1345613100000005</v>
      </c>
      <c r="I12" s="21">
        <v>9.4192046900000008</v>
      </c>
      <c r="J12" s="22">
        <f t="shared" si="1"/>
        <v>0.35580026774345896</v>
      </c>
      <c r="K12" s="22">
        <f t="shared" si="2"/>
        <v>0.43794752553778848</v>
      </c>
      <c r="L12" s="23">
        <f t="shared" si="3"/>
        <v>0.53306781615945775</v>
      </c>
      <c r="M12" s="4"/>
    </row>
    <row r="13" spans="1:13" ht="25.5" x14ac:dyDescent="0.25">
      <c r="A13" s="17"/>
      <c r="B13" s="19">
        <v>3000567</v>
      </c>
      <c r="C13" s="19" t="s">
        <v>1677</v>
      </c>
      <c r="D13" s="20">
        <v>0.51311099999999998</v>
      </c>
      <c r="E13" s="21">
        <v>0.36974000000000001</v>
      </c>
      <c r="F13" s="21">
        <f t="shared" si="0"/>
        <v>0.11522304977228429</v>
      </c>
      <c r="G13" s="21">
        <v>7.0992369772284292E-2</v>
      </c>
      <c r="H13" s="21">
        <v>1.424313E-2</v>
      </c>
      <c r="I13" s="21">
        <v>2.9987549999999998E-2</v>
      </c>
      <c r="J13" s="22">
        <f t="shared" si="1"/>
        <v>0.19200619292552681</v>
      </c>
      <c r="K13" s="22">
        <f t="shared" si="2"/>
        <v>0.2305282083958573</v>
      </c>
      <c r="L13" s="23">
        <f t="shared" si="3"/>
        <v>0.31163263312674927</v>
      </c>
      <c r="M13" s="4"/>
    </row>
    <row r="14" spans="1:13" ht="15.75" thickBot="1" x14ac:dyDescent="0.3">
      <c r="A14" s="41" t="s">
        <v>294</v>
      </c>
      <c r="B14" s="43"/>
      <c r="C14" s="43"/>
      <c r="D14" s="44">
        <f ca="1">OFFSET(D14,-MATCH("PROYECTOS",$A$8:$A$50,0)-1,0)-(OFFSET(D14,-MATCH("PROYECTOS",$A$8:$A$50,0),0))</f>
        <v>3.7046749999999236</v>
      </c>
      <c r="E14" s="45">
        <f t="shared" ref="E14:I14" ca="1" si="4">OFFSET(E14,-MATCH("PROYECTOS",$A$8:$A$50,0)-1,0)-(OFFSET(E14,-MATCH("PROYECTOS",$A$8:$A$50,0),0))</f>
        <v>11.111214999999973</v>
      </c>
      <c r="F14" s="45">
        <f t="shared" ca="1" si="4"/>
        <v>6.4981199121576125</v>
      </c>
      <c r="G14" s="45">
        <f t="shared" ca="1" si="4"/>
        <v>4.7304096421576105</v>
      </c>
      <c r="H14" s="45">
        <f t="shared" ca="1" si="4"/>
        <v>0.2987872799999991</v>
      </c>
      <c r="I14" s="45">
        <f t="shared" ca="1" si="4"/>
        <v>1.4689229899999994</v>
      </c>
      <c r="J14" s="46">
        <f t="shared" ca="1" si="1"/>
        <v>0.42573288719169072</v>
      </c>
      <c r="K14" s="46">
        <f t="shared" ca="1" si="2"/>
        <v>0.45262349096454546</v>
      </c>
      <c r="L14" s="47">
        <f t="shared" ca="1" si="3"/>
        <v>0.58482532397740705</v>
      </c>
      <c r="M14" s="4"/>
    </row>
    <row r="15" spans="1:13" ht="15.75" thickBot="1" x14ac:dyDescent="0.3"/>
    <row r="16" spans="1:13" ht="15.75" thickBot="1" x14ac:dyDescent="0.3">
      <c r="A16" s="89" t="s">
        <v>316</v>
      </c>
      <c r="B16" s="90"/>
      <c r="C16" s="90"/>
      <c r="D16" s="91"/>
    </row>
    <row r="17" spans="1:4" ht="15.75" thickBot="1" x14ac:dyDescent="0.3">
      <c r="A17" s="1" t="s">
        <v>1691</v>
      </c>
    </row>
    <row r="18" spans="1:4" ht="45" customHeight="1" x14ac:dyDescent="0.25">
      <c r="A18" s="82" t="s">
        <v>318</v>
      </c>
      <c r="B18" s="83"/>
      <c r="C18" s="83"/>
      <c r="D18" s="94" t="s">
        <v>319</v>
      </c>
    </row>
    <row r="19" spans="1:4" ht="15.75" thickBot="1" x14ac:dyDescent="0.3">
      <c r="A19" s="92"/>
      <c r="B19" s="93"/>
      <c r="C19" s="93"/>
      <c r="D19" s="95"/>
    </row>
    <row r="20" spans="1:4" x14ac:dyDescent="0.25">
      <c r="A20" s="17"/>
      <c r="B20" s="19">
        <v>3000001</v>
      </c>
      <c r="C20" s="19" t="s">
        <v>276</v>
      </c>
      <c r="D20" s="23">
        <v>0.31478542537963761</v>
      </c>
    </row>
    <row r="21" spans="1:4" ht="38.25" x14ac:dyDescent="0.25">
      <c r="A21" s="17"/>
      <c r="B21" s="19">
        <v>3000391</v>
      </c>
      <c r="C21" s="19" t="s">
        <v>1673</v>
      </c>
      <c r="D21" s="23">
        <v>0.32175134478818068</v>
      </c>
    </row>
    <row r="22" spans="1:4" ht="51" x14ac:dyDescent="0.25">
      <c r="A22" s="17"/>
      <c r="B22" s="19">
        <v>3000392</v>
      </c>
      <c r="C22" s="19" t="s">
        <v>1674</v>
      </c>
      <c r="D22" s="23">
        <v>5.650705928288996E-2</v>
      </c>
    </row>
    <row r="23" spans="1:4" ht="25.5" x14ac:dyDescent="0.25">
      <c r="A23" s="17"/>
      <c r="B23" s="19">
        <v>3000545</v>
      </c>
      <c r="C23" s="19" t="s">
        <v>1675</v>
      </c>
      <c r="D23" s="23">
        <v>0.12757477698534886</v>
      </c>
    </row>
    <row r="24" spans="1:4" ht="26.25" thickBot="1" x14ac:dyDescent="0.3">
      <c r="A24" s="24"/>
      <c r="B24" s="26">
        <v>3000567</v>
      </c>
      <c r="C24" s="26" t="s">
        <v>1677</v>
      </c>
      <c r="D24" s="30">
        <v>0.31163263312674927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1"/>
  <sheetViews>
    <sheetView workbookViewId="0">
      <selection activeCell="A21" sqref="A21:XFD5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107</v>
      </c>
      <c r="B1" s="49" t="s">
        <v>1668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1672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109.09925599999998</v>
      </c>
      <c r="I6" s="14">
        <v>117.21749799999999</v>
      </c>
      <c r="J6" s="14">
        <v>61.192672516941599</v>
      </c>
      <c r="K6" s="14">
        <v>41.414212546941599</v>
      </c>
      <c r="L6" s="14">
        <v>8.6284459600000005</v>
      </c>
      <c r="M6" s="14">
        <v>11.15001401</v>
      </c>
      <c r="N6" s="15">
        <v>0.35331083885565961</v>
      </c>
      <c r="O6" s="15">
        <v>0.4269214013332856</v>
      </c>
      <c r="P6" s="16">
        <v>0.52204383783163166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t="shared" ref="H7:M7" si="0">SUM(H8:H20)</f>
        <v>105.39458099999996</v>
      </c>
      <c r="I7" s="37">
        <f t="shared" si="0"/>
        <v>106.10628299999998</v>
      </c>
      <c r="J7" s="37">
        <f t="shared" si="0"/>
        <v>54.694552604783986</v>
      </c>
      <c r="K7" s="37">
        <f t="shared" si="0"/>
        <v>36.683802904783988</v>
      </c>
      <c r="L7" s="37">
        <f t="shared" si="0"/>
        <v>8.3296586799999996</v>
      </c>
      <c r="M7" s="37">
        <f t="shared" si="0"/>
        <v>9.6810910199999967</v>
      </c>
      <c r="N7" s="39">
        <f>IFERROR(K7/I7,0)</f>
        <v>0.34572696232120387</v>
      </c>
      <c r="O7" s="39">
        <f>IFERROR(SUM(K7,L7)/I7,0)</f>
        <v>0.42422993542035581</v>
      </c>
      <c r="P7" s="40">
        <f>IFERROR(SUM(K7,L7,M7)/I7,0)</f>
        <v>0.5154694996222231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513</v>
      </c>
      <c r="D8" s="68">
        <v>3000001</v>
      </c>
      <c r="E8" s="19" t="s">
        <v>276</v>
      </c>
      <c r="F8" s="69">
        <v>1</v>
      </c>
      <c r="G8" s="19" t="s">
        <v>532</v>
      </c>
      <c r="H8" s="20">
        <v>1.6180470000000002</v>
      </c>
      <c r="I8" s="21">
        <v>2.7047490000000001</v>
      </c>
      <c r="J8" s="21">
        <f t="shared" ref="J8:J20" si="1">SUM(K8,L8,M8)</f>
        <v>0.85141556451014944</v>
      </c>
      <c r="K8" s="21">
        <v>0.5275840445101494</v>
      </c>
      <c r="L8" s="21">
        <v>0.13727365</v>
      </c>
      <c r="M8" s="21">
        <v>0.18655787000000001</v>
      </c>
      <c r="N8" s="22">
        <f t="shared" ref="N8:N21" si="2">IFERROR(K8/I8,0)</f>
        <v>0.19505841189335846</v>
      </c>
      <c r="O8" s="22">
        <f t="shared" ref="O8:O21" si="3">IFERROR(SUM(K8,L8)/I8,0)</f>
        <v>0.24581123590771248</v>
      </c>
      <c r="P8" s="23">
        <f t="shared" ref="P8:P21" si="4">IFERROR(SUM(K8,L8,M8)/I8,0)</f>
        <v>0.31478542537963761</v>
      </c>
      <c r="Q8" s="70">
        <v>9</v>
      </c>
      <c r="R8" s="21">
        <v>7</v>
      </c>
      <c r="S8" s="23">
        <f>IFERROR(R8/Q8,0)</f>
        <v>0.77777777777777779</v>
      </c>
    </row>
    <row r="9" spans="1:19" ht="25.5" x14ac:dyDescent="0.25">
      <c r="A9" s="17"/>
      <c r="B9" s="19">
        <v>5003152</v>
      </c>
      <c r="C9" s="19" t="s">
        <v>1678</v>
      </c>
      <c r="D9" s="68">
        <v>3000545</v>
      </c>
      <c r="E9" s="19" t="s">
        <v>1675</v>
      </c>
      <c r="F9" s="69">
        <v>408</v>
      </c>
      <c r="G9" s="19" t="s">
        <v>858</v>
      </c>
      <c r="H9" s="20">
        <v>0.83350000000000002</v>
      </c>
      <c r="I9" s="21">
        <v>0.42649999999999999</v>
      </c>
      <c r="J9" s="21">
        <f t="shared" si="1"/>
        <v>5.5199999696924351E-2</v>
      </c>
      <c r="K9" s="21">
        <v>5.5199999696924351E-2</v>
      </c>
      <c r="L9" s="21">
        <v>0</v>
      </c>
      <c r="M9" s="21">
        <v>0</v>
      </c>
      <c r="N9" s="22">
        <f t="shared" si="2"/>
        <v>0.12942555614753659</v>
      </c>
      <c r="O9" s="22">
        <f t="shared" si="3"/>
        <v>0.12942555614753659</v>
      </c>
      <c r="P9" s="23">
        <f t="shared" si="4"/>
        <v>0.12942555614753659</v>
      </c>
      <c r="Q9" s="70">
        <v>21</v>
      </c>
      <c r="R9" s="21">
        <v>21</v>
      </c>
      <c r="S9" s="23">
        <f t="shared" ref="S9:S20" si="5">IFERROR(R9/Q9,0)</f>
        <v>1</v>
      </c>
    </row>
    <row r="10" spans="1:19" ht="51" x14ac:dyDescent="0.25">
      <c r="A10" s="17"/>
      <c r="B10" s="19">
        <v>5003154</v>
      </c>
      <c r="C10" s="19" t="s">
        <v>1679</v>
      </c>
      <c r="D10" s="68">
        <v>3000391</v>
      </c>
      <c r="E10" s="19" t="s">
        <v>1673</v>
      </c>
      <c r="F10" s="69">
        <v>240</v>
      </c>
      <c r="G10" s="19" t="s">
        <v>1081</v>
      </c>
      <c r="H10" s="20">
        <v>1.38296</v>
      </c>
      <c r="I10" s="21">
        <v>1.460537</v>
      </c>
      <c r="J10" s="21">
        <f t="shared" si="1"/>
        <v>0.48211575927946881</v>
      </c>
      <c r="K10" s="21">
        <v>0.4719470192794688</v>
      </c>
      <c r="L10" s="21">
        <v>4.7647900000000005E-3</v>
      </c>
      <c r="M10" s="21">
        <v>5.4039500000000002E-3</v>
      </c>
      <c r="N10" s="22">
        <f t="shared" si="2"/>
        <v>0.32313253226687771</v>
      </c>
      <c r="O10" s="22">
        <f t="shared" si="3"/>
        <v>0.32639488714046194</v>
      </c>
      <c r="P10" s="23">
        <f t="shared" si="4"/>
        <v>0.33009486187578185</v>
      </c>
      <c r="Q10" s="70">
        <v>0</v>
      </c>
      <c r="R10" s="21">
        <v>0</v>
      </c>
      <c r="S10" s="23">
        <f t="shared" si="5"/>
        <v>0</v>
      </c>
    </row>
    <row r="11" spans="1:19" ht="38.25" x14ac:dyDescent="0.25">
      <c r="A11" s="17"/>
      <c r="B11" s="19">
        <v>5003155</v>
      </c>
      <c r="C11" s="19" t="s">
        <v>1680</v>
      </c>
      <c r="D11" s="68">
        <v>3000391</v>
      </c>
      <c r="E11" s="19" t="s">
        <v>1673</v>
      </c>
      <c r="F11" s="69">
        <v>240</v>
      </c>
      <c r="G11" s="19" t="s">
        <v>1081</v>
      </c>
      <c r="H11" s="20">
        <v>0.59243999999999997</v>
      </c>
      <c r="I11" s="21">
        <v>0.17036000000000001</v>
      </c>
      <c r="J11" s="21">
        <f t="shared" si="1"/>
        <v>3.952764985050037E-2</v>
      </c>
      <c r="K11" s="21">
        <v>2.8019749850500375E-2</v>
      </c>
      <c r="L11" s="21">
        <v>5.6039499999999999E-3</v>
      </c>
      <c r="M11" s="21">
        <v>5.9039499999999998E-3</v>
      </c>
      <c r="N11" s="22">
        <f t="shared" si="2"/>
        <v>0.16447376056879767</v>
      </c>
      <c r="O11" s="22">
        <f t="shared" si="3"/>
        <v>0.19736851285806745</v>
      </c>
      <c r="P11" s="23">
        <f t="shared" si="4"/>
        <v>0.23202424190244403</v>
      </c>
      <c r="Q11" s="70">
        <v>0</v>
      </c>
      <c r="R11" s="21">
        <v>0</v>
      </c>
      <c r="S11" s="23">
        <f t="shared" si="5"/>
        <v>0</v>
      </c>
    </row>
    <row r="12" spans="1:19" ht="38.25" x14ac:dyDescent="0.25">
      <c r="A12" s="17"/>
      <c r="B12" s="19">
        <v>5003156</v>
      </c>
      <c r="C12" s="19" t="s">
        <v>1681</v>
      </c>
      <c r="D12" s="68">
        <v>3000391</v>
      </c>
      <c r="E12" s="19" t="s">
        <v>1673</v>
      </c>
      <c r="F12" s="69">
        <v>240</v>
      </c>
      <c r="G12" s="19" t="s">
        <v>1081</v>
      </c>
      <c r="H12" s="20">
        <v>0.52886</v>
      </c>
      <c r="I12" s="21">
        <v>0.49136000000000002</v>
      </c>
      <c r="J12" s="21">
        <f t="shared" si="1"/>
        <v>4.3027647466314579E-2</v>
      </c>
      <c r="K12" s="21">
        <v>3.0519747466314584E-2</v>
      </c>
      <c r="L12" s="21">
        <v>6.1039500000000003E-3</v>
      </c>
      <c r="M12" s="21">
        <v>6.4039500000000003E-3</v>
      </c>
      <c r="N12" s="22">
        <f t="shared" si="2"/>
        <v>6.2112804189015353E-2</v>
      </c>
      <c r="O12" s="22">
        <f t="shared" si="3"/>
        <v>7.4535366058113353E-2</v>
      </c>
      <c r="P12" s="23">
        <f t="shared" si="4"/>
        <v>8.7568478236556863E-2</v>
      </c>
      <c r="Q12" s="70">
        <v>0</v>
      </c>
      <c r="R12" s="21">
        <v>0</v>
      </c>
      <c r="S12" s="23">
        <f t="shared" si="5"/>
        <v>0</v>
      </c>
    </row>
    <row r="13" spans="1:19" ht="63.75" x14ac:dyDescent="0.25">
      <c r="A13" s="17"/>
      <c r="B13" s="19">
        <v>5003158</v>
      </c>
      <c r="C13" s="19" t="s">
        <v>1682</v>
      </c>
      <c r="D13" s="68">
        <v>3000391</v>
      </c>
      <c r="E13" s="19" t="s">
        <v>1673</v>
      </c>
      <c r="F13" s="69">
        <v>86</v>
      </c>
      <c r="G13" s="19" t="s">
        <v>501</v>
      </c>
      <c r="H13" s="20">
        <v>0.34200000000000003</v>
      </c>
      <c r="I13" s="21">
        <v>0.30199999999999999</v>
      </c>
      <c r="J13" s="21">
        <f t="shared" si="1"/>
        <v>0.21533689326587677</v>
      </c>
      <c r="K13" s="21">
        <v>0.18561573326587677</v>
      </c>
      <c r="L13" s="21">
        <v>1.09E-2</v>
      </c>
      <c r="M13" s="21">
        <v>1.882116E-2</v>
      </c>
      <c r="N13" s="22">
        <f t="shared" si="2"/>
        <v>0.61462163333071784</v>
      </c>
      <c r="O13" s="22">
        <f t="shared" si="3"/>
        <v>0.65071434856250587</v>
      </c>
      <c r="P13" s="23">
        <f t="shared" si="4"/>
        <v>0.7130360704168105</v>
      </c>
      <c r="Q13" s="70">
        <v>0</v>
      </c>
      <c r="R13" s="21">
        <v>0</v>
      </c>
      <c r="S13" s="23">
        <f t="shared" si="5"/>
        <v>0</v>
      </c>
    </row>
    <row r="14" spans="1:19" ht="51" x14ac:dyDescent="0.25">
      <c r="A14" s="17"/>
      <c r="B14" s="19">
        <v>5003160</v>
      </c>
      <c r="C14" s="19" t="s">
        <v>1683</v>
      </c>
      <c r="D14" s="68">
        <v>3000392</v>
      </c>
      <c r="E14" s="19" t="s">
        <v>1674</v>
      </c>
      <c r="F14" s="69">
        <v>408</v>
      </c>
      <c r="G14" s="19" t="s">
        <v>858</v>
      </c>
      <c r="H14" s="20">
        <v>0.94020999999999999</v>
      </c>
      <c r="I14" s="21">
        <v>0.44070999999999999</v>
      </c>
      <c r="J14" s="21">
        <f t="shared" si="1"/>
        <v>3.0149670521495864E-2</v>
      </c>
      <c r="K14" s="21">
        <v>3.0149670521495864E-2</v>
      </c>
      <c r="L14" s="21">
        <v>0</v>
      </c>
      <c r="M14" s="21">
        <v>0</v>
      </c>
      <c r="N14" s="22">
        <f t="shared" si="2"/>
        <v>6.8411587033413962E-2</v>
      </c>
      <c r="O14" s="22">
        <f t="shared" si="3"/>
        <v>6.8411587033413962E-2</v>
      </c>
      <c r="P14" s="23">
        <f t="shared" si="4"/>
        <v>6.8411587033413962E-2</v>
      </c>
      <c r="Q14" s="70">
        <v>320</v>
      </c>
      <c r="R14" s="21">
        <v>320</v>
      </c>
      <c r="S14" s="23">
        <f t="shared" si="5"/>
        <v>1</v>
      </c>
    </row>
    <row r="15" spans="1:19" ht="51" x14ac:dyDescent="0.25">
      <c r="A15" s="17"/>
      <c r="B15" s="19">
        <v>5003161</v>
      </c>
      <c r="C15" s="19" t="s">
        <v>1684</v>
      </c>
      <c r="D15" s="68">
        <v>3000392</v>
      </c>
      <c r="E15" s="19" t="s">
        <v>1674</v>
      </c>
      <c r="F15" s="69">
        <v>408</v>
      </c>
      <c r="G15" s="19" t="s">
        <v>858</v>
      </c>
      <c r="H15" s="20">
        <v>0.26324999999999998</v>
      </c>
      <c r="I15" s="21">
        <v>0.13165000000000002</v>
      </c>
      <c r="J15" s="21">
        <f t="shared" si="1"/>
        <v>2.1927099296590313E-3</v>
      </c>
      <c r="K15" s="21">
        <v>2.1927099296590313E-3</v>
      </c>
      <c r="L15" s="21">
        <v>0</v>
      </c>
      <c r="M15" s="21">
        <v>0</v>
      </c>
      <c r="N15" s="22">
        <f t="shared" si="2"/>
        <v>1.6655601440630694E-2</v>
      </c>
      <c r="O15" s="22">
        <f t="shared" si="3"/>
        <v>1.6655601440630694E-2</v>
      </c>
      <c r="P15" s="23">
        <f t="shared" si="4"/>
        <v>1.6655601440630694E-2</v>
      </c>
      <c r="Q15" s="70">
        <v>320</v>
      </c>
      <c r="R15" s="21">
        <v>320</v>
      </c>
      <c r="S15" s="23">
        <f t="shared" si="5"/>
        <v>1</v>
      </c>
    </row>
    <row r="16" spans="1:19" ht="25.5" x14ac:dyDescent="0.25">
      <c r="A16" s="17"/>
      <c r="B16" s="19">
        <v>5004211</v>
      </c>
      <c r="C16" s="19" t="s">
        <v>1685</v>
      </c>
      <c r="D16" s="68">
        <v>3000545</v>
      </c>
      <c r="E16" s="19" t="s">
        <v>1675</v>
      </c>
      <c r="F16" s="69">
        <v>544</v>
      </c>
      <c r="G16" s="19" t="s">
        <v>1086</v>
      </c>
      <c r="H16" s="20">
        <v>0.75517999999999996</v>
      </c>
      <c r="I16" s="21">
        <v>0.28608</v>
      </c>
      <c r="J16" s="21">
        <f t="shared" si="1"/>
        <v>3.6455551396971195E-2</v>
      </c>
      <c r="K16" s="21">
        <v>2.7947651396971196E-2</v>
      </c>
      <c r="L16" s="21">
        <v>4.1039500000000003E-3</v>
      </c>
      <c r="M16" s="21">
        <v>4.4039500000000002E-3</v>
      </c>
      <c r="N16" s="22">
        <f t="shared" si="2"/>
        <v>9.7691734469278507E-2</v>
      </c>
      <c r="O16" s="22">
        <f t="shared" si="3"/>
        <v>0.11203719727688478</v>
      </c>
      <c r="P16" s="23">
        <f t="shared" si="4"/>
        <v>0.12743131780261183</v>
      </c>
      <c r="Q16" s="70">
        <v>0</v>
      </c>
      <c r="R16" s="21">
        <v>0</v>
      </c>
      <c r="S16" s="23">
        <f t="shared" si="5"/>
        <v>0</v>
      </c>
    </row>
    <row r="17" spans="1:19" ht="25.5" x14ac:dyDescent="0.25">
      <c r="A17" s="17"/>
      <c r="B17" s="19">
        <v>5004213</v>
      </c>
      <c r="C17" s="19" t="s">
        <v>1686</v>
      </c>
      <c r="D17" s="68">
        <v>3000545</v>
      </c>
      <c r="E17" s="19" t="s">
        <v>1675</v>
      </c>
      <c r="F17" s="69">
        <v>236</v>
      </c>
      <c r="G17" s="19" t="s">
        <v>1425</v>
      </c>
      <c r="H17" s="20">
        <v>0.39771000000000001</v>
      </c>
      <c r="I17" s="21">
        <v>0.29846</v>
      </c>
      <c r="J17" s="21">
        <f t="shared" si="1"/>
        <v>3.7327651429371542E-2</v>
      </c>
      <c r="K17" s="21">
        <v>2.0819751429371536E-2</v>
      </c>
      <c r="L17" s="21">
        <v>1.210395E-2</v>
      </c>
      <c r="M17" s="21">
        <v>4.4039500000000002E-3</v>
      </c>
      <c r="N17" s="22">
        <f t="shared" si="2"/>
        <v>6.9757258692526761E-2</v>
      </c>
      <c r="O17" s="22">
        <f t="shared" si="3"/>
        <v>0.11031193938675715</v>
      </c>
      <c r="P17" s="23">
        <f t="shared" si="4"/>
        <v>0.12506751802376045</v>
      </c>
      <c r="Q17" s="70">
        <v>1</v>
      </c>
      <c r="R17" s="21">
        <v>1</v>
      </c>
      <c r="S17" s="23">
        <f t="shared" si="5"/>
        <v>1</v>
      </c>
    </row>
    <row r="18" spans="1:19" ht="51" x14ac:dyDescent="0.25">
      <c r="A18" s="17"/>
      <c r="B18" s="19">
        <v>5004214</v>
      </c>
      <c r="C18" s="19" t="s">
        <v>1687</v>
      </c>
      <c r="D18" s="68">
        <v>3000546</v>
      </c>
      <c r="E18" s="19" t="s">
        <v>1676</v>
      </c>
      <c r="F18" s="69">
        <v>236</v>
      </c>
      <c r="G18" s="19" t="s">
        <v>1425</v>
      </c>
      <c r="H18" s="20">
        <v>92.350143999999972</v>
      </c>
      <c r="I18" s="21">
        <v>94.058220999999975</v>
      </c>
      <c r="J18" s="21">
        <f t="shared" si="1"/>
        <v>51.697542349479249</v>
      </c>
      <c r="K18" s="21">
        <v>34.515860089479247</v>
      </c>
      <c r="L18" s="21">
        <v>7.9431090299999996</v>
      </c>
      <c r="M18" s="21">
        <v>9.2385732299999965</v>
      </c>
      <c r="N18" s="22">
        <f t="shared" si="2"/>
        <v>0.36696271439664224</v>
      </c>
      <c r="O18" s="22">
        <f t="shared" si="3"/>
        <v>0.45141156900553392</v>
      </c>
      <c r="P18" s="23">
        <f t="shared" si="4"/>
        <v>0.54963342703961271</v>
      </c>
      <c r="Q18" s="70">
        <v>766</v>
      </c>
      <c r="R18" s="21">
        <v>154</v>
      </c>
      <c r="S18" s="23">
        <f t="shared" si="5"/>
        <v>0.20104438642297651</v>
      </c>
    </row>
    <row r="19" spans="1:19" ht="38.25" x14ac:dyDescent="0.25">
      <c r="A19" s="17"/>
      <c r="B19" s="19">
        <v>5004215</v>
      </c>
      <c r="C19" s="19" t="s">
        <v>1688</v>
      </c>
      <c r="D19" s="68">
        <v>3000546</v>
      </c>
      <c r="E19" s="19" t="s">
        <v>1676</v>
      </c>
      <c r="F19" s="69">
        <v>236</v>
      </c>
      <c r="G19" s="19" t="s">
        <v>1425</v>
      </c>
      <c r="H19" s="20">
        <v>4.8771690000000012</v>
      </c>
      <c r="I19" s="21">
        <v>4.965916</v>
      </c>
      <c r="J19" s="21">
        <f t="shared" si="1"/>
        <v>1.089038108185725</v>
      </c>
      <c r="K19" s="21">
        <v>0.71695436818572489</v>
      </c>
      <c r="L19" s="21">
        <v>0.19145228000000003</v>
      </c>
      <c r="M19" s="21">
        <v>0.18063145999999999</v>
      </c>
      <c r="N19" s="22">
        <f t="shared" si="2"/>
        <v>0.14437504947440208</v>
      </c>
      <c r="O19" s="22">
        <f t="shared" si="3"/>
        <v>0.18292831537740972</v>
      </c>
      <c r="P19" s="23">
        <f t="shared" si="4"/>
        <v>0.21930256335099607</v>
      </c>
      <c r="Q19" s="70">
        <v>67</v>
      </c>
      <c r="R19" s="21">
        <v>56</v>
      </c>
      <c r="S19" s="23">
        <f t="shared" si="5"/>
        <v>0.83582089552238803</v>
      </c>
    </row>
    <row r="20" spans="1:19" ht="25.5" x14ac:dyDescent="0.25">
      <c r="A20" s="17"/>
      <c r="B20" s="19">
        <v>5004282</v>
      </c>
      <c r="C20" s="19" t="s">
        <v>1689</v>
      </c>
      <c r="D20" s="68">
        <v>3000567</v>
      </c>
      <c r="E20" s="19" t="s">
        <v>1677</v>
      </c>
      <c r="F20" s="69">
        <v>236</v>
      </c>
      <c r="G20" s="19" t="s">
        <v>1425</v>
      </c>
      <c r="H20" s="20">
        <v>0.51311099999999998</v>
      </c>
      <c r="I20" s="21">
        <v>0.36974000000000001</v>
      </c>
      <c r="J20" s="21">
        <f t="shared" si="1"/>
        <v>0.11522304977228429</v>
      </c>
      <c r="K20" s="21">
        <v>7.0992369772284292E-2</v>
      </c>
      <c r="L20" s="21">
        <v>1.424313E-2</v>
      </c>
      <c r="M20" s="21">
        <v>2.9987549999999998E-2</v>
      </c>
      <c r="N20" s="22">
        <f t="shared" si="2"/>
        <v>0.19200619292552681</v>
      </c>
      <c r="O20" s="22">
        <f t="shared" si="3"/>
        <v>0.2305282083958573</v>
      </c>
      <c r="P20" s="23">
        <f t="shared" si="4"/>
        <v>0.31163263312674927</v>
      </c>
      <c r="Q20" s="70">
        <v>0</v>
      </c>
      <c r="R20" s="21">
        <v>0</v>
      </c>
      <c r="S20" s="23">
        <f t="shared" si="5"/>
        <v>0</v>
      </c>
    </row>
    <row r="21" spans="1:19" ht="15.75" thickBot="1" x14ac:dyDescent="0.3">
      <c r="A21" s="41" t="s">
        <v>294</v>
      </c>
      <c r="B21" s="43"/>
      <c r="C21" s="43"/>
      <c r="D21" s="65"/>
      <c r="E21" s="43"/>
      <c r="F21" s="66"/>
      <c r="G21" s="43"/>
      <c r="H21" s="44">
        <f>H6-H7</f>
        <v>3.704675000000023</v>
      </c>
      <c r="I21" s="44">
        <f t="shared" ref="I21:M21" si="6">I6-I7</f>
        <v>11.111215000000016</v>
      </c>
      <c r="J21" s="44">
        <f t="shared" si="6"/>
        <v>6.4981199121576125</v>
      </c>
      <c r="K21" s="44">
        <f t="shared" si="6"/>
        <v>4.7304096421576105</v>
      </c>
      <c r="L21" s="44">
        <f t="shared" si="6"/>
        <v>0.29878728000000088</v>
      </c>
      <c r="M21" s="44">
        <f t="shared" si="6"/>
        <v>1.4689229900000029</v>
      </c>
      <c r="N21" s="46">
        <f t="shared" si="2"/>
        <v>0.42573288719168911</v>
      </c>
      <c r="O21" s="46">
        <f t="shared" si="3"/>
        <v>0.45262349096454385</v>
      </c>
      <c r="P21" s="47">
        <f t="shared" si="4"/>
        <v>0.58482532397740528</v>
      </c>
      <c r="Q21" s="67"/>
      <c r="R21" s="45"/>
      <c r="S21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workbookViewId="0">
      <selection activeCell="A16" sqref="A16:L1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108</v>
      </c>
      <c r="B1" s="50" t="s">
        <v>69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1692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872.67892599999982</v>
      </c>
      <c r="E6" s="14">
        <v>1465.3475019999998</v>
      </c>
      <c r="F6" s="14">
        <v>391.95838488699013</v>
      </c>
      <c r="G6" s="14">
        <v>212.01637847699027</v>
      </c>
      <c r="H6" s="14">
        <v>67.048458289999999</v>
      </c>
      <c r="I6" s="14">
        <v>112.89354811999998</v>
      </c>
      <c r="J6" s="15">
        <v>0.14468675736480036</v>
      </c>
      <c r="K6" s="15">
        <v>0.19044276964071985</v>
      </c>
      <c r="L6" s="16">
        <v>0.26748493743089635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582.7706720000001</v>
      </c>
      <c r="E7" s="38">
        <f ca="1">SUM(E8:OFFSET(E6,MATCH("GOBIERNOS REGIONALES",$A$8:$A$50,0),0))</f>
        <v>113.97870699999999</v>
      </c>
      <c r="F7" s="38">
        <f ca="1">SUM(F8:OFFSET(F6,MATCH("GOBIERNOS REGIONALES",$A$8:$A$50,0),0))</f>
        <v>4.1877739633288789</v>
      </c>
      <c r="G7" s="38">
        <f ca="1">SUM(G8:OFFSET(G6,MATCH("GOBIERNOS REGIONALES",$A$8:$A$50,0),0))</f>
        <v>2.955268393328879</v>
      </c>
      <c r="H7" s="38">
        <f ca="1">SUM(H8:OFFSET(H6,MATCH("GOBIERNOS REGIONALES",$A$8:$A$50,0),0))</f>
        <v>0.55447252000000002</v>
      </c>
      <c r="I7" s="38">
        <f ca="1">SUM(I8:OFFSET(I6,MATCH("GOBIERNOS REGIONALES",$A$8:$A$50,0),0))</f>
        <v>0.67803305000000003</v>
      </c>
      <c r="J7" s="39">
        <f ca="1">IFERROR(G7/E7,0)</f>
        <v>2.5928249855728575E-2</v>
      </c>
      <c r="K7" s="39">
        <f ca="1">IFERROR(SUM(G7,H7)/E7,0)</f>
        <v>3.0792952523394389E-2</v>
      </c>
      <c r="L7" s="40">
        <f ca="1">IFERROR(SUM(G7,H7,I7)/E7,0)</f>
        <v>3.6741721972059917E-2</v>
      </c>
      <c r="M7" s="4"/>
    </row>
    <row r="8" spans="1:13" ht="25.5" x14ac:dyDescent="0.25">
      <c r="A8" s="17"/>
      <c r="B8" s="18">
        <v>37</v>
      </c>
      <c r="C8" s="19" t="s">
        <v>125</v>
      </c>
      <c r="D8" s="20">
        <v>582.7706720000001</v>
      </c>
      <c r="E8" s="21">
        <v>113.97870699999999</v>
      </c>
      <c r="F8" s="21">
        <f t="shared" ref="F8:F17" si="0">SUM(G8,H8,I8)</f>
        <v>4.1877739633288789</v>
      </c>
      <c r="G8" s="21">
        <v>2.955268393328879</v>
      </c>
      <c r="H8" s="21">
        <v>0.55447252000000002</v>
      </c>
      <c r="I8" s="21">
        <v>0.67803305000000003</v>
      </c>
      <c r="J8" s="22">
        <f t="shared" ref="J8:J17" si="1">IFERROR(G8/E8,0)</f>
        <v>2.5928249855728575E-2</v>
      </c>
      <c r="K8" s="22">
        <f t="shared" ref="K8:K17" si="2">IFERROR(SUM(G8,H8)/E8,0)</f>
        <v>3.0792952523394389E-2</v>
      </c>
      <c r="L8" s="23">
        <f t="shared" ref="L8:L17" si="3">IFERROR(SUM(G8,H8,I8)/E8,0)</f>
        <v>3.6741721972059917E-2</v>
      </c>
      <c r="M8" s="4"/>
    </row>
    <row r="9" spans="1:13" x14ac:dyDescent="0.25">
      <c r="A9" s="34" t="s">
        <v>206</v>
      </c>
      <c r="B9" s="57"/>
      <c r="C9" s="36"/>
      <c r="D9" s="37">
        <f ca="1">SUM(D10:OFFSET(D8,(MATCH("GOBIERNOS LOCALES",$A$8:$A$50,0)-MATCH("GOBIERNOS REGIONALES",$A$8:$A$50,0)),0))</f>
        <v>24.474176999999997</v>
      </c>
      <c r="E9" s="38">
        <f ca="1">SUM(E10:OFFSET(E8,(MATCH("GOBIERNOS LOCALES",$A$8:$A$50,0)-MATCH("GOBIERNOS REGIONALES",$A$8:$A$50,0)),0))</f>
        <v>47.907104000000004</v>
      </c>
      <c r="F9" s="38">
        <f ca="1">SUM(F10:OFFSET(F8,(MATCH("GOBIERNOS LOCALES",$A$8:$A$50,0)-MATCH("GOBIERNOS REGIONALES",$A$8:$A$50,0)),0))</f>
        <v>24.591127838386143</v>
      </c>
      <c r="G9" s="38">
        <f ca="1">SUM(G10:OFFSET(G8,(MATCH("GOBIERNOS LOCALES",$A$8:$A$50,0)-MATCH("GOBIERNOS REGIONALES",$A$8:$A$50,0)),0))</f>
        <v>15.665567468386143</v>
      </c>
      <c r="H9" s="38">
        <f ca="1">SUM(H10:OFFSET(H8,(MATCH("GOBIERNOS LOCALES",$A$8:$A$50,0)-MATCH("GOBIERNOS REGIONALES",$A$8:$A$50,0)),0))</f>
        <v>5.02856988</v>
      </c>
      <c r="I9" s="38">
        <f ca="1">SUM(I10:OFFSET(I8,(MATCH("GOBIERNOS LOCALES",$A$8:$A$50,0)-MATCH("GOBIERNOS REGIONALES",$A$8:$A$50,0)),0))</f>
        <v>3.8969904899999999</v>
      </c>
      <c r="J9" s="39">
        <f t="shared" ca="1" si="1"/>
        <v>0.32699884068104268</v>
      </c>
      <c r="K9" s="39">
        <f t="shared" ca="1" si="2"/>
        <v>0.43196385547300337</v>
      </c>
      <c r="L9" s="40">
        <f t="shared" ca="1" si="3"/>
        <v>0.51330858651748479</v>
      </c>
      <c r="M9" s="4"/>
    </row>
    <row r="10" spans="1:13" x14ac:dyDescent="0.25">
      <c r="A10" s="17"/>
      <c r="B10" s="18">
        <v>440</v>
      </c>
      <c r="C10" s="19" t="s">
        <v>207</v>
      </c>
      <c r="D10" s="20">
        <v>0</v>
      </c>
      <c r="E10" s="21">
        <v>1.196896</v>
      </c>
      <c r="F10" s="21">
        <f t="shared" si="0"/>
        <v>0.18948219999999999</v>
      </c>
      <c r="G10" s="21">
        <v>0</v>
      </c>
      <c r="H10" s="21">
        <v>0</v>
      </c>
      <c r="I10" s="21">
        <v>0.18948219999999999</v>
      </c>
      <c r="J10" s="22">
        <f t="shared" si="1"/>
        <v>0</v>
      </c>
      <c r="K10" s="22">
        <f t="shared" si="2"/>
        <v>0</v>
      </c>
      <c r="L10" s="23">
        <f t="shared" si="3"/>
        <v>0.15831133197871827</v>
      </c>
      <c r="M10" s="4"/>
    </row>
    <row r="11" spans="1:13" x14ac:dyDescent="0.25">
      <c r="A11" s="17"/>
      <c r="B11" s="18">
        <v>444</v>
      </c>
      <c r="C11" s="19" t="s">
        <v>211</v>
      </c>
      <c r="D11" s="20">
        <v>5.8884419999999995</v>
      </c>
      <c r="E11" s="21">
        <v>4.9433690000000006</v>
      </c>
      <c r="F11" s="21">
        <f t="shared" si="0"/>
        <v>3.5679024229393086</v>
      </c>
      <c r="G11" s="21">
        <v>1.5546087429393083</v>
      </c>
      <c r="H11" s="21">
        <v>0.86529588999999996</v>
      </c>
      <c r="I11" s="21">
        <v>1.14799779</v>
      </c>
      <c r="J11" s="22">
        <f t="shared" si="1"/>
        <v>0.31448365334234774</v>
      </c>
      <c r="K11" s="22">
        <f t="shared" si="2"/>
        <v>0.48952538904931192</v>
      </c>
      <c r="L11" s="23">
        <f t="shared" si="3"/>
        <v>0.72175522865869579</v>
      </c>
      <c r="M11" s="4"/>
    </row>
    <row r="12" spans="1:13" x14ac:dyDescent="0.25">
      <c r="A12" s="17"/>
      <c r="B12" s="18">
        <v>452</v>
      </c>
      <c r="C12" s="19" t="s">
        <v>219</v>
      </c>
      <c r="D12" s="20">
        <v>0</v>
      </c>
      <c r="E12" s="21">
        <v>11.225200000000001</v>
      </c>
      <c r="F12" s="21">
        <f t="shared" si="0"/>
        <v>6.6714864493259007</v>
      </c>
      <c r="G12" s="21">
        <v>4.0662794993259013</v>
      </c>
      <c r="H12" s="21">
        <v>1.03681003</v>
      </c>
      <c r="I12" s="21">
        <v>1.5683969200000001</v>
      </c>
      <c r="J12" s="22">
        <f t="shared" si="1"/>
        <v>0.36224561694454449</v>
      </c>
      <c r="K12" s="22">
        <f t="shared" si="2"/>
        <v>0.45461012091774761</v>
      </c>
      <c r="L12" s="23">
        <f t="shared" si="3"/>
        <v>0.59433118780297012</v>
      </c>
      <c r="M12" s="4"/>
    </row>
    <row r="13" spans="1:13" x14ac:dyDescent="0.25">
      <c r="A13" s="17"/>
      <c r="B13" s="18">
        <v>453</v>
      </c>
      <c r="C13" s="19" t="s">
        <v>220</v>
      </c>
      <c r="D13" s="20">
        <v>2.1770110000000003</v>
      </c>
      <c r="E13" s="21">
        <v>0.249807</v>
      </c>
      <c r="F13" s="21">
        <f t="shared" si="0"/>
        <v>3.238605E-2</v>
      </c>
      <c r="G13" s="21">
        <v>0</v>
      </c>
      <c r="H13" s="21">
        <v>3.238605E-2</v>
      </c>
      <c r="I13" s="21">
        <v>0</v>
      </c>
      <c r="J13" s="22">
        <f t="shared" si="1"/>
        <v>0</v>
      </c>
      <c r="K13" s="22">
        <f t="shared" si="2"/>
        <v>0.12964428538831979</v>
      </c>
      <c r="L13" s="23">
        <f t="shared" si="3"/>
        <v>0.12964428538831979</v>
      </c>
      <c r="M13" s="4"/>
    </row>
    <row r="14" spans="1:13" x14ac:dyDescent="0.25">
      <c r="A14" s="17"/>
      <c r="B14" s="18">
        <v>454</v>
      </c>
      <c r="C14" s="19" t="s">
        <v>221</v>
      </c>
      <c r="D14" s="20">
        <v>2.4087239999999999</v>
      </c>
      <c r="E14" s="21">
        <v>11.922657000000001</v>
      </c>
      <c r="F14" s="21">
        <f t="shared" si="0"/>
        <v>1.2130153805969925</v>
      </c>
      <c r="G14" s="21">
        <v>0.35781293059699237</v>
      </c>
      <c r="H14" s="21">
        <v>0.27798216999999997</v>
      </c>
      <c r="I14" s="21">
        <v>0.57722028000000003</v>
      </c>
      <c r="J14" s="22">
        <f t="shared" si="1"/>
        <v>3.0011173733924607E-2</v>
      </c>
      <c r="K14" s="22">
        <f t="shared" si="2"/>
        <v>5.3326628502102541E-2</v>
      </c>
      <c r="L14" s="23">
        <f t="shared" si="3"/>
        <v>0.10174035708625959</v>
      </c>
      <c r="M14" s="4"/>
    </row>
    <row r="15" spans="1:13" x14ac:dyDescent="0.25">
      <c r="A15" s="17"/>
      <c r="B15" s="18">
        <v>461</v>
      </c>
      <c r="C15" s="19" t="s">
        <v>228</v>
      </c>
      <c r="D15" s="20">
        <v>0</v>
      </c>
      <c r="E15" s="21">
        <v>0.19740099999999999</v>
      </c>
      <c r="F15" s="21">
        <f t="shared" si="0"/>
        <v>0.16797300000000001</v>
      </c>
      <c r="G15" s="21">
        <v>0</v>
      </c>
      <c r="H15" s="21">
        <v>0</v>
      </c>
      <c r="I15" s="21">
        <v>0.16797300000000001</v>
      </c>
      <c r="J15" s="22">
        <f t="shared" si="1"/>
        <v>0</v>
      </c>
      <c r="K15" s="22">
        <f t="shared" si="2"/>
        <v>0</v>
      </c>
      <c r="L15" s="23">
        <f t="shared" si="3"/>
        <v>0.85092274101954912</v>
      </c>
      <c r="M15" s="4"/>
    </row>
    <row r="16" spans="1:13" x14ac:dyDescent="0.25">
      <c r="A16" s="17"/>
      <c r="B16" s="18">
        <v>462</v>
      </c>
      <c r="C16" s="19" t="s">
        <v>229</v>
      </c>
      <c r="D16" s="20">
        <v>14</v>
      </c>
      <c r="E16" s="21">
        <v>18.171774000000003</v>
      </c>
      <c r="F16" s="21">
        <f t="shared" si="0"/>
        <v>12.748882335523941</v>
      </c>
      <c r="G16" s="21">
        <v>9.6868662955239415</v>
      </c>
      <c r="H16" s="21">
        <v>2.8160957400000002</v>
      </c>
      <c r="I16" s="21">
        <v>0.24592030000000001</v>
      </c>
      <c r="J16" s="22">
        <f t="shared" si="1"/>
        <v>0.53307213129130593</v>
      </c>
      <c r="K16" s="22">
        <f t="shared" si="2"/>
        <v>0.68804300755247894</v>
      </c>
      <c r="L16" s="23">
        <f t="shared" si="3"/>
        <v>0.70157610013881633</v>
      </c>
      <c r="M16" s="4"/>
    </row>
    <row r="17" spans="1:13" ht="15.75" thickBot="1" x14ac:dyDescent="0.3">
      <c r="A17" s="41" t="s">
        <v>233</v>
      </c>
      <c r="B17" s="58"/>
      <c r="C17" s="43"/>
      <c r="D17" s="44">
        <v>265.43407699999989</v>
      </c>
      <c r="E17" s="45">
        <v>1303.461691</v>
      </c>
      <c r="F17" s="45">
        <f t="shared" si="0"/>
        <v>363.17948308527514</v>
      </c>
      <c r="G17" s="45">
        <v>193.39554261527525</v>
      </c>
      <c r="H17" s="45">
        <v>61.465415890000052</v>
      </c>
      <c r="I17" s="45">
        <v>108.31852457999982</v>
      </c>
      <c r="J17" s="46">
        <f t="shared" si="1"/>
        <v>0.14837071465207738</v>
      </c>
      <c r="K17" s="46">
        <f t="shared" si="2"/>
        <v>0.19552623622543833</v>
      </c>
      <c r="L17" s="47">
        <f t="shared" si="3"/>
        <v>0.27862689451705192</v>
      </c>
      <c r="M17" s="4"/>
    </row>
    <row r="18" spans="1:13" x14ac:dyDescent="0.25">
      <c r="D18" s="5"/>
      <c r="E18" s="5"/>
      <c r="F18" s="5"/>
      <c r="G18" s="5"/>
      <c r="H18" s="5"/>
      <c r="I18" s="5"/>
      <c r="J18" s="4"/>
      <c r="K18" s="4"/>
      <c r="L18" s="4"/>
      <c r="M18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108</v>
      </c>
      <c r="B1" s="51" t="s">
        <v>69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1693</v>
      </c>
      <c r="N2" s="72" t="s">
        <v>1699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872.67892599999982</v>
      </c>
      <c r="E6" s="14">
        <f ca="1">SUM(E7:OFFSET(E7,50,0))</f>
        <v>1465.3475019999998</v>
      </c>
      <c r="F6" s="14">
        <f ca="1">SUM(F7:OFFSET(F7,50,0))</f>
        <v>391.95838488699013</v>
      </c>
      <c r="G6" s="14">
        <f ca="1">SUM(G7:OFFSET(G7,50,0))</f>
        <v>212.01637847699027</v>
      </c>
      <c r="H6" s="14">
        <f ca="1">SUM(H7:OFFSET(H7,50,0))</f>
        <v>67.048458289999999</v>
      </c>
      <c r="I6" s="14">
        <f ca="1">SUM(I7:OFFSET(I7,50,0))</f>
        <v>112.89354811999998</v>
      </c>
      <c r="J6" s="15">
        <f ca="1">IFERROR(G6/E6,0)</f>
        <v>0.14468675736480036</v>
      </c>
      <c r="K6" s="15">
        <f ca="1">IFERROR(SUM(G6,H6)/E6,0)</f>
        <v>0.19044276964071985</v>
      </c>
      <c r="L6" s="16">
        <f ca="1">IFERROR(SUM(G6,H6,I6)/E6,0)</f>
        <v>0.26748493743089635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9.2209389999999996</v>
      </c>
      <c r="E7" s="21">
        <v>26.990890000000004</v>
      </c>
      <c r="F7" s="21">
        <f t="shared" ref="F7:F31" si="0">SUM(G7,H7,I7)</f>
        <v>4.4329348895431702</v>
      </c>
      <c r="G7" s="21">
        <v>2.63095455954317</v>
      </c>
      <c r="H7" s="21">
        <v>0.59313746000000012</v>
      </c>
      <c r="I7" s="21">
        <v>1.20884287</v>
      </c>
      <c r="J7" s="22">
        <f t="shared" ref="J7:J31" si="1">IFERROR(G7/E7,0)</f>
        <v>9.7475650471072636E-2</v>
      </c>
      <c r="K7" s="22">
        <f t="shared" ref="K7:K31" si="2">IFERROR(SUM(G7,H7)/E7,0)</f>
        <v>0.1194511192310876</v>
      </c>
      <c r="L7" s="23">
        <f t="shared" ref="L7:L31" si="3">IFERROR(SUM(G7,H7,I7)/E7,0)</f>
        <v>0.16423818886828739</v>
      </c>
      <c r="M7" s="4"/>
      <c r="N7" t="s">
        <v>257</v>
      </c>
      <c r="O7" s="5">
        <v>41.292731065773864</v>
      </c>
      <c r="P7" s="71">
        <v>0.44133509288991091</v>
      </c>
    </row>
    <row r="8" spans="1:16" x14ac:dyDescent="0.25">
      <c r="A8" s="17"/>
      <c r="B8" s="55">
        <v>2</v>
      </c>
      <c r="C8" s="19" t="s">
        <v>251</v>
      </c>
      <c r="D8" s="20">
        <v>9.2585509999999989</v>
      </c>
      <c r="E8" s="21">
        <v>57.526321000000003</v>
      </c>
      <c r="F8" s="21">
        <f t="shared" si="0"/>
        <v>12.42351759995705</v>
      </c>
      <c r="G8" s="21">
        <v>5.6231214999570511</v>
      </c>
      <c r="H8" s="21">
        <v>1.5404720000000001</v>
      </c>
      <c r="I8" s="21">
        <v>5.2599240999999983</v>
      </c>
      <c r="J8" s="22">
        <f t="shared" si="1"/>
        <v>9.7748672298321515E-2</v>
      </c>
      <c r="K8" s="22">
        <f t="shared" si="2"/>
        <v>0.12452723162944926</v>
      </c>
      <c r="L8" s="23">
        <f t="shared" si="3"/>
        <v>0.21596231749214501</v>
      </c>
      <c r="M8" s="4"/>
      <c r="N8" t="s">
        <v>253</v>
      </c>
      <c r="O8" s="5">
        <v>33.108302329249923</v>
      </c>
      <c r="P8" s="71">
        <v>0.37122760634035357</v>
      </c>
    </row>
    <row r="9" spans="1:16" x14ac:dyDescent="0.25">
      <c r="A9" s="17"/>
      <c r="B9" s="55">
        <v>3</v>
      </c>
      <c r="C9" s="19" t="s">
        <v>252</v>
      </c>
      <c r="D9" s="20">
        <v>9.0364529999999998</v>
      </c>
      <c r="E9" s="21">
        <v>60.470658</v>
      </c>
      <c r="F9" s="21">
        <f t="shared" si="0"/>
        <v>9.6608312245240651</v>
      </c>
      <c r="G9" s="21">
        <v>4.7971037445240654</v>
      </c>
      <c r="H9" s="21">
        <v>1.97861942</v>
      </c>
      <c r="I9" s="21">
        <v>2.8851080599999994</v>
      </c>
      <c r="J9" s="22">
        <f t="shared" si="1"/>
        <v>7.9329445109131536E-2</v>
      </c>
      <c r="K9" s="22">
        <f t="shared" si="2"/>
        <v>0.11204976741817603</v>
      </c>
      <c r="L9" s="23">
        <f t="shared" si="3"/>
        <v>0.15976064332761294</v>
      </c>
      <c r="M9" s="4"/>
      <c r="N9" t="s">
        <v>274</v>
      </c>
      <c r="O9" s="5">
        <v>30.613343481502927</v>
      </c>
      <c r="P9" s="71">
        <v>0.36938253251439496</v>
      </c>
    </row>
    <row r="10" spans="1:16" x14ac:dyDescent="0.25">
      <c r="A10" s="17"/>
      <c r="B10" s="55">
        <v>4</v>
      </c>
      <c r="C10" s="19" t="s">
        <v>253</v>
      </c>
      <c r="D10" s="20">
        <v>31.679084999999997</v>
      </c>
      <c r="E10" s="21">
        <v>89.185991999999999</v>
      </c>
      <c r="F10" s="21">
        <f t="shared" si="0"/>
        <v>33.108302329249923</v>
      </c>
      <c r="G10" s="21">
        <v>16.919595519249924</v>
      </c>
      <c r="H10" s="21">
        <v>12.113518410000001</v>
      </c>
      <c r="I10" s="21">
        <v>4.0751884</v>
      </c>
      <c r="J10" s="22">
        <f t="shared" si="1"/>
        <v>0.18971135645662746</v>
      </c>
      <c r="K10" s="22">
        <f t="shared" si="2"/>
        <v>0.32553446206271863</v>
      </c>
      <c r="L10" s="23">
        <f t="shared" si="3"/>
        <v>0.37122760634035357</v>
      </c>
      <c r="M10" s="4"/>
      <c r="N10" t="s">
        <v>269</v>
      </c>
      <c r="O10" s="5">
        <v>31.823351873006221</v>
      </c>
      <c r="P10" s="71">
        <v>0.34690421928131276</v>
      </c>
    </row>
    <row r="11" spans="1:16" x14ac:dyDescent="0.25">
      <c r="A11" s="17"/>
      <c r="B11" s="55">
        <v>5</v>
      </c>
      <c r="C11" s="19" t="s">
        <v>254</v>
      </c>
      <c r="D11" s="20">
        <v>28.333386000000008</v>
      </c>
      <c r="E11" s="21">
        <v>61.836623000000003</v>
      </c>
      <c r="F11" s="21">
        <f t="shared" si="0"/>
        <v>17.770465172327796</v>
      </c>
      <c r="G11" s="21">
        <v>8.3515257423277944</v>
      </c>
      <c r="H11" s="21">
        <v>1.7161516100000003</v>
      </c>
      <c r="I11" s="21">
        <v>7.702787820000002</v>
      </c>
      <c r="J11" s="22">
        <f t="shared" si="1"/>
        <v>0.13505792097229816</v>
      </c>
      <c r="K11" s="22">
        <f t="shared" si="2"/>
        <v>0.16281091793010422</v>
      </c>
      <c r="L11" s="23">
        <f t="shared" si="3"/>
        <v>0.28737767863435548</v>
      </c>
      <c r="M11" s="4"/>
      <c r="N11" t="s">
        <v>263</v>
      </c>
      <c r="O11" s="5">
        <v>26.804923159623392</v>
      </c>
      <c r="P11" s="71">
        <v>0.32904874943468515</v>
      </c>
    </row>
    <row r="12" spans="1:16" x14ac:dyDescent="0.25">
      <c r="A12" s="17"/>
      <c r="B12" s="55">
        <v>6</v>
      </c>
      <c r="C12" s="19" t="s">
        <v>255</v>
      </c>
      <c r="D12" s="20">
        <v>8.9058890000000002</v>
      </c>
      <c r="E12" s="21">
        <v>64.513763999999995</v>
      </c>
      <c r="F12" s="21">
        <f t="shared" si="0"/>
        <v>13.104374393999143</v>
      </c>
      <c r="G12" s="21">
        <v>9.3696039539991425</v>
      </c>
      <c r="H12" s="21">
        <v>1.1374855800000001</v>
      </c>
      <c r="I12" s="21">
        <v>2.5972848599999998</v>
      </c>
      <c r="J12" s="22">
        <f t="shared" si="1"/>
        <v>0.14523418528175078</v>
      </c>
      <c r="K12" s="22">
        <f t="shared" si="2"/>
        <v>0.16286585811361345</v>
      </c>
      <c r="L12" s="23">
        <f t="shared" si="3"/>
        <v>0.20312524927237455</v>
      </c>
      <c r="M12" s="4"/>
      <c r="N12" t="s">
        <v>260</v>
      </c>
      <c r="O12" s="5">
        <v>11.421334744155345</v>
      </c>
      <c r="P12" s="71">
        <v>0.31894868992210457</v>
      </c>
    </row>
    <row r="13" spans="1:16" x14ac:dyDescent="0.25">
      <c r="A13" s="17"/>
      <c r="B13" s="55">
        <v>7</v>
      </c>
      <c r="C13" s="19" t="s">
        <v>256</v>
      </c>
      <c r="D13" s="20">
        <v>24.235424000000002</v>
      </c>
      <c r="E13" s="21">
        <v>35.915660000000003</v>
      </c>
      <c r="F13" s="21">
        <f t="shared" si="0"/>
        <v>10.477700476724351</v>
      </c>
      <c r="G13" s="21">
        <v>1.4344080567243509</v>
      </c>
      <c r="H13" s="21">
        <v>1.7953430500000001</v>
      </c>
      <c r="I13" s="21">
        <v>7.2479493699999997</v>
      </c>
      <c r="J13" s="22">
        <f t="shared" si="1"/>
        <v>3.993823465096704E-2</v>
      </c>
      <c r="K13" s="22">
        <f t="shared" si="2"/>
        <v>8.9925985119704066E-2</v>
      </c>
      <c r="L13" s="23">
        <f t="shared" si="3"/>
        <v>0.29173069565544252</v>
      </c>
      <c r="M13" s="4"/>
      <c r="N13" t="s">
        <v>258</v>
      </c>
      <c r="O13" s="5">
        <v>6.4322894391597867</v>
      </c>
      <c r="P13" s="71">
        <v>0.31253703687114104</v>
      </c>
    </row>
    <row r="14" spans="1:16" x14ac:dyDescent="0.25">
      <c r="A14" s="17"/>
      <c r="B14" s="55">
        <v>8</v>
      </c>
      <c r="C14" s="19" t="s">
        <v>257</v>
      </c>
      <c r="D14" s="20">
        <v>70.08063599999997</v>
      </c>
      <c r="E14" s="21">
        <v>93.563216999999938</v>
      </c>
      <c r="F14" s="21">
        <f t="shared" si="0"/>
        <v>41.292731065773864</v>
      </c>
      <c r="G14" s="21">
        <v>16.690472075773869</v>
      </c>
      <c r="H14" s="21">
        <v>7.8783313100000028</v>
      </c>
      <c r="I14" s="21">
        <v>16.723927679999996</v>
      </c>
      <c r="J14" s="22">
        <f t="shared" si="1"/>
        <v>0.17838711206107716</v>
      </c>
      <c r="K14" s="22">
        <f t="shared" si="2"/>
        <v>0.26259040864075772</v>
      </c>
      <c r="L14" s="23">
        <f t="shared" si="3"/>
        <v>0.44133509288991091</v>
      </c>
      <c r="M14" s="4"/>
      <c r="N14" t="s">
        <v>256</v>
      </c>
      <c r="O14" s="5">
        <v>10.477700476724351</v>
      </c>
      <c r="P14" s="71">
        <v>0.29173069565544252</v>
      </c>
    </row>
    <row r="15" spans="1:16" x14ac:dyDescent="0.25">
      <c r="A15" s="17"/>
      <c r="B15" s="55">
        <v>9</v>
      </c>
      <c r="C15" s="19" t="s">
        <v>258</v>
      </c>
      <c r="D15" s="20">
        <v>4.0370809999999997</v>
      </c>
      <c r="E15" s="21">
        <v>20.580886999999997</v>
      </c>
      <c r="F15" s="21">
        <f t="shared" si="0"/>
        <v>6.4322894391597867</v>
      </c>
      <c r="G15" s="21">
        <v>3.8354984491597861</v>
      </c>
      <c r="H15" s="21">
        <v>0.36609131</v>
      </c>
      <c r="I15" s="21">
        <v>2.2306996800000003</v>
      </c>
      <c r="J15" s="22">
        <f t="shared" si="1"/>
        <v>0.18636215480702006</v>
      </c>
      <c r="K15" s="22">
        <f t="shared" si="2"/>
        <v>0.20415008153729169</v>
      </c>
      <c r="L15" s="23">
        <f t="shared" si="3"/>
        <v>0.31253703687114104</v>
      </c>
      <c r="M15" s="4"/>
      <c r="N15" t="s">
        <v>261</v>
      </c>
      <c r="O15" s="5">
        <v>15.150730958451387</v>
      </c>
      <c r="P15" s="71">
        <v>0.28985645773337937</v>
      </c>
    </row>
    <row r="16" spans="1:16" x14ac:dyDescent="0.25">
      <c r="A16" s="17"/>
      <c r="B16" s="55">
        <v>10</v>
      </c>
      <c r="C16" s="19" t="s">
        <v>259</v>
      </c>
      <c r="D16" s="20">
        <v>0.28129599999999999</v>
      </c>
      <c r="E16" s="21">
        <v>31.245244999999997</v>
      </c>
      <c r="F16" s="21">
        <f t="shared" si="0"/>
        <v>3.5956398534974356</v>
      </c>
      <c r="G16" s="21">
        <v>1.096462863497436</v>
      </c>
      <c r="H16" s="21">
        <v>0.42159707999999996</v>
      </c>
      <c r="I16" s="21">
        <v>2.0775799099999999</v>
      </c>
      <c r="J16" s="22">
        <f t="shared" si="1"/>
        <v>3.5092151253652712E-2</v>
      </c>
      <c r="K16" s="22">
        <f t="shared" si="2"/>
        <v>4.8585310932829494E-2</v>
      </c>
      <c r="L16" s="23">
        <f t="shared" si="3"/>
        <v>0.11507798557820353</v>
      </c>
      <c r="M16" s="4"/>
      <c r="N16" t="s">
        <v>254</v>
      </c>
      <c r="O16" s="5">
        <v>17.770465172327796</v>
      </c>
      <c r="P16" s="71">
        <v>0.28737767863435548</v>
      </c>
    </row>
    <row r="17" spans="1:16" x14ac:dyDescent="0.25">
      <c r="A17" s="17"/>
      <c r="B17" s="55">
        <v>11</v>
      </c>
      <c r="C17" s="19" t="s">
        <v>260</v>
      </c>
      <c r="D17" s="20">
        <v>17.226386999999999</v>
      </c>
      <c r="E17" s="21">
        <v>35.809316999999993</v>
      </c>
      <c r="F17" s="21">
        <f t="shared" si="0"/>
        <v>11.421334744155345</v>
      </c>
      <c r="G17" s="21">
        <v>7.2511587941553444</v>
      </c>
      <c r="H17" s="21">
        <v>0.84695173000000012</v>
      </c>
      <c r="I17" s="21">
        <v>3.3232242199999993</v>
      </c>
      <c r="J17" s="22">
        <f t="shared" si="1"/>
        <v>0.20249363578074794</v>
      </c>
      <c r="K17" s="22">
        <f t="shared" si="2"/>
        <v>0.22614534994217697</v>
      </c>
      <c r="L17" s="23">
        <f t="shared" si="3"/>
        <v>0.31894868992210457</v>
      </c>
      <c r="M17" s="4"/>
      <c r="N17" t="s">
        <v>265</v>
      </c>
      <c r="O17" s="5">
        <v>13.25312650429032</v>
      </c>
      <c r="P17" s="71">
        <v>0.28337044263225847</v>
      </c>
    </row>
    <row r="18" spans="1:16" x14ac:dyDescent="0.25">
      <c r="A18" s="17"/>
      <c r="B18" s="55">
        <v>12</v>
      </c>
      <c r="C18" s="19" t="s">
        <v>261</v>
      </c>
      <c r="D18" s="20">
        <v>4.699806999999999</v>
      </c>
      <c r="E18" s="21">
        <v>52.269772000000032</v>
      </c>
      <c r="F18" s="21">
        <f t="shared" si="0"/>
        <v>15.150730958451387</v>
      </c>
      <c r="G18" s="21">
        <v>8.3346937284513842</v>
      </c>
      <c r="H18" s="21">
        <v>2.3280098500000004</v>
      </c>
      <c r="I18" s="21">
        <v>4.488027380000001</v>
      </c>
      <c r="J18" s="22">
        <f t="shared" si="1"/>
        <v>0.15945532971621493</v>
      </c>
      <c r="K18" s="22">
        <f t="shared" si="2"/>
        <v>0.20399368833006157</v>
      </c>
      <c r="L18" s="23">
        <f t="shared" si="3"/>
        <v>0.28985645773337937</v>
      </c>
      <c r="M18" s="4"/>
      <c r="N18" t="s">
        <v>262</v>
      </c>
      <c r="O18" s="5">
        <v>18.61616938912843</v>
      </c>
      <c r="P18" s="71">
        <v>0.27779227211087865</v>
      </c>
    </row>
    <row r="19" spans="1:16" x14ac:dyDescent="0.25">
      <c r="A19" s="17"/>
      <c r="B19" s="55">
        <v>13</v>
      </c>
      <c r="C19" s="19" t="s">
        <v>262</v>
      </c>
      <c r="D19" s="20">
        <v>23.370011000000002</v>
      </c>
      <c r="E19" s="21">
        <v>67.014712999999972</v>
      </c>
      <c r="F19" s="21">
        <f t="shared" si="0"/>
        <v>18.61616938912843</v>
      </c>
      <c r="G19" s="21">
        <v>12.53676328912843</v>
      </c>
      <c r="H19" s="21">
        <v>1.3343016200000002</v>
      </c>
      <c r="I19" s="21">
        <v>4.7451044799999993</v>
      </c>
      <c r="J19" s="22">
        <f t="shared" si="1"/>
        <v>0.18707478892177656</v>
      </c>
      <c r="K19" s="22">
        <f t="shared" si="2"/>
        <v>0.20698536617068605</v>
      </c>
      <c r="L19" s="23">
        <f t="shared" si="3"/>
        <v>0.27779227211087865</v>
      </c>
      <c r="M19" s="4"/>
      <c r="N19" t="s">
        <v>271</v>
      </c>
      <c r="O19" s="5">
        <v>10.774167604829263</v>
      </c>
      <c r="P19" s="71">
        <v>0.22934112441367172</v>
      </c>
    </row>
    <row r="20" spans="1:16" x14ac:dyDescent="0.25">
      <c r="A20" s="17"/>
      <c r="B20" s="55">
        <v>14</v>
      </c>
      <c r="C20" s="19" t="s">
        <v>263</v>
      </c>
      <c r="D20" s="20">
        <v>31.709848000000004</v>
      </c>
      <c r="E20" s="21">
        <v>81.461859999999973</v>
      </c>
      <c r="F20" s="21">
        <f t="shared" si="0"/>
        <v>26.804923159623392</v>
      </c>
      <c r="G20" s="21">
        <v>15.120814769623394</v>
      </c>
      <c r="H20" s="21">
        <v>4.88897374</v>
      </c>
      <c r="I20" s="21">
        <v>6.7951346499999996</v>
      </c>
      <c r="J20" s="22">
        <f t="shared" si="1"/>
        <v>0.18561833439137529</v>
      </c>
      <c r="K20" s="22">
        <f t="shared" si="2"/>
        <v>0.24563382802238251</v>
      </c>
      <c r="L20" s="23">
        <f t="shared" si="3"/>
        <v>0.32904874943468515</v>
      </c>
      <c r="M20" s="4"/>
      <c r="N20" t="s">
        <v>251</v>
      </c>
      <c r="O20" s="5">
        <v>12.42351759995705</v>
      </c>
      <c r="P20" s="71">
        <v>0.21596231749214501</v>
      </c>
    </row>
    <row r="21" spans="1:16" x14ac:dyDescent="0.25">
      <c r="A21" s="17"/>
      <c r="B21" s="55">
        <v>15</v>
      </c>
      <c r="C21" s="19" t="s">
        <v>264</v>
      </c>
      <c r="D21" s="20">
        <v>316.67010099999999</v>
      </c>
      <c r="E21" s="21">
        <v>277.81189099999989</v>
      </c>
      <c r="F21" s="21">
        <f t="shared" si="0"/>
        <v>54.684154460312982</v>
      </c>
      <c r="G21" s="21">
        <v>29.962990590312984</v>
      </c>
      <c r="H21" s="21">
        <v>11.163110119999999</v>
      </c>
      <c r="I21" s="21">
        <v>13.558053749999997</v>
      </c>
      <c r="J21" s="22">
        <f t="shared" si="1"/>
        <v>0.10785352089307436</v>
      </c>
      <c r="K21" s="22">
        <f t="shared" si="2"/>
        <v>0.14803578263794692</v>
      </c>
      <c r="L21" s="23">
        <f t="shared" si="3"/>
        <v>0.19683878275862932</v>
      </c>
      <c r="M21" s="4"/>
      <c r="N21" t="s">
        <v>266</v>
      </c>
      <c r="O21" s="5">
        <v>3.2339912709171514</v>
      </c>
      <c r="P21" s="71">
        <v>0.21019746922065419</v>
      </c>
    </row>
    <row r="22" spans="1:16" x14ac:dyDescent="0.25">
      <c r="A22" s="17"/>
      <c r="B22" s="55">
        <v>16</v>
      </c>
      <c r="C22" s="19" t="s">
        <v>265</v>
      </c>
      <c r="D22" s="20">
        <v>148.92519699999997</v>
      </c>
      <c r="E22" s="21">
        <v>46.769615000000016</v>
      </c>
      <c r="F22" s="21">
        <f t="shared" si="0"/>
        <v>13.25312650429032</v>
      </c>
      <c r="G22" s="21">
        <v>7.0010633842903189</v>
      </c>
      <c r="H22" s="21">
        <v>1.6412219000000001</v>
      </c>
      <c r="I22" s="21">
        <v>4.6108412200000011</v>
      </c>
      <c r="J22" s="22">
        <f t="shared" si="1"/>
        <v>0.14969255967341866</v>
      </c>
      <c r="K22" s="22">
        <f t="shared" si="2"/>
        <v>0.1847841870045395</v>
      </c>
      <c r="L22" s="23">
        <f t="shared" si="3"/>
        <v>0.28337044263225847</v>
      </c>
      <c r="M22" s="4"/>
      <c r="N22" t="s">
        <v>273</v>
      </c>
      <c r="O22" s="5">
        <v>3.7495626677224436</v>
      </c>
      <c r="P22" s="71">
        <v>0.20782131510602331</v>
      </c>
    </row>
    <row r="23" spans="1:16" x14ac:dyDescent="0.25">
      <c r="A23" s="17"/>
      <c r="B23" s="55">
        <v>17</v>
      </c>
      <c r="C23" s="19" t="s">
        <v>266</v>
      </c>
      <c r="D23" s="20">
        <v>2.6461599999999996</v>
      </c>
      <c r="E23" s="21">
        <v>15.385490999999998</v>
      </c>
      <c r="F23" s="21">
        <f t="shared" si="0"/>
        <v>3.2339912709171514</v>
      </c>
      <c r="G23" s="21">
        <v>1.5074590009171516</v>
      </c>
      <c r="H23" s="21">
        <v>0.81638630999999995</v>
      </c>
      <c r="I23" s="21">
        <v>0.91014596000000003</v>
      </c>
      <c r="J23" s="22">
        <f t="shared" si="1"/>
        <v>9.7979258570113345E-2</v>
      </c>
      <c r="K23" s="22">
        <f t="shared" si="2"/>
        <v>0.1510413486912541</v>
      </c>
      <c r="L23" s="23">
        <f t="shared" si="3"/>
        <v>0.21019746922065419</v>
      </c>
      <c r="M23" s="4"/>
      <c r="N23" t="s">
        <v>270</v>
      </c>
      <c r="O23" s="5">
        <v>16.174111053143033</v>
      </c>
      <c r="P23" s="71">
        <v>0.20549257337155757</v>
      </c>
    </row>
    <row r="24" spans="1:16" x14ac:dyDescent="0.25">
      <c r="A24" s="17"/>
      <c r="B24" s="55">
        <v>18</v>
      </c>
      <c r="C24" s="19" t="s">
        <v>267</v>
      </c>
      <c r="D24" s="20">
        <v>1.6358979999999999</v>
      </c>
      <c r="E24" s="21">
        <v>4.4492360000000009</v>
      </c>
      <c r="F24" s="21">
        <f t="shared" si="0"/>
        <v>8.3114820131566514E-2</v>
      </c>
      <c r="G24" s="21">
        <v>1.2488230131566525E-2</v>
      </c>
      <c r="H24" s="21">
        <v>2.998429E-2</v>
      </c>
      <c r="I24" s="21">
        <v>4.0642299999999999E-2</v>
      </c>
      <c r="J24" s="22">
        <f t="shared" si="1"/>
        <v>2.806825740771342E-3</v>
      </c>
      <c r="K24" s="22">
        <f t="shared" si="2"/>
        <v>9.5460254595545191E-3</v>
      </c>
      <c r="L24" s="23">
        <f t="shared" si="3"/>
        <v>1.8680694872460463E-2</v>
      </c>
      <c r="M24" s="4"/>
      <c r="N24" t="s">
        <v>255</v>
      </c>
      <c r="O24" s="5">
        <v>13.104374393999143</v>
      </c>
      <c r="P24" s="71">
        <v>0.20312524927237455</v>
      </c>
    </row>
    <row r="25" spans="1:16" x14ac:dyDescent="0.25">
      <c r="A25" s="17"/>
      <c r="B25" s="55">
        <v>19</v>
      </c>
      <c r="C25" s="19" t="s">
        <v>268</v>
      </c>
      <c r="D25" s="20">
        <v>1.982593</v>
      </c>
      <c r="E25" s="21">
        <v>14.860470999999997</v>
      </c>
      <c r="F25" s="21">
        <f t="shared" si="0"/>
        <v>3.0039175605237687</v>
      </c>
      <c r="G25" s="21">
        <v>1.4924122305237688</v>
      </c>
      <c r="H25" s="21">
        <v>0.78353202000000011</v>
      </c>
      <c r="I25" s="21">
        <v>0.72797330999999998</v>
      </c>
      <c r="J25" s="22">
        <f t="shared" si="1"/>
        <v>0.10042832629758297</v>
      </c>
      <c r="K25" s="22">
        <f t="shared" si="2"/>
        <v>0.15315424729968311</v>
      </c>
      <c r="L25" s="23">
        <f t="shared" si="3"/>
        <v>0.2021414772468362</v>
      </c>
      <c r="M25" s="4"/>
      <c r="N25" t="s">
        <v>268</v>
      </c>
      <c r="O25" s="5">
        <v>3.0039175605237687</v>
      </c>
      <c r="P25" s="71">
        <v>0.2021414772468362</v>
      </c>
    </row>
    <row r="26" spans="1:16" x14ac:dyDescent="0.25">
      <c r="A26" s="17"/>
      <c r="B26" s="55">
        <v>20</v>
      </c>
      <c r="C26" s="19" t="s">
        <v>269</v>
      </c>
      <c r="D26" s="20">
        <v>31.60863800000001</v>
      </c>
      <c r="E26" s="21">
        <v>91.735269000000017</v>
      </c>
      <c r="F26" s="21">
        <f t="shared" si="0"/>
        <v>31.823351873006221</v>
      </c>
      <c r="G26" s="21">
        <v>24.563773903006222</v>
      </c>
      <c r="H26" s="21">
        <v>3.0878521399999999</v>
      </c>
      <c r="I26" s="21">
        <v>4.1717258299999989</v>
      </c>
      <c r="J26" s="22">
        <f t="shared" si="1"/>
        <v>0.26776804789231301</v>
      </c>
      <c r="K26" s="22">
        <f t="shared" si="2"/>
        <v>0.30142851647392255</v>
      </c>
      <c r="L26" s="23">
        <f t="shared" si="3"/>
        <v>0.34690421928131276</v>
      </c>
      <c r="M26" s="4"/>
      <c r="N26" t="s">
        <v>264</v>
      </c>
      <c r="O26" s="5">
        <v>54.684154460312982</v>
      </c>
      <c r="P26" s="71">
        <v>0.19683878275862932</v>
      </c>
    </row>
    <row r="27" spans="1:16" x14ac:dyDescent="0.25">
      <c r="A27" s="17"/>
      <c r="B27" s="55">
        <v>21</v>
      </c>
      <c r="C27" s="19" t="s">
        <v>270</v>
      </c>
      <c r="D27" s="20">
        <v>28.255515999999997</v>
      </c>
      <c r="E27" s="21">
        <v>78.708981000000009</v>
      </c>
      <c r="F27" s="21">
        <f t="shared" si="0"/>
        <v>16.174111053143033</v>
      </c>
      <c r="G27" s="21">
        <v>5.3589117331430316</v>
      </c>
      <c r="H27" s="21">
        <v>3.6340204999999997</v>
      </c>
      <c r="I27" s="21">
        <v>7.1811788200000013</v>
      </c>
      <c r="J27" s="22">
        <f t="shared" si="1"/>
        <v>6.8085136728463433E-2</v>
      </c>
      <c r="K27" s="22">
        <f t="shared" si="2"/>
        <v>0.11425547782333799</v>
      </c>
      <c r="L27" s="23">
        <f t="shared" si="3"/>
        <v>0.20549257337155757</v>
      </c>
      <c r="M27" s="4"/>
      <c r="N27" t="s">
        <v>250</v>
      </c>
      <c r="O27" s="5">
        <v>4.4329348895431702</v>
      </c>
      <c r="P27" s="71">
        <v>0.16423818886828739</v>
      </c>
    </row>
    <row r="28" spans="1:16" x14ac:dyDescent="0.25">
      <c r="A28" s="17"/>
      <c r="B28" s="55">
        <v>22</v>
      </c>
      <c r="C28" s="19" t="s">
        <v>271</v>
      </c>
      <c r="D28" s="20">
        <v>9.163549999999999</v>
      </c>
      <c r="E28" s="21">
        <v>46.978786000000014</v>
      </c>
      <c r="F28" s="21">
        <f t="shared" si="0"/>
        <v>10.774167604829263</v>
      </c>
      <c r="G28" s="21">
        <v>6.7732094448292628</v>
      </c>
      <c r="H28" s="21">
        <v>1.14959572</v>
      </c>
      <c r="I28" s="21">
        <v>2.8513624399999999</v>
      </c>
      <c r="J28" s="22">
        <f t="shared" si="1"/>
        <v>0.14417591473796834</v>
      </c>
      <c r="K28" s="22">
        <f t="shared" si="2"/>
        <v>0.16864644320160296</v>
      </c>
      <c r="L28" s="23">
        <f t="shared" si="3"/>
        <v>0.22934112441367172</v>
      </c>
      <c r="M28" s="4"/>
      <c r="N28" t="s">
        <v>252</v>
      </c>
      <c r="O28" s="5">
        <v>9.6608312245240651</v>
      </c>
      <c r="P28" s="71">
        <v>0.15976064332761294</v>
      </c>
    </row>
    <row r="29" spans="1:16" x14ac:dyDescent="0.25">
      <c r="A29" s="17"/>
      <c r="B29" s="55">
        <v>23</v>
      </c>
      <c r="C29" s="19" t="s">
        <v>272</v>
      </c>
      <c r="D29" s="20">
        <v>0</v>
      </c>
      <c r="E29" s="21">
        <v>9.3435259999999989</v>
      </c>
      <c r="F29" s="21">
        <f t="shared" si="0"/>
        <v>0.27359889449543773</v>
      </c>
      <c r="G29" s="21">
        <v>0.22297602449543774</v>
      </c>
      <c r="H29" s="21">
        <v>8.5929300000000004E-3</v>
      </c>
      <c r="I29" s="21">
        <v>4.2029940000000002E-2</v>
      </c>
      <c r="J29" s="22">
        <f t="shared" si="1"/>
        <v>2.3864226898436175E-2</v>
      </c>
      <c r="K29" s="22">
        <f t="shared" si="2"/>
        <v>2.4783893628105468E-2</v>
      </c>
      <c r="L29" s="23">
        <f t="shared" si="3"/>
        <v>2.9282189025367701E-2</v>
      </c>
      <c r="M29" s="4"/>
      <c r="N29" t="s">
        <v>259</v>
      </c>
      <c r="O29" s="5">
        <v>3.5956398534974356</v>
      </c>
      <c r="P29" s="71">
        <v>0.11507798557820353</v>
      </c>
    </row>
    <row r="30" spans="1:16" x14ac:dyDescent="0.25">
      <c r="A30" s="17"/>
      <c r="B30" s="55">
        <v>24</v>
      </c>
      <c r="C30" s="19" t="s">
        <v>273</v>
      </c>
      <c r="D30" s="20">
        <v>7.9557889999999984</v>
      </c>
      <c r="E30" s="21">
        <v>18.042243000000003</v>
      </c>
      <c r="F30" s="21">
        <f t="shared" si="0"/>
        <v>3.7495626677224436</v>
      </c>
      <c r="G30" s="21">
        <v>1.8308591577224433</v>
      </c>
      <c r="H30" s="21">
        <v>0.19352299000000001</v>
      </c>
      <c r="I30" s="21">
        <v>1.7251805200000001</v>
      </c>
      <c r="J30" s="22">
        <f t="shared" si="1"/>
        <v>0.10147624980566125</v>
      </c>
      <c r="K30" s="22">
        <f t="shared" si="2"/>
        <v>0.1122023546475038</v>
      </c>
      <c r="L30" s="23">
        <f t="shared" si="3"/>
        <v>0.20782131510602331</v>
      </c>
      <c r="M30" s="4"/>
      <c r="N30" t="s">
        <v>272</v>
      </c>
      <c r="O30" s="5">
        <v>0.27359889449543773</v>
      </c>
      <c r="P30" s="71">
        <v>2.9282189025367701E-2</v>
      </c>
    </row>
    <row r="31" spans="1:16" ht="15.75" thickBot="1" x14ac:dyDescent="0.3">
      <c r="A31" s="24"/>
      <c r="B31" s="56">
        <v>25</v>
      </c>
      <c r="C31" s="26" t="s">
        <v>274</v>
      </c>
      <c r="D31" s="27">
        <v>51.760691000000001</v>
      </c>
      <c r="E31" s="28">
        <v>82.877074000000022</v>
      </c>
      <c r="F31" s="28">
        <f t="shared" si="0"/>
        <v>30.613343481502927</v>
      </c>
      <c r="G31" s="28">
        <v>19.298057731502922</v>
      </c>
      <c r="H31" s="28">
        <v>5.6016552000000015</v>
      </c>
      <c r="I31" s="28">
        <v>5.7136305500000004</v>
      </c>
      <c r="J31" s="29">
        <f t="shared" si="1"/>
        <v>0.2328515812648371</v>
      </c>
      <c r="K31" s="29">
        <f t="shared" si="2"/>
        <v>0.30044150607323467</v>
      </c>
      <c r="L31" s="30">
        <f t="shared" si="3"/>
        <v>0.36938253251439496</v>
      </c>
      <c r="M31" s="4"/>
      <c r="N31" t="s">
        <v>267</v>
      </c>
      <c r="O31" s="5">
        <v>8.3114820131566514E-2</v>
      </c>
      <c r="P31" s="71">
        <v>1.8680694872460463E-2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topLeftCell="A9" workbookViewId="0">
      <selection activeCell="A17" sqref="A17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42578125" customWidth="1"/>
    <col min="6" max="6" width="13.5703125" customWidth="1"/>
    <col min="7" max="9" width="0" hidden="1" customWidth="1"/>
  </cols>
  <sheetData>
    <row r="1" spans="1:13" ht="15.75" x14ac:dyDescent="0.25">
      <c r="A1" s="50">
        <v>108</v>
      </c>
      <c r="B1" s="49" t="s">
        <v>69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1694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872.67892599999982</v>
      </c>
      <c r="E6" s="14">
        <v>1465.3475019999998</v>
      </c>
      <c r="F6" s="14">
        <v>391.95838488699013</v>
      </c>
      <c r="G6" s="14">
        <v>212.01637847699027</v>
      </c>
      <c r="H6" s="14">
        <v>67.048458289999999</v>
      </c>
      <c r="I6" s="14">
        <v>112.89354811999998</v>
      </c>
      <c r="J6" s="15">
        <v>0.14468675736480036</v>
      </c>
      <c r="K6" s="15">
        <v>0.19044276964071985</v>
      </c>
      <c r="L6" s="16">
        <v>0.26748493743089635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307.86311700000005</v>
      </c>
      <c r="E7" s="38">
        <f ca="1">SUM(E8:OFFSET(E6,MATCH("PROYECTOS",$A$8:$A$50,0),0))</f>
        <v>109.63220799999999</v>
      </c>
      <c r="F7" s="38">
        <f ca="1">SUM(F8:OFFSET(F6,MATCH("PROYECTOS",$A$8:$A$50,0),0))</f>
        <v>4.0735687025711194</v>
      </c>
      <c r="G7" s="38">
        <f ca="1">SUM(G8:OFFSET(G6,MATCH("PROYECTOS",$A$8:$A$50,0),0))</f>
        <v>2.8774811325711198</v>
      </c>
      <c r="H7" s="38">
        <f ca="1">SUM(H8:OFFSET(H6,MATCH("PROYECTOS",$A$8:$A$50,0),0))</f>
        <v>0.54649851999999999</v>
      </c>
      <c r="I7" s="38">
        <f ca="1">SUM(I8:OFFSET(I6,MATCH("PROYECTOS",$A$8:$A$50,0),0))</f>
        <v>0.64958905</v>
      </c>
      <c r="J7" s="39">
        <f ca="1">IFERROR(G7/E7,0)</f>
        <v>2.6246676821204951E-2</v>
      </c>
      <c r="K7" s="39">
        <f ca="1">IFERROR(SUM(G7,H7)/E7,0)</f>
        <v>3.1231512299479732E-2</v>
      </c>
      <c r="L7" s="40">
        <f ca="1">IFERROR(SUM(G7,H7,I7)/E7,0)</f>
        <v>3.7156678469625649E-2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306.19663200000002</v>
      </c>
      <c r="E8" s="21">
        <v>107.795762</v>
      </c>
      <c r="F8" s="21">
        <f t="shared" ref="F8:F9" si="0">SUM(G8,H8,I8)</f>
        <v>3.6164675031602536</v>
      </c>
      <c r="G8" s="21">
        <v>2.5553333931602538</v>
      </c>
      <c r="H8" s="21">
        <v>0.48264994999999999</v>
      </c>
      <c r="I8" s="21">
        <v>0.57848416000000003</v>
      </c>
      <c r="J8" s="22">
        <f t="shared" ref="J8:J10" si="1">IFERROR(G8/E8,0)</f>
        <v>2.3705323342491459E-2</v>
      </c>
      <c r="K8" s="22">
        <f t="shared" ref="K8:K10" si="2">IFERROR(SUM(G8,H8)/E8,0)</f>
        <v>2.8182771630300769E-2</v>
      </c>
      <c r="L8" s="23">
        <f t="shared" ref="L8:L10" si="3">IFERROR(SUM(G8,H8,I8)/E8,0)</f>
        <v>3.3549254961992417E-2</v>
      </c>
      <c r="M8" s="4"/>
    </row>
    <row r="9" spans="1:13" ht="38.25" x14ac:dyDescent="0.25">
      <c r="A9" s="17"/>
      <c r="B9" s="19">
        <v>3000410</v>
      </c>
      <c r="C9" s="19" t="s">
        <v>1696</v>
      </c>
      <c r="D9" s="20">
        <v>1.6664850000000002</v>
      </c>
      <c r="E9" s="21">
        <v>1.8364460000000002</v>
      </c>
      <c r="F9" s="21">
        <f t="shared" si="0"/>
        <v>0.45710119941086602</v>
      </c>
      <c r="G9" s="21">
        <v>0.32214773941086605</v>
      </c>
      <c r="H9" s="21">
        <v>6.3848570000000007E-2</v>
      </c>
      <c r="I9" s="21">
        <v>7.1104890000000004E-2</v>
      </c>
      <c r="J9" s="22">
        <f t="shared" si="1"/>
        <v>0.17541911899988674</v>
      </c>
      <c r="K9" s="22">
        <f t="shared" si="2"/>
        <v>0.21018658289482292</v>
      </c>
      <c r="L9" s="23">
        <f t="shared" si="3"/>
        <v>0.24890533095493467</v>
      </c>
      <c r="M9" s="4"/>
    </row>
    <row r="10" spans="1:13" ht="15.75" thickBot="1" x14ac:dyDescent="0.3">
      <c r="A10" s="41" t="s">
        <v>294</v>
      </c>
      <c r="B10" s="43"/>
      <c r="C10" s="43"/>
      <c r="D10" s="44">
        <f ca="1">OFFSET(D10,-MATCH("PROYECTOS",$A$8:$A$50,0)-1,0)-(OFFSET(D10,-MATCH("PROYECTOS",$A$8:$A$50,0),0))</f>
        <v>564.81580899999972</v>
      </c>
      <c r="E10" s="45">
        <f t="shared" ref="E10:I10" ca="1" si="4">OFFSET(E10,-MATCH("PROYECTOS",$A$8:$A$50,0)-1,0)-(OFFSET(E10,-MATCH("PROYECTOS",$A$8:$A$50,0),0))</f>
        <v>1355.7152939999999</v>
      </c>
      <c r="F10" s="45">
        <f t="shared" ca="1" si="4"/>
        <v>387.88481618441904</v>
      </c>
      <c r="G10" s="45">
        <f t="shared" ca="1" si="4"/>
        <v>209.13889734441915</v>
      </c>
      <c r="H10" s="45">
        <f t="shared" ca="1" si="4"/>
        <v>66.501959769999999</v>
      </c>
      <c r="I10" s="45">
        <f t="shared" ca="1" si="4"/>
        <v>112.24395906999997</v>
      </c>
      <c r="J10" s="46">
        <f t="shared" ca="1" si="1"/>
        <v>0.15426461460603627</v>
      </c>
      <c r="K10" s="46">
        <f t="shared" ca="1" si="2"/>
        <v>0.20331765698471141</v>
      </c>
      <c r="L10" s="47">
        <f t="shared" ca="1" si="3"/>
        <v>0.28611082127721366</v>
      </c>
      <c r="M10" s="4"/>
    </row>
    <row r="11" spans="1:13" ht="15.75" thickBot="1" x14ac:dyDescent="0.3"/>
    <row r="12" spans="1:13" ht="15.75" thickBot="1" x14ac:dyDescent="0.3">
      <c r="A12" s="89" t="s">
        <v>316</v>
      </c>
      <c r="B12" s="90"/>
      <c r="C12" s="90"/>
      <c r="D12" s="91"/>
    </row>
    <row r="13" spans="1:13" ht="15.75" thickBot="1" x14ac:dyDescent="0.3">
      <c r="A13" s="1" t="s">
        <v>1700</v>
      </c>
    </row>
    <row r="14" spans="1:13" ht="45" customHeight="1" x14ac:dyDescent="0.25">
      <c r="A14" s="82" t="s">
        <v>318</v>
      </c>
      <c r="B14" s="83"/>
      <c r="C14" s="83"/>
      <c r="D14" s="94" t="s">
        <v>319</v>
      </c>
    </row>
    <row r="15" spans="1:13" ht="15.75" thickBot="1" x14ac:dyDescent="0.3">
      <c r="A15" s="92"/>
      <c r="B15" s="93"/>
      <c r="C15" s="93"/>
      <c r="D15" s="95"/>
    </row>
    <row r="16" spans="1:13" x14ac:dyDescent="0.25">
      <c r="A16" s="17"/>
      <c r="B16" s="19">
        <v>3000001</v>
      </c>
      <c r="C16" s="19" t="s">
        <v>276</v>
      </c>
      <c r="D16" s="23">
        <v>3.3549254961992417E-2</v>
      </c>
    </row>
    <row r="17" spans="1:4" ht="39" thickBot="1" x14ac:dyDescent="0.3">
      <c r="A17" s="24"/>
      <c r="B17" s="26">
        <v>3000410</v>
      </c>
      <c r="C17" s="26" t="s">
        <v>1696</v>
      </c>
      <c r="D17" s="30">
        <v>0.24890533095493467</v>
      </c>
    </row>
  </sheetData>
  <mergeCells count="10">
    <mergeCell ref="A12:D12"/>
    <mergeCell ref="A14:C15"/>
    <mergeCell ref="D14:D1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"/>
  <sheetViews>
    <sheetView topLeftCell="A3" workbookViewId="0">
      <selection activeCell="A38" sqref="A38:L3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24</v>
      </c>
      <c r="B1" s="50" t="s">
        <v>18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458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519.42586400000016</v>
      </c>
      <c r="E6" s="14">
        <v>617.0977450000006</v>
      </c>
      <c r="F6" s="14">
        <v>309.31259366126488</v>
      </c>
      <c r="G6" s="14">
        <v>175.90389598126495</v>
      </c>
      <c r="H6" s="14">
        <v>66.953783149999978</v>
      </c>
      <c r="I6" s="14">
        <v>66.45491452999994</v>
      </c>
      <c r="J6" s="15">
        <v>0.2850502977956349</v>
      </c>
      <c r="K6" s="15">
        <v>0.39354815521366832</v>
      </c>
      <c r="L6" s="16">
        <v>0.50123760160761011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339.23465800000002</v>
      </c>
      <c r="E7" s="38">
        <f ca="1">SUM(E8:OFFSET(E6,MATCH("GOBIERNOS REGIONALES",$A$8:$A$50,0),0))</f>
        <v>385.4742720000001</v>
      </c>
      <c r="F7" s="38">
        <f ca="1">SUM(F8:OFFSET(F6,MATCH("GOBIERNOS REGIONALES",$A$8:$A$50,0),0))</f>
        <v>206.3311849451336</v>
      </c>
      <c r="G7" s="38">
        <f ca="1">SUM(G8:OFFSET(G6,MATCH("GOBIERNOS REGIONALES",$A$8:$A$50,0),0))</f>
        <v>118.9610263551336</v>
      </c>
      <c r="H7" s="38">
        <f ca="1">SUM(H8:OFFSET(H6,MATCH("GOBIERNOS REGIONALES",$A$8:$A$50,0),0))</f>
        <v>51.83197363</v>
      </c>
      <c r="I7" s="38">
        <f ca="1">SUM(I8:OFFSET(I6,MATCH("GOBIERNOS REGIONALES",$A$8:$A$50,0),0))</f>
        <v>35.538184959999995</v>
      </c>
      <c r="J7" s="39">
        <f ca="1">IFERROR(G7/E7,0)</f>
        <v>0.30860951040367635</v>
      </c>
      <c r="K7" s="39">
        <f ca="1">IFERROR(SUM(G7,H7)/E7,0)</f>
        <v>0.44307237185763093</v>
      </c>
      <c r="L7" s="40">
        <f ca="1">IFERROR(SUM(G7,H7,I7)/E7,0)</f>
        <v>0.53526577500127825</v>
      </c>
      <c r="M7" s="4"/>
    </row>
    <row r="8" spans="1:13" x14ac:dyDescent="0.25">
      <c r="A8" s="17"/>
      <c r="B8" s="18">
        <v>11</v>
      </c>
      <c r="C8" s="19" t="s">
        <v>112</v>
      </c>
      <c r="D8" s="20">
        <v>69.082984999999994</v>
      </c>
      <c r="E8" s="21">
        <v>59.725885999999996</v>
      </c>
      <c r="F8" s="21">
        <f t="shared" ref="F8:F39" si="0">SUM(G8,H8,I8)</f>
        <v>47.507868730936018</v>
      </c>
      <c r="G8" s="21">
        <v>13.492540520936018</v>
      </c>
      <c r="H8" s="21">
        <v>20.202386060000002</v>
      </c>
      <c r="I8" s="21">
        <v>13.81294215</v>
      </c>
      <c r="J8" s="22">
        <f t="shared" ref="J8:J39" si="1">IFERROR(G8/E8,0)</f>
        <v>0.22590774996516616</v>
      </c>
      <c r="K8" s="22">
        <f t="shared" ref="K8:K39" si="2">IFERROR(SUM(G8,H8)/E8,0)</f>
        <v>0.56415951001440179</v>
      </c>
      <c r="L8" s="23">
        <f t="shared" ref="L8:L39" si="3">IFERROR(SUM(G8,H8,I8)/E8,0)</f>
        <v>0.79543179536819297</v>
      </c>
      <c r="M8" s="4"/>
    </row>
    <row r="9" spans="1:13" x14ac:dyDescent="0.25">
      <c r="A9" s="17"/>
      <c r="B9" s="18">
        <v>131</v>
      </c>
      <c r="C9" s="19" t="s">
        <v>144</v>
      </c>
      <c r="D9" s="20">
        <v>0.39128000000000002</v>
      </c>
      <c r="E9" s="21">
        <v>0.39201999999999998</v>
      </c>
      <c r="F9" s="21">
        <f t="shared" si="0"/>
        <v>8.1265021191716233E-2</v>
      </c>
      <c r="G9" s="21">
        <v>4.1042561191716231E-2</v>
      </c>
      <c r="H9" s="21">
        <v>1.5924850000000001E-2</v>
      </c>
      <c r="I9" s="21">
        <v>2.4297609999999997E-2</v>
      </c>
      <c r="J9" s="22">
        <f t="shared" si="1"/>
        <v>0.10469506961817314</v>
      </c>
      <c r="K9" s="22">
        <f t="shared" si="2"/>
        <v>0.14531761438629723</v>
      </c>
      <c r="L9" s="23">
        <f t="shared" si="3"/>
        <v>0.20729815109360808</v>
      </c>
      <c r="M9" s="4"/>
    </row>
    <row r="10" spans="1:13" x14ac:dyDescent="0.25">
      <c r="A10" s="17"/>
      <c r="B10" s="18">
        <v>135</v>
      </c>
      <c r="C10" s="19" t="s">
        <v>145</v>
      </c>
      <c r="D10" s="20">
        <v>116.38797100000002</v>
      </c>
      <c r="E10" s="21">
        <v>116.38797100000006</v>
      </c>
      <c r="F10" s="21">
        <f t="shared" si="0"/>
        <v>77.80699269634674</v>
      </c>
      <c r="G10" s="21">
        <v>55.465098506346749</v>
      </c>
      <c r="H10" s="21">
        <v>20.006853949999996</v>
      </c>
      <c r="I10" s="21">
        <v>2.3350402400000001</v>
      </c>
      <c r="J10" s="22">
        <f t="shared" si="1"/>
        <v>0.4765535306595105</v>
      </c>
      <c r="K10" s="22">
        <f t="shared" si="2"/>
        <v>0.64845148349864012</v>
      </c>
      <c r="L10" s="23">
        <f t="shared" si="3"/>
        <v>0.66851403996334546</v>
      </c>
      <c r="M10" s="4"/>
    </row>
    <row r="11" spans="1:13" ht="25.5" x14ac:dyDescent="0.25">
      <c r="A11" s="17"/>
      <c r="B11" s="18">
        <v>136</v>
      </c>
      <c r="C11" s="19" t="s">
        <v>146</v>
      </c>
      <c r="D11" s="20">
        <v>96.020700000000005</v>
      </c>
      <c r="E11" s="21">
        <v>128.42297099999999</v>
      </c>
      <c r="F11" s="21">
        <f t="shared" si="0"/>
        <v>40.606612293189258</v>
      </c>
      <c r="G11" s="21">
        <v>26.032099983189255</v>
      </c>
      <c r="H11" s="21">
        <v>5.898553520000001</v>
      </c>
      <c r="I11" s="21">
        <v>8.6759587899999993</v>
      </c>
      <c r="J11" s="22">
        <f t="shared" si="1"/>
        <v>0.2027059472342316</v>
      </c>
      <c r="K11" s="22">
        <f t="shared" si="2"/>
        <v>0.24863662049361293</v>
      </c>
      <c r="L11" s="23">
        <f t="shared" si="3"/>
        <v>0.31619430680504396</v>
      </c>
      <c r="M11" s="4"/>
    </row>
    <row r="12" spans="1:13" ht="25.5" x14ac:dyDescent="0.25">
      <c r="A12" s="17"/>
      <c r="B12" s="18">
        <v>137</v>
      </c>
      <c r="C12" s="19" t="s">
        <v>147</v>
      </c>
      <c r="D12" s="20">
        <v>57.351722000000038</v>
      </c>
      <c r="E12" s="21">
        <v>80.545424000000068</v>
      </c>
      <c r="F12" s="21">
        <f t="shared" si="0"/>
        <v>40.328446203469859</v>
      </c>
      <c r="G12" s="21">
        <v>23.93024478346986</v>
      </c>
      <c r="H12" s="21">
        <v>5.7082552499999997</v>
      </c>
      <c r="I12" s="21">
        <v>10.689946169999997</v>
      </c>
      <c r="J12" s="22">
        <f t="shared" si="1"/>
        <v>0.29710247454243754</v>
      </c>
      <c r="K12" s="22">
        <f t="shared" si="2"/>
        <v>0.36797248759246504</v>
      </c>
      <c r="L12" s="23">
        <f t="shared" si="3"/>
        <v>0.50069195989917226</v>
      </c>
      <c r="M12" s="4"/>
    </row>
    <row r="13" spans="1:13" x14ac:dyDescent="0.25">
      <c r="A13" s="34" t="s">
        <v>206</v>
      </c>
      <c r="B13" s="57"/>
      <c r="C13" s="36"/>
      <c r="D13" s="37">
        <f ca="1">SUM(D14:OFFSET(D12,(MATCH("GOBIERNOS LOCALES",$A$8:$A$50,0)-MATCH("GOBIERNOS REGIONALES",$A$8:$A$50,0)),0))</f>
        <v>180.02160600000002</v>
      </c>
      <c r="E13" s="38">
        <f ca="1">SUM(E14:OFFSET(E12,(MATCH("GOBIERNOS LOCALES",$A$8:$A$50,0)-MATCH("GOBIERNOS REGIONALES",$A$8:$A$50,0)),0))</f>
        <v>230.95071800000002</v>
      </c>
      <c r="F13" s="38">
        <f ca="1">SUM(F14:OFFSET(F12,(MATCH("GOBIERNOS LOCALES",$A$8:$A$50,0)-MATCH("GOBIERNOS REGIONALES",$A$8:$A$50,0)),0))</f>
        <v>102.55508418545497</v>
      </c>
      <c r="G13" s="38">
        <f ca="1">SUM(G14:OFFSET(G12,(MATCH("GOBIERNOS LOCALES",$A$8:$A$50,0)-MATCH("GOBIERNOS REGIONALES",$A$8:$A$50,0)),0))</f>
        <v>56.871771135454978</v>
      </c>
      <c r="H13" s="38">
        <f ca="1">SUM(H14:OFFSET(H12,(MATCH("GOBIERNOS LOCALES",$A$8:$A$50,0)-MATCH("GOBIERNOS REGIONALES",$A$8:$A$50,0)),0))</f>
        <v>15.120609519999997</v>
      </c>
      <c r="I13" s="38">
        <f ca="1">SUM(I14:OFFSET(I12,(MATCH("GOBIERNOS LOCALES",$A$8:$A$50,0)-MATCH("GOBIERNOS REGIONALES",$A$8:$A$50,0)),0))</f>
        <v>30.562703529999997</v>
      </c>
      <c r="J13" s="39">
        <f t="shared" ca="1" si="1"/>
        <v>0.24625067905376666</v>
      </c>
      <c r="K13" s="39">
        <f t="shared" ca="1" si="2"/>
        <v>0.31172183086893446</v>
      </c>
      <c r="L13" s="40">
        <f t="shared" ca="1" si="3"/>
        <v>0.44405613922124704</v>
      </c>
      <c r="M13" s="4"/>
    </row>
    <row r="14" spans="1:13" x14ac:dyDescent="0.25">
      <c r="A14" s="17"/>
      <c r="B14" s="18">
        <v>440</v>
      </c>
      <c r="C14" s="19" t="s">
        <v>207</v>
      </c>
      <c r="D14" s="20">
        <v>0.74464200000000025</v>
      </c>
      <c r="E14" s="21">
        <v>2.3456129999999993</v>
      </c>
      <c r="F14" s="21">
        <f t="shared" si="0"/>
        <v>0.57753102802313494</v>
      </c>
      <c r="G14" s="21">
        <v>0.31139854802313494</v>
      </c>
      <c r="H14" s="21">
        <v>6.9794019999999984E-2</v>
      </c>
      <c r="I14" s="21">
        <v>0.19633845999999999</v>
      </c>
      <c r="J14" s="22">
        <f t="shared" si="1"/>
        <v>0.1327578539269415</v>
      </c>
      <c r="K14" s="22">
        <f t="shared" si="2"/>
        <v>0.16251298403578726</v>
      </c>
      <c r="L14" s="23">
        <f t="shared" si="3"/>
        <v>0.24621752523674414</v>
      </c>
      <c r="M14" s="4"/>
    </row>
    <row r="15" spans="1:13" x14ac:dyDescent="0.25">
      <c r="A15" s="17"/>
      <c r="B15" s="18">
        <v>441</v>
      </c>
      <c r="C15" s="19" t="s">
        <v>208</v>
      </c>
      <c r="D15" s="20">
        <v>2.2378679999999997</v>
      </c>
      <c r="E15" s="21">
        <v>4.7329450000000008</v>
      </c>
      <c r="F15" s="21">
        <f t="shared" si="0"/>
        <v>1.8167126423813977</v>
      </c>
      <c r="G15" s="21">
        <v>1.1559137923813978</v>
      </c>
      <c r="H15" s="21">
        <v>0.36197640000000003</v>
      </c>
      <c r="I15" s="21">
        <v>0.29882244999999996</v>
      </c>
      <c r="J15" s="22">
        <f t="shared" si="1"/>
        <v>0.24422717618341172</v>
      </c>
      <c r="K15" s="22">
        <f t="shared" si="2"/>
        <v>0.32070733811218971</v>
      </c>
      <c r="L15" s="23">
        <f t="shared" si="3"/>
        <v>0.38384402150910213</v>
      </c>
      <c r="M15" s="4"/>
    </row>
    <row r="16" spans="1:13" x14ac:dyDescent="0.25">
      <c r="A16" s="17"/>
      <c r="B16" s="18">
        <v>442</v>
      </c>
      <c r="C16" s="19" t="s">
        <v>209</v>
      </c>
      <c r="D16" s="20">
        <v>2.9766139999999992</v>
      </c>
      <c r="E16" s="21">
        <v>5.8092650000000026</v>
      </c>
      <c r="F16" s="21">
        <f t="shared" si="0"/>
        <v>2.6994789404806343</v>
      </c>
      <c r="G16" s="21">
        <v>1.8755272204806339</v>
      </c>
      <c r="H16" s="21">
        <v>0.40489015999999994</v>
      </c>
      <c r="I16" s="21">
        <v>0.41906156000000011</v>
      </c>
      <c r="J16" s="22">
        <f t="shared" si="1"/>
        <v>0.32285103545468025</v>
      </c>
      <c r="K16" s="22">
        <f t="shared" si="2"/>
        <v>0.39254834828169022</v>
      </c>
      <c r="L16" s="23">
        <f t="shared" si="3"/>
        <v>0.46468510912837219</v>
      </c>
      <c r="M16" s="4"/>
    </row>
    <row r="17" spans="1:13" x14ac:dyDescent="0.25">
      <c r="A17" s="17"/>
      <c r="B17" s="18">
        <v>443</v>
      </c>
      <c r="C17" s="19" t="s">
        <v>210</v>
      </c>
      <c r="D17" s="20">
        <v>9.8945959999999982</v>
      </c>
      <c r="E17" s="21">
        <v>14.814443000000001</v>
      </c>
      <c r="F17" s="21">
        <f t="shared" si="0"/>
        <v>7.9846660347987397</v>
      </c>
      <c r="G17" s="21">
        <v>4.8354250447987397</v>
      </c>
      <c r="H17" s="21">
        <v>1.5578571899999996</v>
      </c>
      <c r="I17" s="21">
        <v>1.5913838000000002</v>
      </c>
      <c r="J17" s="22">
        <f t="shared" si="1"/>
        <v>0.326399382332413</v>
      </c>
      <c r="K17" s="22">
        <f t="shared" si="2"/>
        <v>0.43155738186030612</v>
      </c>
      <c r="L17" s="23">
        <f t="shared" si="3"/>
        <v>0.53897848436142615</v>
      </c>
      <c r="M17" s="4"/>
    </row>
    <row r="18" spans="1:13" x14ac:dyDescent="0.25">
      <c r="A18" s="17"/>
      <c r="B18" s="18">
        <v>444</v>
      </c>
      <c r="C18" s="19" t="s">
        <v>211</v>
      </c>
      <c r="D18" s="20">
        <v>5.3269389999999985</v>
      </c>
      <c r="E18" s="21">
        <v>9.1764719999999986</v>
      </c>
      <c r="F18" s="21">
        <f t="shared" si="0"/>
        <v>3.5927877253110694</v>
      </c>
      <c r="G18" s="21">
        <v>2.3007898053110694</v>
      </c>
      <c r="H18" s="21">
        <v>0.68505185999999996</v>
      </c>
      <c r="I18" s="21">
        <v>0.60694606000000018</v>
      </c>
      <c r="J18" s="22">
        <f t="shared" si="1"/>
        <v>0.25072705559512082</v>
      </c>
      <c r="K18" s="22">
        <f t="shared" si="2"/>
        <v>0.32538013141772454</v>
      </c>
      <c r="L18" s="23">
        <f t="shared" si="3"/>
        <v>0.3915216790626147</v>
      </c>
      <c r="M18" s="4"/>
    </row>
    <row r="19" spans="1:13" x14ac:dyDescent="0.25">
      <c r="A19" s="17"/>
      <c r="B19" s="18">
        <v>445</v>
      </c>
      <c r="C19" s="19" t="s">
        <v>212</v>
      </c>
      <c r="D19" s="20">
        <v>8.9767909999999951</v>
      </c>
      <c r="E19" s="21">
        <v>12.607881000000001</v>
      </c>
      <c r="F19" s="21">
        <f t="shared" si="0"/>
        <v>4.8017489123595052</v>
      </c>
      <c r="G19" s="21">
        <v>3.3595679623595061</v>
      </c>
      <c r="H19" s="21">
        <v>0.7210722799999999</v>
      </c>
      <c r="I19" s="21">
        <v>0.7211086699999999</v>
      </c>
      <c r="J19" s="22">
        <f t="shared" si="1"/>
        <v>0.26646571000785191</v>
      </c>
      <c r="K19" s="22">
        <f t="shared" si="2"/>
        <v>0.32365789638714909</v>
      </c>
      <c r="L19" s="23">
        <f t="shared" si="3"/>
        <v>0.38085296905637872</v>
      </c>
      <c r="M19" s="4"/>
    </row>
    <row r="20" spans="1:13" x14ac:dyDescent="0.25">
      <c r="A20" s="17"/>
      <c r="B20" s="18">
        <v>446</v>
      </c>
      <c r="C20" s="19" t="s">
        <v>213</v>
      </c>
      <c r="D20" s="20">
        <v>6.4795349999999958</v>
      </c>
      <c r="E20" s="21">
        <v>8.5878969999999963</v>
      </c>
      <c r="F20" s="21">
        <f t="shared" si="0"/>
        <v>4.3318002758912986</v>
      </c>
      <c r="G20" s="21">
        <v>2.8914624558912987</v>
      </c>
      <c r="H20" s="21">
        <v>0.70584163999999971</v>
      </c>
      <c r="I20" s="21">
        <v>0.73449618000000017</v>
      </c>
      <c r="J20" s="22">
        <f t="shared" si="1"/>
        <v>0.33669039764814362</v>
      </c>
      <c r="K20" s="22">
        <f t="shared" si="2"/>
        <v>0.41888067543093493</v>
      </c>
      <c r="L20" s="23">
        <f t="shared" si="3"/>
        <v>0.50440757217876508</v>
      </c>
      <c r="M20" s="4"/>
    </row>
    <row r="21" spans="1:13" x14ac:dyDescent="0.25">
      <c r="A21" s="17"/>
      <c r="B21" s="18">
        <v>447</v>
      </c>
      <c r="C21" s="19" t="s">
        <v>214</v>
      </c>
      <c r="D21" s="20">
        <v>1.6979450000000007</v>
      </c>
      <c r="E21" s="21">
        <v>3.3127900000000001</v>
      </c>
      <c r="F21" s="21">
        <f t="shared" si="0"/>
        <v>1.3431080132952953</v>
      </c>
      <c r="G21" s="21">
        <v>0.72584863329529503</v>
      </c>
      <c r="H21" s="21">
        <v>0.29871737000000004</v>
      </c>
      <c r="I21" s="21">
        <v>0.31854201000000021</v>
      </c>
      <c r="J21" s="22">
        <f t="shared" si="1"/>
        <v>0.21910493369495049</v>
      </c>
      <c r="K21" s="22">
        <f t="shared" si="2"/>
        <v>0.30927586816408376</v>
      </c>
      <c r="L21" s="23">
        <f t="shared" si="3"/>
        <v>0.40543107570817805</v>
      </c>
      <c r="M21" s="4"/>
    </row>
    <row r="22" spans="1:13" x14ac:dyDescent="0.25">
      <c r="A22" s="17"/>
      <c r="B22" s="18">
        <v>448</v>
      </c>
      <c r="C22" s="19" t="s">
        <v>215</v>
      </c>
      <c r="D22" s="20">
        <v>3.1997999999999989</v>
      </c>
      <c r="E22" s="21">
        <v>6.6373649999999973</v>
      </c>
      <c r="F22" s="21">
        <f t="shared" si="0"/>
        <v>1.838915716253672</v>
      </c>
      <c r="G22" s="21">
        <v>1.217925946253672</v>
      </c>
      <c r="H22" s="21">
        <v>0.27591378</v>
      </c>
      <c r="I22" s="21">
        <v>0.34507599000000005</v>
      </c>
      <c r="J22" s="22">
        <f t="shared" si="1"/>
        <v>0.18349540009531984</v>
      </c>
      <c r="K22" s="22">
        <f t="shared" si="2"/>
        <v>0.22506517665574707</v>
      </c>
      <c r="L22" s="23">
        <f t="shared" si="3"/>
        <v>0.27705508379510135</v>
      </c>
      <c r="M22" s="4"/>
    </row>
    <row r="23" spans="1:13" x14ac:dyDescent="0.25">
      <c r="A23" s="17"/>
      <c r="B23" s="18">
        <v>449</v>
      </c>
      <c r="C23" s="19" t="s">
        <v>216</v>
      </c>
      <c r="D23" s="20">
        <v>5.6123759999999985</v>
      </c>
      <c r="E23" s="21">
        <v>6.4502679999999986</v>
      </c>
      <c r="F23" s="21">
        <f t="shared" si="0"/>
        <v>3.122471294725695</v>
      </c>
      <c r="G23" s="21">
        <v>2.049739614725695</v>
      </c>
      <c r="H23" s="21">
        <v>0.48529637999999997</v>
      </c>
      <c r="I23" s="21">
        <v>0.58743529999999999</v>
      </c>
      <c r="J23" s="22">
        <f t="shared" si="1"/>
        <v>0.31777588384322875</v>
      </c>
      <c r="K23" s="22">
        <f t="shared" si="2"/>
        <v>0.39301250656960229</v>
      </c>
      <c r="L23" s="23">
        <f t="shared" si="3"/>
        <v>0.48408396282537342</v>
      </c>
      <c r="M23" s="4"/>
    </row>
    <row r="24" spans="1:13" x14ac:dyDescent="0.25">
      <c r="A24" s="17"/>
      <c r="B24" s="18">
        <v>450</v>
      </c>
      <c r="C24" s="19" t="s">
        <v>217</v>
      </c>
      <c r="D24" s="20">
        <v>48.462094000000022</v>
      </c>
      <c r="E24" s="21">
        <v>46.663413000000027</v>
      </c>
      <c r="F24" s="21">
        <f t="shared" si="0"/>
        <v>19.137595616781979</v>
      </c>
      <c r="G24" s="21">
        <v>2.9551491367819835</v>
      </c>
      <c r="H24" s="21">
        <v>0.53330312000000002</v>
      </c>
      <c r="I24" s="21">
        <v>15.649143359999995</v>
      </c>
      <c r="J24" s="22">
        <f t="shared" si="1"/>
        <v>6.332903975073538E-2</v>
      </c>
      <c r="K24" s="22">
        <f t="shared" si="2"/>
        <v>7.4757760577478155E-2</v>
      </c>
      <c r="L24" s="23">
        <f t="shared" si="3"/>
        <v>0.41011992879264891</v>
      </c>
      <c r="M24" s="4"/>
    </row>
    <row r="25" spans="1:13" x14ac:dyDescent="0.25">
      <c r="A25" s="17"/>
      <c r="B25" s="18">
        <v>451</v>
      </c>
      <c r="C25" s="19" t="s">
        <v>218</v>
      </c>
      <c r="D25" s="20">
        <v>14.661619000000002</v>
      </c>
      <c r="E25" s="21">
        <v>20.759445000000007</v>
      </c>
      <c r="F25" s="21">
        <f t="shared" si="0"/>
        <v>9.7594746059027937</v>
      </c>
      <c r="G25" s="21">
        <v>6.1458925059027933</v>
      </c>
      <c r="H25" s="21">
        <v>1.4480715200000003</v>
      </c>
      <c r="I25" s="21">
        <v>2.1655105800000003</v>
      </c>
      <c r="J25" s="22">
        <f t="shared" si="1"/>
        <v>0.29605283310333158</v>
      </c>
      <c r="K25" s="22">
        <f t="shared" si="2"/>
        <v>0.36580766132730386</v>
      </c>
      <c r="L25" s="23">
        <f t="shared" si="3"/>
        <v>0.4701221350523962</v>
      </c>
      <c r="M25" s="4"/>
    </row>
    <row r="26" spans="1:13" x14ac:dyDescent="0.25">
      <c r="A26" s="17"/>
      <c r="B26" s="18">
        <v>452</v>
      </c>
      <c r="C26" s="19" t="s">
        <v>219</v>
      </c>
      <c r="D26" s="20">
        <v>15.746499000000004</v>
      </c>
      <c r="E26" s="21">
        <v>19.060458999999998</v>
      </c>
      <c r="F26" s="21">
        <f t="shared" si="0"/>
        <v>9.1549939396760855</v>
      </c>
      <c r="G26" s="21">
        <v>6.4445506296760842</v>
      </c>
      <c r="H26" s="21">
        <v>1.3551941800000002</v>
      </c>
      <c r="I26" s="21">
        <v>1.35524913</v>
      </c>
      <c r="J26" s="22">
        <f t="shared" si="1"/>
        <v>0.33811098828606828</v>
      </c>
      <c r="K26" s="22">
        <f t="shared" si="2"/>
        <v>0.40921075456137157</v>
      </c>
      <c r="L26" s="23">
        <f t="shared" si="3"/>
        <v>0.48031340376829784</v>
      </c>
      <c r="M26" s="4"/>
    </row>
    <row r="27" spans="1:13" x14ac:dyDescent="0.25">
      <c r="A27" s="17"/>
      <c r="B27" s="18">
        <v>453</v>
      </c>
      <c r="C27" s="19" t="s">
        <v>220</v>
      </c>
      <c r="D27" s="20">
        <v>5.8406230000000008</v>
      </c>
      <c r="E27" s="21">
        <v>6.0012249999999998</v>
      </c>
      <c r="F27" s="21">
        <f t="shared" si="0"/>
        <v>3.4121763703680328</v>
      </c>
      <c r="G27" s="21">
        <v>2.0277364603680326</v>
      </c>
      <c r="H27" s="21">
        <v>0.99502643000000013</v>
      </c>
      <c r="I27" s="21">
        <v>0.38941348000000009</v>
      </c>
      <c r="J27" s="22">
        <f t="shared" si="1"/>
        <v>0.33788709144683504</v>
      </c>
      <c r="K27" s="22">
        <f t="shared" si="2"/>
        <v>0.50369097815329922</v>
      </c>
      <c r="L27" s="23">
        <f t="shared" si="3"/>
        <v>0.5685799766494396</v>
      </c>
      <c r="M27" s="4"/>
    </row>
    <row r="28" spans="1:13" x14ac:dyDescent="0.25">
      <c r="A28" s="17"/>
      <c r="B28" s="18">
        <v>454</v>
      </c>
      <c r="C28" s="19" t="s">
        <v>221</v>
      </c>
      <c r="D28" s="20">
        <v>1.1117009999999998</v>
      </c>
      <c r="E28" s="21">
        <v>1.6635800000000001</v>
      </c>
      <c r="F28" s="21">
        <f t="shared" si="0"/>
        <v>0.56607754600443549</v>
      </c>
      <c r="G28" s="21">
        <v>0.31564377600443549</v>
      </c>
      <c r="H28" s="21">
        <v>0.17461680999999996</v>
      </c>
      <c r="I28" s="21">
        <v>7.5816960000000003E-2</v>
      </c>
      <c r="J28" s="22">
        <f t="shared" si="1"/>
        <v>0.18973765974851553</v>
      </c>
      <c r="K28" s="22">
        <f t="shared" si="2"/>
        <v>0.29470213996587807</v>
      </c>
      <c r="L28" s="23">
        <f t="shared" si="3"/>
        <v>0.34027672008826476</v>
      </c>
      <c r="M28" s="4"/>
    </row>
    <row r="29" spans="1:13" x14ac:dyDescent="0.25">
      <c r="A29" s="17"/>
      <c r="B29" s="18">
        <v>455</v>
      </c>
      <c r="C29" s="19" t="s">
        <v>222</v>
      </c>
      <c r="D29" s="20">
        <v>0.46595500000000006</v>
      </c>
      <c r="E29" s="21">
        <v>1.4074900000000004</v>
      </c>
      <c r="F29" s="21">
        <f t="shared" si="0"/>
        <v>0.31304835990288304</v>
      </c>
      <c r="G29" s="21">
        <v>0.1726580199028831</v>
      </c>
      <c r="H29" s="21">
        <v>6.4130179999999995E-2</v>
      </c>
      <c r="I29" s="21">
        <v>7.6260159999999994E-2</v>
      </c>
      <c r="J29" s="22">
        <f t="shared" si="1"/>
        <v>0.12267086793006206</v>
      </c>
      <c r="K29" s="22">
        <f t="shared" si="2"/>
        <v>0.1682343745979602</v>
      </c>
      <c r="L29" s="23">
        <f t="shared" si="3"/>
        <v>0.22241604551569316</v>
      </c>
      <c r="M29" s="4"/>
    </row>
    <row r="30" spans="1:13" x14ac:dyDescent="0.25">
      <c r="A30" s="17"/>
      <c r="B30" s="18">
        <v>456</v>
      </c>
      <c r="C30" s="19" t="s">
        <v>223</v>
      </c>
      <c r="D30" s="20">
        <v>0.68796400000000024</v>
      </c>
      <c r="E30" s="21">
        <v>1.1989959999999995</v>
      </c>
      <c r="F30" s="21">
        <f t="shared" si="0"/>
        <v>0.33277708065900846</v>
      </c>
      <c r="G30" s="21">
        <v>0.22501082065900846</v>
      </c>
      <c r="H30" s="21">
        <v>6.0163139999999997E-2</v>
      </c>
      <c r="I30" s="21">
        <v>4.7603120000000006E-2</v>
      </c>
      <c r="J30" s="22">
        <f t="shared" si="1"/>
        <v>0.18766603112855135</v>
      </c>
      <c r="K30" s="22">
        <f t="shared" si="2"/>
        <v>0.23784396333182811</v>
      </c>
      <c r="L30" s="23">
        <f t="shared" si="3"/>
        <v>0.27754644774378612</v>
      </c>
      <c r="M30" s="4"/>
    </row>
    <row r="31" spans="1:13" x14ac:dyDescent="0.25">
      <c r="A31" s="17"/>
      <c r="B31" s="18">
        <v>457</v>
      </c>
      <c r="C31" s="19" t="s">
        <v>224</v>
      </c>
      <c r="D31" s="20">
        <v>6.7288909999999991</v>
      </c>
      <c r="E31" s="21">
        <v>9.5338989999999999</v>
      </c>
      <c r="F31" s="21">
        <f t="shared" si="0"/>
        <v>3.4278762731597947</v>
      </c>
      <c r="G31" s="21">
        <v>2.1782535031597945</v>
      </c>
      <c r="H31" s="21">
        <v>0.78430168999999983</v>
      </c>
      <c r="I31" s="21">
        <v>0.46532108000000005</v>
      </c>
      <c r="J31" s="22">
        <f t="shared" si="1"/>
        <v>0.2284745730115029</v>
      </c>
      <c r="K31" s="22">
        <f t="shared" si="2"/>
        <v>0.31073909983311071</v>
      </c>
      <c r="L31" s="23">
        <f t="shared" si="3"/>
        <v>0.35954610733339998</v>
      </c>
      <c r="M31" s="4"/>
    </row>
    <row r="32" spans="1:13" x14ac:dyDescent="0.25">
      <c r="A32" s="17"/>
      <c r="B32" s="18">
        <v>458</v>
      </c>
      <c r="C32" s="19" t="s">
        <v>225</v>
      </c>
      <c r="D32" s="20">
        <v>6.4141889999999977</v>
      </c>
      <c r="E32" s="21">
        <v>8.4320599999999999</v>
      </c>
      <c r="F32" s="21">
        <f t="shared" si="0"/>
        <v>3.7577451681710112</v>
      </c>
      <c r="G32" s="21">
        <v>2.6113976281710105</v>
      </c>
      <c r="H32" s="21">
        <v>0.54754981000000025</v>
      </c>
      <c r="I32" s="21">
        <v>0.59879773000000003</v>
      </c>
      <c r="J32" s="22">
        <f t="shared" si="1"/>
        <v>0.30969865349286063</v>
      </c>
      <c r="K32" s="22">
        <f t="shared" si="2"/>
        <v>0.37463531309917281</v>
      </c>
      <c r="L32" s="23">
        <f t="shared" si="3"/>
        <v>0.44564971883157983</v>
      </c>
      <c r="M32" s="4"/>
    </row>
    <row r="33" spans="1:13" x14ac:dyDescent="0.25">
      <c r="A33" s="17"/>
      <c r="B33" s="18">
        <v>459</v>
      </c>
      <c r="C33" s="19" t="s">
        <v>226</v>
      </c>
      <c r="D33" s="20">
        <v>5.5459070000000015</v>
      </c>
      <c r="E33" s="21">
        <v>7.3191399999999991</v>
      </c>
      <c r="F33" s="21">
        <f t="shared" si="0"/>
        <v>3.5336900223891461</v>
      </c>
      <c r="G33" s="21">
        <v>2.1238354723891462</v>
      </c>
      <c r="H33" s="21">
        <v>0.74300102000000001</v>
      </c>
      <c r="I33" s="21">
        <v>0.66685353000000003</v>
      </c>
      <c r="J33" s="22">
        <f t="shared" si="1"/>
        <v>0.29017554963959513</v>
      </c>
      <c r="K33" s="22">
        <f t="shared" si="2"/>
        <v>0.39169034782626733</v>
      </c>
      <c r="L33" s="23">
        <f t="shared" si="3"/>
        <v>0.48280126113028943</v>
      </c>
      <c r="M33" s="4"/>
    </row>
    <row r="34" spans="1:13" x14ac:dyDescent="0.25">
      <c r="A34" s="17"/>
      <c r="B34" s="18">
        <v>460</v>
      </c>
      <c r="C34" s="19" t="s">
        <v>227</v>
      </c>
      <c r="D34" s="20">
        <v>5.4723239999999995</v>
      </c>
      <c r="E34" s="21">
        <v>5.8716509999999991</v>
      </c>
      <c r="F34" s="21">
        <f t="shared" si="0"/>
        <v>3.3938315830463406</v>
      </c>
      <c r="G34" s="21">
        <v>2.3351293530463408</v>
      </c>
      <c r="H34" s="21">
        <v>0.51648044999999998</v>
      </c>
      <c r="I34" s="21">
        <v>0.54222177999999999</v>
      </c>
      <c r="J34" s="22">
        <f t="shared" si="1"/>
        <v>0.39769552942542757</v>
      </c>
      <c r="K34" s="22">
        <f t="shared" si="2"/>
        <v>0.48565723729941396</v>
      </c>
      <c r="L34" s="23">
        <f t="shared" si="3"/>
        <v>0.57800294721984347</v>
      </c>
      <c r="M34" s="4"/>
    </row>
    <row r="35" spans="1:13" x14ac:dyDescent="0.25">
      <c r="A35" s="17"/>
      <c r="B35" s="18">
        <v>461</v>
      </c>
      <c r="C35" s="19" t="s">
        <v>228</v>
      </c>
      <c r="D35" s="20">
        <v>4.3857799999999996</v>
      </c>
      <c r="E35" s="21">
        <v>4.5352289999999993</v>
      </c>
      <c r="F35" s="21">
        <f t="shared" si="0"/>
        <v>2.0994016362073302</v>
      </c>
      <c r="G35" s="21">
        <v>1.0291852062073303</v>
      </c>
      <c r="H35" s="21">
        <v>0.53515807999999998</v>
      </c>
      <c r="I35" s="21">
        <v>0.53505835000000002</v>
      </c>
      <c r="J35" s="22">
        <f t="shared" si="1"/>
        <v>0.2269312544542581</v>
      </c>
      <c r="K35" s="22">
        <f t="shared" si="2"/>
        <v>0.34493148773906029</v>
      </c>
      <c r="L35" s="23">
        <f t="shared" si="3"/>
        <v>0.46290973095456273</v>
      </c>
      <c r="M35" s="4"/>
    </row>
    <row r="36" spans="1:13" x14ac:dyDescent="0.25">
      <c r="A36" s="17"/>
      <c r="B36" s="18">
        <v>462</v>
      </c>
      <c r="C36" s="19" t="s">
        <v>229</v>
      </c>
      <c r="D36" s="20">
        <v>2.5374769999999991</v>
      </c>
      <c r="E36" s="21">
        <v>4.5360780000000007</v>
      </c>
      <c r="F36" s="21">
        <f t="shared" si="0"/>
        <v>1.5765320833207555</v>
      </c>
      <c r="G36" s="21">
        <v>1.0994298333207553</v>
      </c>
      <c r="H36" s="21">
        <v>0.22407498999999997</v>
      </c>
      <c r="I36" s="21">
        <v>0.25302726000000003</v>
      </c>
      <c r="J36" s="22">
        <f t="shared" si="1"/>
        <v>0.24237454323332958</v>
      </c>
      <c r="K36" s="22">
        <f t="shared" si="2"/>
        <v>0.29177294202629567</v>
      </c>
      <c r="L36" s="23">
        <f t="shared" si="3"/>
        <v>0.34755400663761848</v>
      </c>
      <c r="M36" s="4"/>
    </row>
    <row r="37" spans="1:13" x14ac:dyDescent="0.25">
      <c r="A37" s="17"/>
      <c r="B37" s="18">
        <v>463</v>
      </c>
      <c r="C37" s="19" t="s">
        <v>230</v>
      </c>
      <c r="D37" s="20">
        <v>5.1102400000000019</v>
      </c>
      <c r="E37" s="21">
        <v>6.7602270000000066</v>
      </c>
      <c r="F37" s="21">
        <f t="shared" si="0"/>
        <v>3.4721765481933926</v>
      </c>
      <c r="G37" s="21">
        <v>2.2313209181933926</v>
      </c>
      <c r="H37" s="21">
        <v>0.62545076000000022</v>
      </c>
      <c r="I37" s="21">
        <v>0.61540486999999988</v>
      </c>
      <c r="J37" s="22">
        <f t="shared" si="1"/>
        <v>0.33006597532795723</v>
      </c>
      <c r="K37" s="22">
        <f t="shared" si="2"/>
        <v>0.42258517031948628</v>
      </c>
      <c r="L37" s="23">
        <f t="shared" si="3"/>
        <v>0.51361833680930968</v>
      </c>
      <c r="M37" s="4"/>
    </row>
    <row r="38" spans="1:13" x14ac:dyDescent="0.25">
      <c r="A38" s="17"/>
      <c r="B38" s="18">
        <v>464</v>
      </c>
      <c r="C38" s="19" t="s">
        <v>231</v>
      </c>
      <c r="D38" s="20">
        <v>9.7032369999999979</v>
      </c>
      <c r="E38" s="21">
        <v>12.732887</v>
      </c>
      <c r="F38" s="21">
        <f t="shared" si="0"/>
        <v>6.5084667681515427</v>
      </c>
      <c r="G38" s="21">
        <v>4.2529788481515425</v>
      </c>
      <c r="H38" s="21">
        <v>0.94767625999999994</v>
      </c>
      <c r="I38" s="21">
        <v>1.30781166</v>
      </c>
      <c r="J38" s="22">
        <f t="shared" si="1"/>
        <v>0.33401528248476114</v>
      </c>
      <c r="K38" s="22">
        <f t="shared" si="2"/>
        <v>0.40844272851487196</v>
      </c>
      <c r="L38" s="23">
        <f t="shared" si="3"/>
        <v>0.51115405077823617</v>
      </c>
      <c r="M38" s="4"/>
    </row>
    <row r="39" spans="1:13" ht="15.75" thickBot="1" x14ac:dyDescent="0.3">
      <c r="A39" s="41" t="s">
        <v>233</v>
      </c>
      <c r="B39" s="58"/>
      <c r="C39" s="43"/>
      <c r="D39" s="44">
        <v>0.16960000000000003</v>
      </c>
      <c r="E39" s="45">
        <v>0.67275499999999999</v>
      </c>
      <c r="F39" s="45">
        <f t="shared" si="0"/>
        <v>0.42632453067637699</v>
      </c>
      <c r="G39" s="45">
        <v>7.1098490676376969E-2</v>
      </c>
      <c r="H39" s="45">
        <v>1.1999999999999999E-3</v>
      </c>
      <c r="I39" s="45">
        <v>0.35402604000000004</v>
      </c>
      <c r="J39" s="46">
        <f t="shared" si="1"/>
        <v>0.10568258976354984</v>
      </c>
      <c r="K39" s="46">
        <f t="shared" si="2"/>
        <v>0.10746630002954564</v>
      </c>
      <c r="L39" s="47">
        <f t="shared" si="3"/>
        <v>0.63369953501107679</v>
      </c>
      <c r="M39" s="4"/>
    </row>
    <row r="40" spans="1:13" x14ac:dyDescent="0.25">
      <c r="D40" s="5"/>
      <c r="E40" s="5"/>
      <c r="F40" s="5"/>
      <c r="G40" s="5"/>
      <c r="H40" s="5"/>
      <c r="I40" s="5"/>
      <c r="J40" s="4"/>
      <c r="K40" s="4"/>
      <c r="L40" s="4"/>
      <c r="M40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2"/>
  <sheetViews>
    <sheetView workbookViewId="0">
      <selection activeCell="I14" sqref="I14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108</v>
      </c>
      <c r="B1" s="49" t="s">
        <v>69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1695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872.67892599999982</v>
      </c>
      <c r="I6" s="14">
        <v>1465.3475019999998</v>
      </c>
      <c r="J6" s="14">
        <v>391.95838488699013</v>
      </c>
      <c r="K6" s="14">
        <v>212.01637847699027</v>
      </c>
      <c r="L6" s="14">
        <v>67.048458289999999</v>
      </c>
      <c r="M6" s="14">
        <v>112.89354811999998</v>
      </c>
      <c r="N6" s="15">
        <v>0.14468675736480036</v>
      </c>
      <c r="O6" s="15">
        <v>0.19044276964071985</v>
      </c>
      <c r="P6" s="16">
        <v>0.26748493743089635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t="shared" ref="H7:M7" si="0">SUM(H8:H11)</f>
        <v>307.86311699999999</v>
      </c>
      <c r="I7" s="37">
        <f t="shared" si="0"/>
        <v>109.63220799999999</v>
      </c>
      <c r="J7" s="37">
        <f t="shared" si="0"/>
        <v>4.0735687025711194</v>
      </c>
      <c r="K7" s="37">
        <f t="shared" si="0"/>
        <v>2.8774811325711198</v>
      </c>
      <c r="L7" s="37">
        <f t="shared" si="0"/>
        <v>0.54649851999999999</v>
      </c>
      <c r="M7" s="37">
        <f t="shared" si="0"/>
        <v>0.64958905000000011</v>
      </c>
      <c r="N7" s="39">
        <f>IFERROR(K7/I7,0)</f>
        <v>2.6246676821204951E-2</v>
      </c>
      <c r="O7" s="39">
        <f>IFERROR(SUM(K7,L7)/I7,0)</f>
        <v>3.1231512299479732E-2</v>
      </c>
      <c r="P7" s="40">
        <f>IFERROR(SUM(K7,L7,M7)/I7,0)</f>
        <v>3.7156678469625649E-2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513</v>
      </c>
      <c r="D8" s="68">
        <v>3000001</v>
      </c>
      <c r="E8" s="19" t="s">
        <v>276</v>
      </c>
      <c r="F8" s="69">
        <v>1</v>
      </c>
      <c r="G8" s="19" t="s">
        <v>532</v>
      </c>
      <c r="H8" s="20">
        <v>6.1966320000000001</v>
      </c>
      <c r="I8" s="21">
        <v>6.8735880000000007</v>
      </c>
      <c r="J8" s="21">
        <f t="shared" ref="J8:J11" si="1">SUM(K8,L8,M8)</f>
        <v>3.6164675031602536</v>
      </c>
      <c r="K8" s="21">
        <v>2.5553333931602538</v>
      </c>
      <c r="L8" s="21">
        <v>0.48264994999999999</v>
      </c>
      <c r="M8" s="21">
        <v>0.57848416000000003</v>
      </c>
      <c r="N8" s="22">
        <f t="shared" ref="N8:N12" si="2">IFERROR(K8/I8,0)</f>
        <v>0.37176121018022223</v>
      </c>
      <c r="O8" s="22">
        <f t="shared" ref="O8:O12" si="3">IFERROR(SUM(K8,L8)/I8,0)</f>
        <v>0.44197926078203309</v>
      </c>
      <c r="P8" s="23">
        <f t="shared" ref="P8:P12" si="4">IFERROR(SUM(K8,L8,M8)/I8,0)</f>
        <v>0.52613969635076374</v>
      </c>
      <c r="Q8" s="70">
        <v>7</v>
      </c>
      <c r="R8" s="21">
        <v>6</v>
      </c>
      <c r="S8" s="23">
        <f>IFERROR(R8/Q8,0)</f>
        <v>0.8571428571428571</v>
      </c>
    </row>
    <row r="9" spans="1:19" ht="25.5" x14ac:dyDescent="0.25">
      <c r="A9" s="17"/>
      <c r="B9" s="19">
        <v>5001253</v>
      </c>
      <c r="C9" s="19" t="s">
        <v>869</v>
      </c>
      <c r="D9" s="68">
        <v>3000001</v>
      </c>
      <c r="E9" s="19" t="s">
        <v>276</v>
      </c>
      <c r="F9" s="69">
        <v>177</v>
      </c>
      <c r="G9" s="19" t="s">
        <v>881</v>
      </c>
      <c r="H9" s="20">
        <v>300</v>
      </c>
      <c r="I9" s="21">
        <v>100.922174</v>
      </c>
      <c r="J9" s="21">
        <f t="shared" si="1"/>
        <v>0</v>
      </c>
      <c r="K9" s="21">
        <v>0</v>
      </c>
      <c r="L9" s="21">
        <v>0</v>
      </c>
      <c r="M9" s="21">
        <v>0</v>
      </c>
      <c r="N9" s="22">
        <f t="shared" si="2"/>
        <v>0</v>
      </c>
      <c r="O9" s="22">
        <f t="shared" si="3"/>
        <v>0</v>
      </c>
      <c r="P9" s="23">
        <f t="shared" si="4"/>
        <v>0</v>
      </c>
      <c r="Q9" s="70">
        <v>34</v>
      </c>
      <c r="R9" s="21">
        <v>34</v>
      </c>
      <c r="S9" s="23">
        <f t="shared" ref="S9:S11" si="5">IFERROR(R9/Q9,0)</f>
        <v>1</v>
      </c>
    </row>
    <row r="10" spans="1:19" ht="38.25" x14ac:dyDescent="0.25">
      <c r="A10" s="17"/>
      <c r="B10" s="19">
        <v>5004411</v>
      </c>
      <c r="C10" s="19" t="s">
        <v>1697</v>
      </c>
      <c r="D10" s="68">
        <v>3000410</v>
      </c>
      <c r="E10" s="19" t="s">
        <v>1696</v>
      </c>
      <c r="F10" s="69">
        <v>86</v>
      </c>
      <c r="G10" s="19" t="s">
        <v>501</v>
      </c>
      <c r="H10" s="20">
        <v>0.64000000000000012</v>
      </c>
      <c r="I10" s="21">
        <v>1.14178</v>
      </c>
      <c r="J10" s="21">
        <f t="shared" si="1"/>
        <v>0.39834553851072907</v>
      </c>
      <c r="K10" s="21">
        <v>0.28245026851072907</v>
      </c>
      <c r="L10" s="21">
        <v>5.6750330000000002E-2</v>
      </c>
      <c r="M10" s="21">
        <v>5.914494E-2</v>
      </c>
      <c r="N10" s="22">
        <f t="shared" si="2"/>
        <v>0.24737713789935808</v>
      </c>
      <c r="O10" s="22">
        <f t="shared" si="3"/>
        <v>0.2970805220889568</v>
      </c>
      <c r="P10" s="23">
        <f t="shared" si="4"/>
        <v>0.34888116669649938</v>
      </c>
      <c r="Q10" s="70">
        <v>0</v>
      </c>
      <c r="R10" s="21">
        <v>0</v>
      </c>
      <c r="S10" s="23">
        <f t="shared" si="5"/>
        <v>0</v>
      </c>
    </row>
    <row r="11" spans="1:19" ht="38.25" x14ac:dyDescent="0.25">
      <c r="A11" s="17"/>
      <c r="B11" s="19">
        <v>5004412</v>
      </c>
      <c r="C11" s="19" t="s">
        <v>1698</v>
      </c>
      <c r="D11" s="68">
        <v>3000410</v>
      </c>
      <c r="E11" s="19" t="s">
        <v>1696</v>
      </c>
      <c r="F11" s="69">
        <v>86</v>
      </c>
      <c r="G11" s="19" t="s">
        <v>501</v>
      </c>
      <c r="H11" s="20">
        <v>1.0264850000000001</v>
      </c>
      <c r="I11" s="21">
        <v>0.69466600000000012</v>
      </c>
      <c r="J11" s="21">
        <f t="shared" si="1"/>
        <v>5.875566090013698E-2</v>
      </c>
      <c r="K11" s="21">
        <v>3.9697470900136977E-2</v>
      </c>
      <c r="L11" s="21">
        <v>7.0982400000000005E-3</v>
      </c>
      <c r="M11" s="21">
        <v>1.195995E-2</v>
      </c>
      <c r="N11" s="22">
        <f t="shared" si="2"/>
        <v>5.7146126196095638E-2</v>
      </c>
      <c r="O11" s="22">
        <f t="shared" si="3"/>
        <v>6.7364331779786207E-2</v>
      </c>
      <c r="P11" s="23">
        <f t="shared" si="4"/>
        <v>8.458116692070286E-2</v>
      </c>
      <c r="Q11" s="70">
        <v>0</v>
      </c>
      <c r="R11" s="21">
        <v>0</v>
      </c>
      <c r="S11" s="23">
        <f t="shared" si="5"/>
        <v>0</v>
      </c>
    </row>
    <row r="12" spans="1:19" ht="15.75" thickBot="1" x14ac:dyDescent="0.3">
      <c r="A12" s="41" t="s">
        <v>294</v>
      </c>
      <c r="B12" s="43"/>
      <c r="C12" s="43"/>
      <c r="D12" s="65"/>
      <c r="E12" s="43"/>
      <c r="F12" s="66"/>
      <c r="G12" s="43"/>
      <c r="H12" s="44">
        <f>H6-H7</f>
        <v>564.81580899999983</v>
      </c>
      <c r="I12" s="44">
        <f t="shared" ref="I12:M12" si="6">I6-I7</f>
        <v>1355.7152939999999</v>
      </c>
      <c r="J12" s="44">
        <f t="shared" si="6"/>
        <v>387.88481618441904</v>
      </c>
      <c r="K12" s="44">
        <f t="shared" si="6"/>
        <v>209.13889734441915</v>
      </c>
      <c r="L12" s="44">
        <f t="shared" si="6"/>
        <v>66.501959769999999</v>
      </c>
      <c r="M12" s="44">
        <f t="shared" si="6"/>
        <v>112.24395906999997</v>
      </c>
      <c r="N12" s="46">
        <f t="shared" si="2"/>
        <v>0.15426461460603627</v>
      </c>
      <c r="O12" s="46">
        <f t="shared" si="3"/>
        <v>0.20331765698471141</v>
      </c>
      <c r="P12" s="47">
        <f t="shared" si="4"/>
        <v>0.28611082127721366</v>
      </c>
      <c r="Q12" s="67"/>
      <c r="R12" s="45"/>
      <c r="S12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109</v>
      </c>
      <c r="B1" s="50" t="s">
        <v>70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1701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746.03897899999993</v>
      </c>
      <c r="E6" s="14">
        <v>553.26991699999996</v>
      </c>
      <c r="F6" s="14">
        <v>119.70340607903462</v>
      </c>
      <c r="G6" s="14">
        <v>59.091346699034595</v>
      </c>
      <c r="H6" s="14">
        <v>37.604855680000007</v>
      </c>
      <c r="I6" s="14">
        <v>23.007203700000002</v>
      </c>
      <c r="J6" s="15">
        <v>0.10680383097538737</v>
      </c>
      <c r="K6" s="15">
        <v>0.17477220323734791</v>
      </c>
      <c r="L6" s="16">
        <v>0.2163562528902771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734.58851300000003</v>
      </c>
      <c r="E7" s="38">
        <f ca="1">SUM(E8:OFFSET(E6,MATCH("GOBIERNOS REGIONALES",$A$8:$A$50,0),0))</f>
        <v>529.36638099999925</v>
      </c>
      <c r="F7" s="38">
        <f ca="1">SUM(F8:OFFSET(F6,MATCH("GOBIERNOS REGIONALES",$A$8:$A$50,0),0))</f>
        <v>109.29737791142578</v>
      </c>
      <c r="G7" s="38">
        <f ca="1">SUM(G8:OFFSET(G6,MATCH("GOBIERNOS REGIONALES",$A$8:$A$50,0),0))</f>
        <v>53.117658731425763</v>
      </c>
      <c r="H7" s="38">
        <f ca="1">SUM(H8:OFFSET(H6,MATCH("GOBIERNOS REGIONALES",$A$8:$A$50,0),0))</f>
        <v>34.771091800000015</v>
      </c>
      <c r="I7" s="38">
        <f ca="1">SUM(I8:OFFSET(I6,MATCH("GOBIERNOS REGIONALES",$A$8:$A$50,0),0))</f>
        <v>21.408627379999999</v>
      </c>
      <c r="J7" s="39">
        <f ca="1">IFERROR(G7/E7,0)</f>
        <v>0.10034195717356263</v>
      </c>
      <c r="K7" s="39">
        <f ca="1">IFERROR(SUM(G7,H7)/E7,0)</f>
        <v>0.16602631690625988</v>
      </c>
      <c r="L7" s="40">
        <f ca="1">IFERROR(SUM(G7,H7,I7)/E7,0)</f>
        <v>0.20646830217090409</v>
      </c>
      <c r="M7" s="4"/>
    </row>
    <row r="8" spans="1:13" ht="25.5" x14ac:dyDescent="0.25">
      <c r="A8" s="17"/>
      <c r="B8" s="18">
        <v>37</v>
      </c>
      <c r="C8" s="19" t="s">
        <v>125</v>
      </c>
      <c r="D8" s="20">
        <v>734.58851300000003</v>
      </c>
      <c r="E8" s="21">
        <v>529.36638099999925</v>
      </c>
      <c r="F8" s="21">
        <f t="shared" ref="F8:F10" si="0">SUM(G8,H8,I8)</f>
        <v>109.29737791142578</v>
      </c>
      <c r="G8" s="21">
        <v>53.117658731425763</v>
      </c>
      <c r="H8" s="21">
        <v>34.771091800000015</v>
      </c>
      <c r="I8" s="21">
        <v>21.408627379999999</v>
      </c>
      <c r="J8" s="22">
        <f t="shared" ref="J8:J10" si="1">IFERROR(G8/E8,0)</f>
        <v>0.10034195717356263</v>
      </c>
      <c r="K8" s="22">
        <f t="shared" ref="K8:K10" si="2">IFERROR(SUM(G8,H8)/E8,0)</f>
        <v>0.16602631690625988</v>
      </c>
      <c r="L8" s="23">
        <f t="shared" ref="L8:L10" si="3">IFERROR(SUM(G8,H8,I8)/E8,0)</f>
        <v>0.20646830217090409</v>
      </c>
      <c r="M8" s="4"/>
    </row>
    <row r="9" spans="1:13" x14ac:dyDescent="0.25">
      <c r="A9" s="34" t="s">
        <v>206</v>
      </c>
      <c r="B9" s="57"/>
      <c r="C9" s="36"/>
      <c r="D9" s="37">
        <f ca="1">SUM(D10:OFFSET(D8,(MATCH("GOBIERNOS LOCALES",$A$8:$A$50,0)-MATCH("GOBIERNOS REGIONALES",$A$8:$A$50,0)),0))</f>
        <v>0</v>
      </c>
      <c r="E9" s="38">
        <f ca="1">SUM(E10:OFFSET(E8,(MATCH("GOBIERNOS LOCALES",$A$8:$A$50,0)-MATCH("GOBIERNOS REGIONALES",$A$8:$A$50,0)),0))</f>
        <v>0</v>
      </c>
      <c r="F9" s="38">
        <f ca="1">SUM(F10:OFFSET(F8,(MATCH("GOBIERNOS LOCALES",$A$8:$A$50,0)-MATCH("GOBIERNOS REGIONALES",$A$8:$A$50,0)),0))</f>
        <v>0</v>
      </c>
      <c r="G9" s="38">
        <f ca="1">SUM(G10:OFFSET(G8,(MATCH("GOBIERNOS LOCALES",$A$8:$A$50,0)-MATCH("GOBIERNOS REGIONALES",$A$8:$A$50,0)),0))</f>
        <v>0</v>
      </c>
      <c r="H9" s="38">
        <f ca="1">SUM(H10:OFFSET(H8,(MATCH("GOBIERNOS LOCALES",$A$8:$A$50,0)-MATCH("GOBIERNOS REGIONALES",$A$8:$A$50,0)),0))</f>
        <v>0</v>
      </c>
      <c r="I9" s="38">
        <f ca="1">SUM(I10:OFFSET(I8,(MATCH("GOBIERNOS LOCALES",$A$8:$A$50,0)-MATCH("GOBIERNOS REGIONALES",$A$8:$A$50,0)),0))</f>
        <v>0</v>
      </c>
      <c r="J9" s="39">
        <f ca="1">IFERROR(G9/E9,0)</f>
        <v>0</v>
      </c>
      <c r="K9" s="39">
        <f ca="1">IFERROR(SUM(G9,H9)/E9,0)</f>
        <v>0</v>
      </c>
      <c r="L9" s="40">
        <f ca="1">IFERROR(SUM(G9,H9,I9)/E9,0)</f>
        <v>0</v>
      </c>
      <c r="M9" s="4"/>
    </row>
    <row r="10" spans="1:13" ht="15.75" thickBot="1" x14ac:dyDescent="0.3">
      <c r="A10" s="41" t="s">
        <v>233</v>
      </c>
      <c r="B10" s="58"/>
      <c r="C10" s="43"/>
      <c r="D10" s="44">
        <v>11.450465999999999</v>
      </c>
      <c r="E10" s="45">
        <v>23.903536000000006</v>
      </c>
      <c r="F10" s="45">
        <f t="shared" si="0"/>
        <v>10.406028167608831</v>
      </c>
      <c r="G10" s="45">
        <v>5.9736879676088313</v>
      </c>
      <c r="H10" s="45">
        <v>2.8337638800000007</v>
      </c>
      <c r="I10" s="45">
        <v>1.5985763200000001</v>
      </c>
      <c r="J10" s="46">
        <f t="shared" si="1"/>
        <v>0.2499081293917699</v>
      </c>
      <c r="K10" s="46">
        <f t="shared" si="2"/>
        <v>0.3684581163058398</v>
      </c>
      <c r="L10" s="47">
        <f t="shared" si="3"/>
        <v>0.43533426048802271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16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109</v>
      </c>
      <c r="B1" s="51" t="s">
        <v>70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1702</v>
      </c>
      <c r="N2" s="72" t="s">
        <v>1713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746.03897899999993</v>
      </c>
      <c r="E6" s="14">
        <f ca="1">SUM(E7:OFFSET(E7,50,0))</f>
        <v>553.26991699999996</v>
      </c>
      <c r="F6" s="14">
        <f ca="1">SUM(F7:OFFSET(F7,50,0))</f>
        <v>119.70340607903462</v>
      </c>
      <c r="G6" s="14">
        <f ca="1">SUM(G7:OFFSET(G7,50,0))</f>
        <v>59.091346699034595</v>
      </c>
      <c r="H6" s="14">
        <f ca="1">SUM(H7:OFFSET(H7,50,0))</f>
        <v>37.604855680000007</v>
      </c>
      <c r="I6" s="14">
        <f ca="1">SUM(I7:OFFSET(I7,50,0))</f>
        <v>23.007203700000002</v>
      </c>
      <c r="J6" s="15">
        <f ca="1">IFERROR(G6/E6,0)</f>
        <v>0.10680383097538737</v>
      </c>
      <c r="K6" s="15">
        <f ca="1">IFERROR(SUM(G6,H6)/E6,0)</f>
        <v>0.17477220323734791</v>
      </c>
      <c r="L6" s="16">
        <f ca="1">IFERROR(SUM(G6,H6,I6)/E6,0)</f>
        <v>0.2163562528902771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0</v>
      </c>
      <c r="E7" s="21">
        <v>3.308055</v>
      </c>
      <c r="F7" s="21">
        <f t="shared" ref="F7:F28" si="0">SUM(G7,H7,I7)</f>
        <v>0.77710074094451298</v>
      </c>
      <c r="G7" s="21">
        <v>1.7690700944513083E-2</v>
      </c>
      <c r="H7" s="21">
        <v>0.7594100399999999</v>
      </c>
      <c r="I7" s="21">
        <v>0</v>
      </c>
      <c r="J7" s="22">
        <f t="shared" ref="J7:J28" si="1">IFERROR(G7/E7,0)</f>
        <v>5.3477650596840389E-3</v>
      </c>
      <c r="K7" s="22">
        <f t="shared" ref="K7:K28" si="2">IFERROR(SUM(G7,H7)/E7,0)</f>
        <v>0.23491167497049262</v>
      </c>
      <c r="L7" s="23">
        <f t="shared" ref="L7:L28" si="3">IFERROR(SUM(G7,H7,I7)/E7,0)</f>
        <v>0.23491167497049262</v>
      </c>
      <c r="M7" s="4"/>
      <c r="N7" t="s">
        <v>257</v>
      </c>
      <c r="O7" s="5">
        <v>1.5895147122044651</v>
      </c>
      <c r="P7" s="71">
        <v>0.62683240293433917</v>
      </c>
    </row>
    <row r="8" spans="1:16" x14ac:dyDescent="0.25">
      <c r="A8" s="17"/>
      <c r="B8" s="55">
        <v>2</v>
      </c>
      <c r="C8" s="19" t="s">
        <v>251</v>
      </c>
      <c r="D8" s="20">
        <v>0.24839800000000001</v>
      </c>
      <c r="E8" s="21">
        <v>6.9894099999999995</v>
      </c>
      <c r="F8" s="21">
        <f t="shared" si="0"/>
        <v>2.5873032283856938</v>
      </c>
      <c r="G8" s="21">
        <v>1.5975148583856935</v>
      </c>
      <c r="H8" s="21">
        <v>0.90670549000000011</v>
      </c>
      <c r="I8" s="21">
        <v>8.3082879999999998E-2</v>
      </c>
      <c r="J8" s="22">
        <f t="shared" si="1"/>
        <v>0.22856219028297003</v>
      </c>
      <c r="K8" s="22">
        <f t="shared" si="2"/>
        <v>0.35828780231603152</v>
      </c>
      <c r="L8" s="23">
        <f t="shared" si="3"/>
        <v>0.37017476845480435</v>
      </c>
      <c r="M8" s="4"/>
      <c r="N8" t="s">
        <v>262</v>
      </c>
      <c r="O8" s="5">
        <v>9.5960720082044593E-2</v>
      </c>
      <c r="P8" s="71">
        <v>0.61144455612009974</v>
      </c>
    </row>
    <row r="9" spans="1:16" x14ac:dyDescent="0.25">
      <c r="A9" s="17"/>
      <c r="B9" s="55">
        <v>3</v>
      </c>
      <c r="C9" s="19" t="s">
        <v>252</v>
      </c>
      <c r="D9" s="20">
        <v>97.6</v>
      </c>
      <c r="E9" s="21">
        <v>7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  <c r="N9" t="s">
        <v>253</v>
      </c>
      <c r="O9" s="5">
        <v>2.7464999999999996E-2</v>
      </c>
      <c r="P9" s="71">
        <v>0.60661277498012189</v>
      </c>
    </row>
    <row r="10" spans="1:16" x14ac:dyDescent="0.25">
      <c r="A10" s="17"/>
      <c r="B10" s="55">
        <v>4</v>
      </c>
      <c r="C10" s="19" t="s">
        <v>253</v>
      </c>
      <c r="D10" s="20">
        <v>0</v>
      </c>
      <c r="E10" s="21">
        <v>4.5275999999999997E-2</v>
      </c>
      <c r="F10" s="21">
        <f t="shared" si="0"/>
        <v>2.7464999999999996E-2</v>
      </c>
      <c r="G10" s="21">
        <v>0</v>
      </c>
      <c r="H10" s="21">
        <v>1.7399999999999999E-2</v>
      </c>
      <c r="I10" s="21">
        <v>1.0064999999999999E-2</v>
      </c>
      <c r="J10" s="22">
        <f t="shared" si="1"/>
        <v>0</v>
      </c>
      <c r="K10" s="22">
        <f t="shared" si="2"/>
        <v>0.38430956798303739</v>
      </c>
      <c r="L10" s="23">
        <f t="shared" si="3"/>
        <v>0.60661277498012189</v>
      </c>
      <c r="M10" s="4"/>
      <c r="N10" t="s">
        <v>265</v>
      </c>
      <c r="O10" s="5">
        <v>0.41081124775535705</v>
      </c>
      <c r="P10" s="71">
        <v>0.52245124123965214</v>
      </c>
    </row>
    <row r="11" spans="1:16" x14ac:dyDescent="0.25">
      <c r="A11" s="17"/>
      <c r="B11" s="55">
        <v>5</v>
      </c>
      <c r="C11" s="19" t="s">
        <v>254</v>
      </c>
      <c r="D11" s="20">
        <v>0.04</v>
      </c>
      <c r="E11" s="21">
        <v>5.5E-2</v>
      </c>
      <c r="F11" s="21">
        <f t="shared" si="0"/>
        <v>4.2849999999999997E-3</v>
      </c>
      <c r="G11" s="21">
        <v>0</v>
      </c>
      <c r="H11" s="21">
        <v>4.2849999999999997E-3</v>
      </c>
      <c r="I11" s="21">
        <v>0</v>
      </c>
      <c r="J11" s="22">
        <f t="shared" si="1"/>
        <v>0</v>
      </c>
      <c r="K11" s="22">
        <f t="shared" si="2"/>
        <v>7.79090909090909E-2</v>
      </c>
      <c r="L11" s="23">
        <f t="shared" si="3"/>
        <v>7.79090909090909E-2</v>
      </c>
      <c r="M11" s="4"/>
      <c r="N11" t="s">
        <v>270</v>
      </c>
      <c r="O11" s="5">
        <v>0.30967540024710039</v>
      </c>
      <c r="P11" s="71">
        <v>0.41679057906742989</v>
      </c>
    </row>
    <row r="12" spans="1:16" x14ac:dyDescent="0.25">
      <c r="A12" s="17"/>
      <c r="B12" s="55">
        <v>6</v>
      </c>
      <c r="C12" s="19" t="s">
        <v>255</v>
      </c>
      <c r="D12" s="20">
        <v>3.9073370000000001</v>
      </c>
      <c r="E12" s="21">
        <v>4.6829459999999994</v>
      </c>
      <c r="F12" s="21">
        <f t="shared" si="0"/>
        <v>0.23340999994039538</v>
      </c>
      <c r="G12" s="21">
        <v>1.0999999940395355E-2</v>
      </c>
      <c r="H12" s="21">
        <v>8.0000000000000002E-3</v>
      </c>
      <c r="I12" s="21">
        <v>0.21441000000000002</v>
      </c>
      <c r="J12" s="22">
        <f t="shared" si="1"/>
        <v>2.3489487045964992E-3</v>
      </c>
      <c r="K12" s="22">
        <f t="shared" si="2"/>
        <v>4.057275044468879E-3</v>
      </c>
      <c r="L12" s="23">
        <f t="shared" si="3"/>
        <v>4.9842556360973497E-2</v>
      </c>
      <c r="M12" s="4"/>
      <c r="N12" t="s">
        <v>251</v>
      </c>
      <c r="O12" s="5">
        <v>2.5873032283856938</v>
      </c>
      <c r="P12" s="71">
        <v>0.37017476845480435</v>
      </c>
    </row>
    <row r="13" spans="1:16" x14ac:dyDescent="0.25">
      <c r="A13" s="17"/>
      <c r="B13" s="55">
        <v>7</v>
      </c>
      <c r="C13" s="19" t="s">
        <v>256</v>
      </c>
      <c r="D13" s="20">
        <v>0.41162200000000004</v>
      </c>
      <c r="E13" s="21">
        <v>0.41162200000000004</v>
      </c>
      <c r="F13" s="21">
        <f t="shared" si="0"/>
        <v>0</v>
      </c>
      <c r="G13" s="21">
        <v>0</v>
      </c>
      <c r="H13" s="21">
        <v>0</v>
      </c>
      <c r="I13" s="21">
        <v>0</v>
      </c>
      <c r="J13" s="22">
        <f t="shared" si="1"/>
        <v>0</v>
      </c>
      <c r="K13" s="22">
        <f t="shared" si="2"/>
        <v>0</v>
      </c>
      <c r="L13" s="23">
        <f t="shared" si="3"/>
        <v>0</v>
      </c>
      <c r="M13" s="4"/>
      <c r="N13" t="s">
        <v>260</v>
      </c>
      <c r="O13" s="5">
        <v>0.59727514124222747</v>
      </c>
      <c r="P13" s="71">
        <v>0.30544767935619987</v>
      </c>
    </row>
    <row r="14" spans="1:16" x14ac:dyDescent="0.25">
      <c r="A14" s="17"/>
      <c r="B14" s="55">
        <v>8</v>
      </c>
      <c r="C14" s="19" t="s">
        <v>257</v>
      </c>
      <c r="D14" s="20">
        <v>4.5654459999999997</v>
      </c>
      <c r="E14" s="21">
        <v>2.5357890000000003</v>
      </c>
      <c r="F14" s="21">
        <f t="shared" si="0"/>
        <v>1.5895147122044651</v>
      </c>
      <c r="G14" s="21">
        <v>0.74873924220446497</v>
      </c>
      <c r="H14" s="21">
        <v>0.53884969999999999</v>
      </c>
      <c r="I14" s="21">
        <v>0.30192576999999998</v>
      </c>
      <c r="J14" s="22">
        <f t="shared" si="1"/>
        <v>0.29526874759866256</v>
      </c>
      <c r="K14" s="22">
        <f t="shared" si="2"/>
        <v>0.50776659343678232</v>
      </c>
      <c r="L14" s="23">
        <f t="shared" si="3"/>
        <v>0.62683240293433917</v>
      </c>
      <c r="M14" s="4"/>
      <c r="N14" t="s">
        <v>264</v>
      </c>
      <c r="O14" s="5">
        <v>97.417662577266441</v>
      </c>
      <c r="P14" s="71">
        <v>0.28160235252834953</v>
      </c>
    </row>
    <row r="15" spans="1:16" x14ac:dyDescent="0.25">
      <c r="A15" s="17"/>
      <c r="B15" s="55">
        <v>9</v>
      </c>
      <c r="C15" s="19" t="s">
        <v>258</v>
      </c>
      <c r="D15" s="20">
        <v>0</v>
      </c>
      <c r="E15" s="21">
        <v>1.4538270000000004</v>
      </c>
      <c r="F15" s="21">
        <f t="shared" si="0"/>
        <v>0.26613737003532173</v>
      </c>
      <c r="G15" s="21">
        <v>2.4814000353217125E-3</v>
      </c>
      <c r="H15" s="21">
        <v>0.25315007</v>
      </c>
      <c r="I15" s="21">
        <v>1.05059E-2</v>
      </c>
      <c r="J15" s="22">
        <f t="shared" si="1"/>
        <v>1.7068055795646331E-3</v>
      </c>
      <c r="K15" s="22">
        <f t="shared" si="2"/>
        <v>0.1758334864019733</v>
      </c>
      <c r="L15" s="23">
        <f t="shared" si="3"/>
        <v>0.18305986202988503</v>
      </c>
      <c r="M15" s="4"/>
      <c r="N15" t="s">
        <v>261</v>
      </c>
      <c r="O15" s="5">
        <v>5.0231995592433991</v>
      </c>
      <c r="P15" s="71">
        <v>0.24122888625131131</v>
      </c>
    </row>
    <row r="16" spans="1:16" x14ac:dyDescent="0.25">
      <c r="A16" s="17"/>
      <c r="B16" s="55">
        <v>10</v>
      </c>
      <c r="C16" s="19" t="s">
        <v>259</v>
      </c>
      <c r="D16" s="20">
        <v>0</v>
      </c>
      <c r="E16" s="21">
        <v>25.663123999999954</v>
      </c>
      <c r="F16" s="21">
        <f t="shared" si="0"/>
        <v>5.2483126900477579</v>
      </c>
      <c r="G16" s="21">
        <v>7.4442000477574766E-3</v>
      </c>
      <c r="H16" s="21">
        <v>5.2408684900000004</v>
      </c>
      <c r="I16" s="21">
        <v>0</v>
      </c>
      <c r="J16" s="22">
        <f t="shared" si="1"/>
        <v>2.9007380581403454E-4</v>
      </c>
      <c r="K16" s="22">
        <f t="shared" si="2"/>
        <v>0.20450794260464031</v>
      </c>
      <c r="L16" s="23">
        <f t="shared" si="3"/>
        <v>0.20450794260464031</v>
      </c>
      <c r="M16" s="4"/>
      <c r="N16" t="s">
        <v>250</v>
      </c>
      <c r="O16" s="5">
        <v>0.77710074094451298</v>
      </c>
      <c r="P16" s="71">
        <v>0.23491167497049262</v>
      </c>
    </row>
    <row r="17" spans="1:16" x14ac:dyDescent="0.25">
      <c r="A17" s="17"/>
      <c r="B17" s="55">
        <v>11</v>
      </c>
      <c r="C17" s="19" t="s">
        <v>260</v>
      </c>
      <c r="D17" s="20">
        <v>0</v>
      </c>
      <c r="E17" s="21">
        <v>1.9554090000000002</v>
      </c>
      <c r="F17" s="21">
        <f t="shared" si="0"/>
        <v>0.59727514124222747</v>
      </c>
      <c r="G17" s="21">
        <v>6.840785124222748E-2</v>
      </c>
      <c r="H17" s="21">
        <v>0.52886728999999999</v>
      </c>
      <c r="I17" s="21">
        <v>0</v>
      </c>
      <c r="J17" s="22">
        <f t="shared" si="1"/>
        <v>3.498390937252896E-2</v>
      </c>
      <c r="K17" s="22">
        <f t="shared" si="2"/>
        <v>0.30544767935619987</v>
      </c>
      <c r="L17" s="23">
        <f t="shared" si="3"/>
        <v>0.30544767935619987</v>
      </c>
      <c r="M17" s="4"/>
      <c r="N17" t="s">
        <v>268</v>
      </c>
      <c r="O17" s="5">
        <v>3.4450081901803</v>
      </c>
      <c r="P17" s="71">
        <v>0.23456400206091052</v>
      </c>
    </row>
    <row r="18" spans="1:16" x14ac:dyDescent="0.25">
      <c r="A18" s="17"/>
      <c r="B18" s="55">
        <v>12</v>
      </c>
      <c r="C18" s="19" t="s">
        <v>261</v>
      </c>
      <c r="D18" s="20">
        <v>4.0000000000000008E-2</v>
      </c>
      <c r="E18" s="21">
        <v>20.823374999999999</v>
      </c>
      <c r="F18" s="21">
        <f t="shared" si="0"/>
        <v>5.0231995592433991</v>
      </c>
      <c r="G18" s="21">
        <v>0.12476838924339972</v>
      </c>
      <c r="H18" s="21">
        <v>4.7636778299999998</v>
      </c>
      <c r="I18" s="21">
        <v>0.13475334</v>
      </c>
      <c r="J18" s="22">
        <f t="shared" si="1"/>
        <v>5.9917467386242495E-3</v>
      </c>
      <c r="K18" s="22">
        <f t="shared" si="2"/>
        <v>0.23475763267210045</v>
      </c>
      <c r="L18" s="23">
        <f t="shared" si="3"/>
        <v>0.24122888625131131</v>
      </c>
      <c r="M18" s="4"/>
      <c r="N18" t="s">
        <v>273</v>
      </c>
      <c r="O18" s="5">
        <v>6.5036209575831894E-2</v>
      </c>
      <c r="P18" s="71">
        <v>0.22063674092613089</v>
      </c>
    </row>
    <row r="19" spans="1:16" x14ac:dyDescent="0.25">
      <c r="A19" s="17"/>
      <c r="B19" s="55">
        <v>13</v>
      </c>
      <c r="C19" s="19" t="s">
        <v>262</v>
      </c>
      <c r="D19" s="20">
        <v>0</v>
      </c>
      <c r="E19" s="21">
        <v>0.15694100000000002</v>
      </c>
      <c r="F19" s="21">
        <f t="shared" si="0"/>
        <v>9.5960720082044593E-2</v>
      </c>
      <c r="G19" s="21">
        <v>2.2902470082044601E-2</v>
      </c>
      <c r="H19" s="21">
        <v>5.0095069999999998E-2</v>
      </c>
      <c r="I19" s="21">
        <v>2.296318E-2</v>
      </c>
      <c r="J19" s="22">
        <f t="shared" si="1"/>
        <v>0.14593044572192479</v>
      </c>
      <c r="K19" s="22">
        <f t="shared" si="2"/>
        <v>0.46512727765239537</v>
      </c>
      <c r="L19" s="23">
        <f t="shared" si="3"/>
        <v>0.61144455612009974</v>
      </c>
      <c r="M19" s="4"/>
      <c r="N19" t="s">
        <v>259</v>
      </c>
      <c r="O19" s="5">
        <v>5.2483126900477579</v>
      </c>
      <c r="P19" s="71">
        <v>0.20450794260464031</v>
      </c>
    </row>
    <row r="20" spans="1:16" x14ac:dyDescent="0.25">
      <c r="A20" s="17"/>
      <c r="B20" s="55">
        <v>14</v>
      </c>
      <c r="C20" s="19" t="s">
        <v>263</v>
      </c>
      <c r="D20" s="20">
        <v>140</v>
      </c>
      <c r="E20" s="21">
        <v>97.762129999999999</v>
      </c>
      <c r="F20" s="21">
        <f t="shared" si="0"/>
        <v>0.33213951211547854</v>
      </c>
      <c r="G20" s="21">
        <v>0.28190851211547852</v>
      </c>
      <c r="H20" s="21">
        <v>1.4E-2</v>
      </c>
      <c r="I20" s="21">
        <v>3.6230999999999999E-2</v>
      </c>
      <c r="J20" s="22">
        <f t="shared" si="1"/>
        <v>2.883616714524106E-3</v>
      </c>
      <c r="K20" s="22">
        <f t="shared" si="2"/>
        <v>3.0268214503456352E-3</v>
      </c>
      <c r="L20" s="23">
        <f t="shared" si="3"/>
        <v>3.3974250777420514E-3</v>
      </c>
      <c r="M20" s="4"/>
      <c r="N20" t="s">
        <v>258</v>
      </c>
      <c r="O20" s="5">
        <v>0.26613737003532173</v>
      </c>
      <c r="P20" s="71">
        <v>0.18305986202988503</v>
      </c>
    </row>
    <row r="21" spans="1:16" x14ac:dyDescent="0.25">
      <c r="A21" s="17"/>
      <c r="B21" s="55">
        <v>15</v>
      </c>
      <c r="C21" s="19" t="s">
        <v>264</v>
      </c>
      <c r="D21" s="20">
        <v>496.75601899999998</v>
      </c>
      <c r="E21" s="21">
        <v>345.94051400000001</v>
      </c>
      <c r="F21" s="21">
        <f t="shared" si="0"/>
        <v>97.417662577266441</v>
      </c>
      <c r="G21" s="21">
        <v>55.908287497266429</v>
      </c>
      <c r="H21" s="21">
        <v>20.162018700000004</v>
      </c>
      <c r="I21" s="21">
        <v>21.347356380000001</v>
      </c>
      <c r="J21" s="22">
        <f t="shared" si="1"/>
        <v>0.16161243113972604</v>
      </c>
      <c r="K21" s="22">
        <f t="shared" si="2"/>
        <v>0.21989418156806703</v>
      </c>
      <c r="L21" s="23">
        <f t="shared" si="3"/>
        <v>0.28160235252834953</v>
      </c>
      <c r="M21" s="4"/>
      <c r="N21" t="s">
        <v>271</v>
      </c>
      <c r="O21" s="5">
        <v>1.1853767200000001</v>
      </c>
      <c r="P21" s="71">
        <v>0.11840858296285386</v>
      </c>
    </row>
    <row r="22" spans="1:16" x14ac:dyDescent="0.25">
      <c r="A22" s="17"/>
      <c r="B22" s="55">
        <v>16</v>
      </c>
      <c r="C22" s="19" t="s">
        <v>265</v>
      </c>
      <c r="D22" s="20">
        <v>0.48778199999999999</v>
      </c>
      <c r="E22" s="21">
        <v>0.78631499999999999</v>
      </c>
      <c r="F22" s="21">
        <f t="shared" si="0"/>
        <v>0.41081124775535705</v>
      </c>
      <c r="G22" s="21">
        <v>0.22434745775535703</v>
      </c>
      <c r="H22" s="21">
        <v>0.11446379</v>
      </c>
      <c r="I22" s="21">
        <v>7.2000000000000008E-2</v>
      </c>
      <c r="J22" s="22">
        <f t="shared" si="1"/>
        <v>0.28531499177219949</v>
      </c>
      <c r="K22" s="22">
        <f t="shared" si="2"/>
        <v>0.43088488424531779</v>
      </c>
      <c r="L22" s="23">
        <f t="shared" si="3"/>
        <v>0.52245124123965214</v>
      </c>
      <c r="M22" s="4"/>
      <c r="N22" t="s">
        <v>254</v>
      </c>
      <c r="O22" s="5">
        <v>4.2849999999999997E-3</v>
      </c>
      <c r="P22" s="71">
        <v>7.79090909090909E-2</v>
      </c>
    </row>
    <row r="23" spans="1:16" x14ac:dyDescent="0.25">
      <c r="A23" s="17"/>
      <c r="B23" s="55">
        <v>17</v>
      </c>
      <c r="C23" s="19" t="s">
        <v>266</v>
      </c>
      <c r="D23" s="20">
        <v>0</v>
      </c>
      <c r="E23" s="21">
        <v>0.02</v>
      </c>
      <c r="F23" s="21">
        <f t="shared" si="0"/>
        <v>0</v>
      </c>
      <c r="G23" s="21">
        <v>0</v>
      </c>
      <c r="H23" s="21">
        <v>0</v>
      </c>
      <c r="I23" s="21">
        <v>0</v>
      </c>
      <c r="J23" s="22">
        <f t="shared" si="1"/>
        <v>0</v>
      </c>
      <c r="K23" s="22">
        <f t="shared" si="2"/>
        <v>0</v>
      </c>
      <c r="L23" s="23">
        <f t="shared" si="3"/>
        <v>0</v>
      </c>
      <c r="M23" s="4"/>
      <c r="N23" t="s">
        <v>255</v>
      </c>
      <c r="O23" s="5">
        <v>0.23340999994039538</v>
      </c>
      <c r="P23" s="71">
        <v>4.9842556360973497E-2</v>
      </c>
    </row>
    <row r="24" spans="1:16" x14ac:dyDescent="0.25">
      <c r="A24" s="17"/>
      <c r="B24" s="55">
        <v>19</v>
      </c>
      <c r="C24" s="19" t="s">
        <v>268</v>
      </c>
      <c r="D24" s="20">
        <v>6.0000000000000005E-2</v>
      </c>
      <c r="E24" s="21">
        <v>14.686857999999999</v>
      </c>
      <c r="F24" s="21">
        <f t="shared" si="0"/>
        <v>3.4450081901803</v>
      </c>
      <c r="G24" s="21">
        <v>1.7118300180300139E-2</v>
      </c>
      <c r="H24" s="21">
        <v>3.06090953</v>
      </c>
      <c r="I24" s="21">
        <v>0.36698036000000001</v>
      </c>
      <c r="J24" s="22">
        <f t="shared" si="1"/>
        <v>1.1655522359036998E-3</v>
      </c>
      <c r="K24" s="22">
        <f t="shared" si="2"/>
        <v>0.20957701301260626</v>
      </c>
      <c r="L24" s="23">
        <f t="shared" si="3"/>
        <v>0.23456400206091052</v>
      </c>
      <c r="M24" s="4"/>
      <c r="N24" t="s">
        <v>269</v>
      </c>
      <c r="O24" s="5">
        <v>8.7732059768279788E-2</v>
      </c>
      <c r="P24" s="71">
        <v>1.1042899488974831E-2</v>
      </c>
    </row>
    <row r="25" spans="1:16" x14ac:dyDescent="0.25">
      <c r="A25" s="17"/>
      <c r="B25" s="55">
        <v>20</v>
      </c>
      <c r="C25" s="19" t="s">
        <v>269</v>
      </c>
      <c r="D25" s="20">
        <v>0.75601200000000002</v>
      </c>
      <c r="E25" s="21">
        <v>7.9446579999999987</v>
      </c>
      <c r="F25" s="21">
        <f t="shared" si="0"/>
        <v>8.7732059768279788E-2</v>
      </c>
      <c r="G25" s="21">
        <v>3.1338819768279791E-2</v>
      </c>
      <c r="H25" s="21">
        <v>1.4293E-2</v>
      </c>
      <c r="I25" s="21">
        <v>4.2100239999999997E-2</v>
      </c>
      <c r="J25" s="22">
        <f t="shared" si="1"/>
        <v>3.9446405079085591E-3</v>
      </c>
      <c r="K25" s="22">
        <f t="shared" si="2"/>
        <v>5.7437110279989143E-3</v>
      </c>
      <c r="L25" s="23">
        <f t="shared" si="3"/>
        <v>1.1042899488974831E-2</v>
      </c>
      <c r="M25" s="4"/>
      <c r="N25" t="s">
        <v>263</v>
      </c>
      <c r="O25" s="5">
        <v>0.33213951211547854</v>
      </c>
      <c r="P25" s="71">
        <v>3.3974250777420514E-3</v>
      </c>
    </row>
    <row r="26" spans="1:16" x14ac:dyDescent="0.25">
      <c r="A26" s="17"/>
      <c r="B26" s="55">
        <v>21</v>
      </c>
      <c r="C26" s="19" t="s">
        <v>270</v>
      </c>
      <c r="D26" s="20">
        <v>0.23200000000000001</v>
      </c>
      <c r="E26" s="21">
        <v>0.74299999999999999</v>
      </c>
      <c r="F26" s="21">
        <f t="shared" si="0"/>
        <v>0.30967540024710039</v>
      </c>
      <c r="G26" s="21">
        <v>1.6097000247100368E-2</v>
      </c>
      <c r="H26" s="21">
        <v>0.13484149999999998</v>
      </c>
      <c r="I26" s="21">
        <v>0.15873690000000001</v>
      </c>
      <c r="J26" s="22">
        <f t="shared" si="1"/>
        <v>2.1664872472544238E-2</v>
      </c>
      <c r="K26" s="22">
        <f t="shared" si="2"/>
        <v>0.20314737583728176</v>
      </c>
      <c r="L26" s="23">
        <f t="shared" si="3"/>
        <v>0.41679057906742989</v>
      </c>
      <c r="M26" s="4"/>
      <c r="N26" t="s">
        <v>252</v>
      </c>
      <c r="O26" s="5">
        <v>0</v>
      </c>
      <c r="P26" s="71">
        <v>0</v>
      </c>
    </row>
    <row r="27" spans="1:16" x14ac:dyDescent="0.25">
      <c r="A27" s="17"/>
      <c r="B27" s="55">
        <v>22</v>
      </c>
      <c r="C27" s="19" t="s">
        <v>271</v>
      </c>
      <c r="D27" s="20">
        <v>0.93436300000000005</v>
      </c>
      <c r="E27" s="21">
        <v>10.010902000000003</v>
      </c>
      <c r="F27" s="21">
        <f t="shared" si="0"/>
        <v>1.1853767200000001</v>
      </c>
      <c r="G27" s="21">
        <v>0</v>
      </c>
      <c r="H27" s="21">
        <v>1.01075713</v>
      </c>
      <c r="I27" s="21">
        <v>0.17461958999999999</v>
      </c>
      <c r="J27" s="22">
        <f t="shared" si="1"/>
        <v>0</v>
      </c>
      <c r="K27" s="22">
        <f t="shared" si="2"/>
        <v>0.10096564025898962</v>
      </c>
      <c r="L27" s="23">
        <f t="shared" si="3"/>
        <v>0.11840858296285386</v>
      </c>
      <c r="M27" s="4"/>
      <c r="N27" t="s">
        <v>256</v>
      </c>
      <c r="O27" s="5">
        <v>0</v>
      </c>
      <c r="P27" s="71">
        <v>0</v>
      </c>
    </row>
    <row r="28" spans="1:16" ht="15.75" thickBot="1" x14ac:dyDescent="0.3">
      <c r="A28" s="24"/>
      <c r="B28" s="56">
        <v>24</v>
      </c>
      <c r="C28" s="26" t="s">
        <v>273</v>
      </c>
      <c r="D28" s="27">
        <v>0</v>
      </c>
      <c r="E28" s="28">
        <v>0.29476599999999997</v>
      </c>
      <c r="F28" s="28">
        <f t="shared" si="0"/>
        <v>6.5036209575831894E-2</v>
      </c>
      <c r="G28" s="28">
        <v>1.1299999575831887E-2</v>
      </c>
      <c r="H28" s="28">
        <v>2.226305E-2</v>
      </c>
      <c r="I28" s="28">
        <v>3.147316E-2</v>
      </c>
      <c r="J28" s="29">
        <f t="shared" si="1"/>
        <v>3.8335491799705149E-2</v>
      </c>
      <c r="K28" s="29">
        <f t="shared" si="2"/>
        <v>0.11386336814908059</v>
      </c>
      <c r="L28" s="30">
        <f t="shared" si="3"/>
        <v>0.22063674092613089</v>
      </c>
      <c r="M28" s="4"/>
      <c r="N28" t="s">
        <v>266</v>
      </c>
      <c r="O28" s="5">
        <v>0</v>
      </c>
      <c r="P28" s="71">
        <v>0</v>
      </c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topLeftCell="A8" workbookViewId="0">
      <selection activeCell="A18" sqref="A18:D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3.42578125" customWidth="1"/>
    <col min="6" max="6" width="13.5703125" customWidth="1"/>
    <col min="7" max="9" width="0" hidden="1" customWidth="1"/>
  </cols>
  <sheetData>
    <row r="1" spans="1:13" ht="15.75" x14ac:dyDescent="0.25">
      <c r="A1" s="50">
        <v>109</v>
      </c>
      <c r="B1" s="49" t="s">
        <v>70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1703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746.03897899999993</v>
      </c>
      <c r="E6" s="14">
        <v>553.26991699999996</v>
      </c>
      <c r="F6" s="14">
        <v>119.70340607903462</v>
      </c>
      <c r="G6" s="14">
        <v>59.091346699034595</v>
      </c>
      <c r="H6" s="14">
        <v>37.604855680000007</v>
      </c>
      <c r="I6" s="14">
        <v>23.007203700000002</v>
      </c>
      <c r="J6" s="15">
        <v>0.10680383097538737</v>
      </c>
      <c r="K6" s="15">
        <v>0.17477220323734791</v>
      </c>
      <c r="L6" s="16">
        <v>0.2163562528902771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6.7104549999999996</v>
      </c>
      <c r="E7" s="38">
        <f ca="1">SUM(E8:OFFSET(E6,MATCH("PROYECTOS",$A$8:$A$50,0),0))</f>
        <v>13.608941000000002</v>
      </c>
      <c r="F7" s="38">
        <f ca="1">SUM(F8:OFFSET(F6,MATCH("PROYECTOS",$A$8:$A$50,0),0))</f>
        <v>3.1330776825764701</v>
      </c>
      <c r="G7" s="38">
        <f ca="1">SUM(G8:OFFSET(G6,MATCH("PROYECTOS",$A$8:$A$50,0),0))</f>
        <v>2.1436289425764699</v>
      </c>
      <c r="H7" s="38">
        <f ca="1">SUM(H8:OFFSET(H6,MATCH("PROYECTOS",$A$8:$A$50,0),0))</f>
        <v>0.49892412000000008</v>
      </c>
      <c r="I7" s="38">
        <f ca="1">SUM(I8:OFFSET(I6,MATCH("PROYECTOS",$A$8:$A$50,0),0))</f>
        <v>0.49052461999999997</v>
      </c>
      <c r="J7" s="39">
        <f ca="1">IFERROR(G7/E7,0)</f>
        <v>0.15751621985696532</v>
      </c>
      <c r="K7" s="39">
        <f ca="1">IFERROR(SUM(G7,H7)/E7,0)</f>
        <v>0.19417771467864176</v>
      </c>
      <c r="L7" s="40">
        <f ca="1">IFERROR(SUM(G7,H7,I7)/E7,0)</f>
        <v>0.23022200497279469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2.4079030000000001</v>
      </c>
      <c r="E8" s="21">
        <v>3.4948059999999996</v>
      </c>
      <c r="F8" s="21">
        <f t="shared" ref="F8:F10" si="0">SUM(G8,H8,I8)</f>
        <v>1.6382133302616426</v>
      </c>
      <c r="G8" s="21">
        <v>1.1275210602616426</v>
      </c>
      <c r="H8" s="21">
        <v>0.27343983000000005</v>
      </c>
      <c r="I8" s="21">
        <v>0.23725243999999998</v>
      </c>
      <c r="J8" s="22">
        <f t="shared" ref="J8:J11" si="1">IFERROR(G8/E8,0)</f>
        <v>0.32262765379870662</v>
      </c>
      <c r="K8" s="22">
        <f t="shared" ref="K8:K11" si="2">IFERROR(SUM(G8,H8)/E8,0)</f>
        <v>0.40086943030933414</v>
      </c>
      <c r="L8" s="23">
        <f t="shared" ref="L8:L11" si="3">IFERROR(SUM(G8,H8,I8)/E8,0)</f>
        <v>0.46875658627736211</v>
      </c>
      <c r="M8" s="4"/>
    </row>
    <row r="9" spans="1:13" ht="25.5" x14ac:dyDescent="0.25">
      <c r="A9" s="17"/>
      <c r="B9" s="19">
        <v>3000585</v>
      </c>
      <c r="C9" s="19" t="s">
        <v>1705</v>
      </c>
      <c r="D9" s="20">
        <v>0.51118200000000003</v>
      </c>
      <c r="E9" s="21">
        <v>1.9117280000000001</v>
      </c>
      <c r="F9" s="21">
        <f t="shared" si="0"/>
        <v>0.29450056578314698</v>
      </c>
      <c r="G9" s="21">
        <v>0.15898555578314699</v>
      </c>
      <c r="H9" s="21">
        <v>6.0924569999999997E-2</v>
      </c>
      <c r="I9" s="21">
        <v>7.4590439999999994E-2</v>
      </c>
      <c r="J9" s="22">
        <f t="shared" si="1"/>
        <v>8.3163272067546729E-2</v>
      </c>
      <c r="K9" s="22">
        <f t="shared" si="2"/>
        <v>0.1150321205648225</v>
      </c>
      <c r="L9" s="23">
        <f t="shared" si="3"/>
        <v>0.15404940754288632</v>
      </c>
      <c r="M9" s="4"/>
    </row>
    <row r="10" spans="1:13" ht="76.5" x14ac:dyDescent="0.25">
      <c r="A10" s="17"/>
      <c r="B10" s="19">
        <v>3000667</v>
      </c>
      <c r="C10" s="19" t="s">
        <v>1706</v>
      </c>
      <c r="D10" s="20">
        <v>3.7913700000000001</v>
      </c>
      <c r="E10" s="21">
        <v>8.2024070000000009</v>
      </c>
      <c r="F10" s="21">
        <f t="shared" si="0"/>
        <v>1.2003637865316803</v>
      </c>
      <c r="G10" s="21">
        <v>0.8571223265316803</v>
      </c>
      <c r="H10" s="21">
        <v>0.16455972000000002</v>
      </c>
      <c r="I10" s="21">
        <v>0.17868173999999998</v>
      </c>
      <c r="J10" s="22">
        <f t="shared" si="1"/>
        <v>0.10449643946364527</v>
      </c>
      <c r="K10" s="22">
        <f t="shared" si="2"/>
        <v>0.12455880896079409</v>
      </c>
      <c r="L10" s="23">
        <f t="shared" si="3"/>
        <v>0.14634287063927456</v>
      </c>
      <c r="M10" s="4"/>
    </row>
    <row r="11" spans="1:13" ht="15.75" thickBot="1" x14ac:dyDescent="0.3">
      <c r="A11" s="41" t="s">
        <v>294</v>
      </c>
      <c r="B11" s="43"/>
      <c r="C11" s="43"/>
      <c r="D11" s="44">
        <f ca="1">OFFSET(D11,-MATCH("PROYECTOS",$A$8:$A$50,0)-1,0)-(OFFSET(D11,-MATCH("PROYECTOS",$A$8:$A$50,0),0))</f>
        <v>739.3285239999999</v>
      </c>
      <c r="E11" s="45">
        <f t="shared" ref="E11:I11" ca="1" si="4">OFFSET(E11,-MATCH("PROYECTOS",$A$8:$A$50,0)-1,0)-(OFFSET(E11,-MATCH("PROYECTOS",$A$8:$A$50,0),0))</f>
        <v>539.66097600000001</v>
      </c>
      <c r="F11" s="45">
        <f t="shared" ca="1" si="4"/>
        <v>116.57032839645815</v>
      </c>
      <c r="G11" s="45">
        <f t="shared" ca="1" si="4"/>
        <v>56.947717756458125</v>
      </c>
      <c r="H11" s="45">
        <f t="shared" ca="1" si="4"/>
        <v>37.105931560000009</v>
      </c>
      <c r="I11" s="45">
        <f t="shared" ca="1" si="4"/>
        <v>22.516679080000003</v>
      </c>
      <c r="J11" s="46">
        <f t="shared" ca="1" si="1"/>
        <v>0.10552498751819721</v>
      </c>
      <c r="K11" s="46">
        <f t="shared" ca="1" si="2"/>
        <v>0.17428284330208477</v>
      </c>
      <c r="L11" s="47">
        <f t="shared" ca="1" si="3"/>
        <v>0.216006592250721</v>
      </c>
      <c r="M11" s="4"/>
    </row>
    <row r="12" spans="1:13" ht="15.75" thickBot="1" x14ac:dyDescent="0.3"/>
    <row r="13" spans="1:13" ht="15.75" thickBot="1" x14ac:dyDescent="0.3">
      <c r="A13" s="89" t="s">
        <v>316</v>
      </c>
      <c r="B13" s="90"/>
      <c r="C13" s="90"/>
      <c r="D13" s="91"/>
    </row>
    <row r="14" spans="1:13" ht="15.75" thickBot="1" x14ac:dyDescent="0.3">
      <c r="A14" s="1" t="s">
        <v>1714</v>
      </c>
    </row>
    <row r="15" spans="1:13" ht="45" customHeight="1" x14ac:dyDescent="0.25">
      <c r="A15" s="82" t="s">
        <v>318</v>
      </c>
      <c r="B15" s="83"/>
      <c r="C15" s="83"/>
      <c r="D15" s="94" t="s">
        <v>319</v>
      </c>
    </row>
    <row r="16" spans="1:13" ht="15.75" thickBot="1" x14ac:dyDescent="0.3">
      <c r="A16" s="92"/>
      <c r="B16" s="93"/>
      <c r="C16" s="93"/>
      <c r="D16" s="95"/>
    </row>
    <row r="17" spans="1:4" ht="25.5" x14ac:dyDescent="0.25">
      <c r="A17" s="17"/>
      <c r="B17" s="19">
        <v>3000585</v>
      </c>
      <c r="C17" s="19" t="s">
        <v>1705</v>
      </c>
      <c r="D17" s="23">
        <v>0.15404940754288632</v>
      </c>
    </row>
    <row r="18" spans="1:4" ht="77.25" thickBot="1" x14ac:dyDescent="0.3">
      <c r="A18" s="24"/>
      <c r="B18" s="26">
        <v>3000667</v>
      </c>
      <c r="C18" s="26" t="s">
        <v>1706</v>
      </c>
      <c r="D18" s="30">
        <v>0.14634287063927456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workbookViewId="0">
      <selection activeCell="E20" sqref="E2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109</v>
      </c>
      <c r="B1" s="49" t="s">
        <v>70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1704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746.03897899999993</v>
      </c>
      <c r="I6" s="14">
        <v>553.26991699999996</v>
      </c>
      <c r="J6" s="14">
        <v>119.70340607903462</v>
      </c>
      <c r="K6" s="14">
        <v>59.091346699034595</v>
      </c>
      <c r="L6" s="14">
        <v>37.604855680000007</v>
      </c>
      <c r="M6" s="14">
        <v>23.007203700000002</v>
      </c>
      <c r="N6" s="15">
        <v>0.10680383097538737</v>
      </c>
      <c r="O6" s="15">
        <v>0.17477220323734791</v>
      </c>
      <c r="P6" s="16">
        <v>0.2163562528902771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t="shared" ref="H7:M7" si="0">SUM(H8:H14)</f>
        <v>6.7104549999999996</v>
      </c>
      <c r="I7" s="37">
        <f t="shared" si="0"/>
        <v>13.608941</v>
      </c>
      <c r="J7" s="37">
        <f t="shared" si="0"/>
        <v>3.1330776825764701</v>
      </c>
      <c r="K7" s="37">
        <f t="shared" si="0"/>
        <v>2.1436289425764699</v>
      </c>
      <c r="L7" s="37">
        <f t="shared" si="0"/>
        <v>0.49892412000000008</v>
      </c>
      <c r="M7" s="37">
        <f t="shared" si="0"/>
        <v>0.49052461999999991</v>
      </c>
      <c r="N7" s="39">
        <f>IFERROR(K7/I7,0)</f>
        <v>0.15751621985696534</v>
      </c>
      <c r="O7" s="39">
        <f>IFERROR(SUM(K7,L7)/I7,0)</f>
        <v>0.19417771467864176</v>
      </c>
      <c r="P7" s="40">
        <f>IFERROR(SUM(K7,L7,M7)/I7,0)</f>
        <v>0.23022200497279471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513</v>
      </c>
      <c r="D8" s="68">
        <v>3000001</v>
      </c>
      <c r="E8" s="19" t="s">
        <v>276</v>
      </c>
      <c r="F8" s="69">
        <v>1</v>
      </c>
      <c r="G8" s="19" t="s">
        <v>532</v>
      </c>
      <c r="H8" s="20">
        <v>2.4079030000000001</v>
      </c>
      <c r="I8" s="21">
        <v>3.4948059999999996</v>
      </c>
      <c r="J8" s="21">
        <f t="shared" ref="J8:J14" si="1">SUM(K8,L8,M8)</f>
        <v>1.6382133302616426</v>
      </c>
      <c r="K8" s="21">
        <v>1.1275210602616426</v>
      </c>
      <c r="L8" s="21">
        <v>0.27343983000000005</v>
      </c>
      <c r="M8" s="21">
        <v>0.23725243999999998</v>
      </c>
      <c r="N8" s="22">
        <f t="shared" ref="N8:N15" si="2">IFERROR(K8/I8,0)</f>
        <v>0.32262765379870662</v>
      </c>
      <c r="O8" s="22">
        <f t="shared" ref="O8:O15" si="3">IFERROR(SUM(K8,L8)/I8,0)</f>
        <v>0.40086943030933414</v>
      </c>
      <c r="P8" s="23">
        <f t="shared" ref="P8:P15" si="4">IFERROR(SUM(K8,L8,M8)/I8,0)</f>
        <v>0.46875658627736211</v>
      </c>
      <c r="Q8" s="70">
        <v>6</v>
      </c>
      <c r="R8" s="21">
        <v>6</v>
      </c>
      <c r="S8" s="23">
        <f>IFERROR(R8/Q8,0)</f>
        <v>1</v>
      </c>
    </row>
    <row r="9" spans="1:19" ht="38.25" x14ac:dyDescent="0.25">
      <c r="A9" s="17"/>
      <c r="B9" s="19">
        <v>5004346</v>
      </c>
      <c r="C9" s="19" t="s">
        <v>1707</v>
      </c>
      <c r="D9" s="68">
        <v>3000585</v>
      </c>
      <c r="E9" s="19" t="s">
        <v>1705</v>
      </c>
      <c r="F9" s="69">
        <v>215</v>
      </c>
      <c r="G9" s="19" t="s">
        <v>689</v>
      </c>
      <c r="H9" s="20">
        <v>0.14877099999999999</v>
      </c>
      <c r="I9" s="21">
        <v>0.33799900000000005</v>
      </c>
      <c r="J9" s="21">
        <f t="shared" si="1"/>
        <v>0.12482743766861226</v>
      </c>
      <c r="K9" s="21">
        <v>8.0667477668612264E-2</v>
      </c>
      <c r="L9" s="21">
        <v>1.6666899999999998E-2</v>
      </c>
      <c r="M9" s="21">
        <v>2.749306E-2</v>
      </c>
      <c r="N9" s="22">
        <f t="shared" si="2"/>
        <v>0.23866188263460025</v>
      </c>
      <c r="O9" s="22">
        <f t="shared" si="3"/>
        <v>0.28797238355324201</v>
      </c>
      <c r="P9" s="23">
        <f t="shared" si="4"/>
        <v>0.36931303840725044</v>
      </c>
      <c r="Q9" s="70">
        <v>1</v>
      </c>
      <c r="R9" s="21">
        <v>0</v>
      </c>
      <c r="S9" s="23">
        <f t="shared" ref="S9:S14" si="5">IFERROR(R9/Q9,0)</f>
        <v>0</v>
      </c>
    </row>
    <row r="10" spans="1:19" ht="38.25" x14ac:dyDescent="0.25">
      <c r="A10" s="17"/>
      <c r="B10" s="19">
        <v>5004347</v>
      </c>
      <c r="C10" s="19" t="s">
        <v>1708</v>
      </c>
      <c r="D10" s="68">
        <v>3000585</v>
      </c>
      <c r="E10" s="19" t="s">
        <v>1705</v>
      </c>
      <c r="F10" s="69">
        <v>215</v>
      </c>
      <c r="G10" s="19" t="s">
        <v>689</v>
      </c>
      <c r="H10" s="20">
        <v>0.36241100000000004</v>
      </c>
      <c r="I10" s="21">
        <v>1.5737290000000002</v>
      </c>
      <c r="J10" s="21">
        <f t="shared" si="1"/>
        <v>0.16967312811453472</v>
      </c>
      <c r="K10" s="21">
        <v>7.8318078114534728E-2</v>
      </c>
      <c r="L10" s="21">
        <v>4.4257669999999999E-2</v>
      </c>
      <c r="M10" s="21">
        <v>4.7097379999999994E-2</v>
      </c>
      <c r="N10" s="22">
        <f t="shared" si="2"/>
        <v>4.9765924193132818E-2</v>
      </c>
      <c r="O10" s="22">
        <f t="shared" si="3"/>
        <v>7.7888726784938647E-2</v>
      </c>
      <c r="P10" s="23">
        <f t="shared" si="4"/>
        <v>0.10781597601272817</v>
      </c>
      <c r="Q10" s="70">
        <v>2.1779999999999999</v>
      </c>
      <c r="R10" s="21">
        <v>1</v>
      </c>
      <c r="S10" s="23">
        <f t="shared" si="5"/>
        <v>0.4591368227731864</v>
      </c>
    </row>
    <row r="11" spans="1:19" ht="76.5" x14ac:dyDescent="0.25">
      <c r="A11" s="17"/>
      <c r="B11" s="19">
        <v>5004348</v>
      </c>
      <c r="C11" s="19" t="s">
        <v>1709</v>
      </c>
      <c r="D11" s="68">
        <v>3000667</v>
      </c>
      <c r="E11" s="19" t="s">
        <v>1706</v>
      </c>
      <c r="F11" s="69">
        <v>60</v>
      </c>
      <c r="G11" s="19" t="s">
        <v>310</v>
      </c>
      <c r="H11" s="20">
        <v>0.47934299999999996</v>
      </c>
      <c r="I11" s="21">
        <v>3.2506710000000001</v>
      </c>
      <c r="J11" s="21">
        <f t="shared" si="1"/>
        <v>1.021646362217145</v>
      </c>
      <c r="K11" s="21">
        <v>0.72450228221714497</v>
      </c>
      <c r="L11" s="21">
        <v>0.14292444000000001</v>
      </c>
      <c r="M11" s="21">
        <v>0.15421963999999999</v>
      </c>
      <c r="N11" s="22">
        <f t="shared" si="2"/>
        <v>0.22287776345780455</v>
      </c>
      <c r="O11" s="22">
        <f t="shared" si="3"/>
        <v>0.26684543659359711</v>
      </c>
      <c r="P11" s="23">
        <f t="shared" si="4"/>
        <v>0.31428783848539116</v>
      </c>
      <c r="Q11" s="70">
        <v>2</v>
      </c>
      <c r="R11" s="21">
        <v>0</v>
      </c>
      <c r="S11" s="23">
        <f t="shared" si="5"/>
        <v>0</v>
      </c>
    </row>
    <row r="12" spans="1:19" ht="76.5" x14ac:dyDescent="0.25">
      <c r="A12" s="17"/>
      <c r="B12" s="19">
        <v>5004350</v>
      </c>
      <c r="C12" s="19" t="s">
        <v>1710</v>
      </c>
      <c r="D12" s="68">
        <v>3000667</v>
      </c>
      <c r="E12" s="19" t="s">
        <v>1706</v>
      </c>
      <c r="F12" s="69">
        <v>215</v>
      </c>
      <c r="G12" s="19" t="s">
        <v>689</v>
      </c>
      <c r="H12" s="20">
        <v>0.177257</v>
      </c>
      <c r="I12" s="21">
        <v>0.38553600000000005</v>
      </c>
      <c r="J12" s="21">
        <f t="shared" si="1"/>
        <v>5.5904872455903067E-2</v>
      </c>
      <c r="K12" s="21">
        <v>3.5270092455903068E-2</v>
      </c>
      <c r="L12" s="21">
        <v>6.9532800000000001E-3</v>
      </c>
      <c r="M12" s="21">
        <v>1.3681500000000001E-2</v>
      </c>
      <c r="N12" s="22">
        <f t="shared" si="2"/>
        <v>9.1483266039755207E-2</v>
      </c>
      <c r="O12" s="22">
        <f t="shared" si="3"/>
        <v>0.10951862460549226</v>
      </c>
      <c r="P12" s="23">
        <f t="shared" si="4"/>
        <v>0.14500558302182692</v>
      </c>
      <c r="Q12" s="70">
        <v>2</v>
      </c>
      <c r="R12" s="21">
        <v>0</v>
      </c>
      <c r="S12" s="23">
        <f t="shared" si="5"/>
        <v>0</v>
      </c>
    </row>
    <row r="13" spans="1:19" ht="76.5" x14ac:dyDescent="0.25">
      <c r="A13" s="17"/>
      <c r="B13" s="19">
        <v>5005063</v>
      </c>
      <c r="C13" s="19" t="s">
        <v>1711</v>
      </c>
      <c r="D13" s="68">
        <v>3000667</v>
      </c>
      <c r="E13" s="19" t="s">
        <v>1706</v>
      </c>
      <c r="F13" s="69">
        <v>36</v>
      </c>
      <c r="G13" s="19" t="s">
        <v>534</v>
      </c>
      <c r="H13" s="20">
        <v>3.1347700000000001</v>
      </c>
      <c r="I13" s="21">
        <v>4.4611999999999998</v>
      </c>
      <c r="J13" s="21">
        <f t="shared" si="1"/>
        <v>4.0812549593655767E-2</v>
      </c>
      <c r="K13" s="21">
        <v>1.5349949593655765E-2</v>
      </c>
      <c r="L13" s="21">
        <v>1.4682000000000001E-2</v>
      </c>
      <c r="M13" s="21">
        <v>1.07806E-2</v>
      </c>
      <c r="N13" s="22">
        <f t="shared" si="2"/>
        <v>3.4407669671065555E-3</v>
      </c>
      <c r="O13" s="22">
        <f t="shared" si="3"/>
        <v>6.7318097358683238E-3</v>
      </c>
      <c r="P13" s="23">
        <f t="shared" si="4"/>
        <v>9.1483344377422601E-3</v>
      </c>
      <c r="Q13" s="70">
        <v>2</v>
      </c>
      <c r="R13" s="21">
        <v>0</v>
      </c>
      <c r="S13" s="23">
        <f t="shared" si="5"/>
        <v>0</v>
      </c>
    </row>
    <row r="14" spans="1:19" ht="76.5" x14ac:dyDescent="0.25">
      <c r="A14" s="17"/>
      <c r="B14" s="19">
        <v>5005457</v>
      </c>
      <c r="C14" s="19" t="s">
        <v>1712</v>
      </c>
      <c r="D14" s="68">
        <v>3000667</v>
      </c>
      <c r="E14" s="19" t="s">
        <v>1706</v>
      </c>
      <c r="F14" s="69">
        <v>455</v>
      </c>
      <c r="G14" s="19" t="s">
        <v>1544</v>
      </c>
      <c r="H14" s="20">
        <v>0</v>
      </c>
      <c r="I14" s="21">
        <v>0.105</v>
      </c>
      <c r="J14" s="21">
        <f t="shared" si="1"/>
        <v>8.2000002264976501E-2</v>
      </c>
      <c r="K14" s="21">
        <v>8.2000002264976501E-2</v>
      </c>
      <c r="L14" s="21">
        <v>0</v>
      </c>
      <c r="M14" s="21">
        <v>0</v>
      </c>
      <c r="N14" s="22">
        <f t="shared" si="2"/>
        <v>0.78095240252358578</v>
      </c>
      <c r="O14" s="22">
        <f t="shared" si="3"/>
        <v>0.78095240252358578</v>
      </c>
      <c r="P14" s="23">
        <f t="shared" si="4"/>
        <v>0.78095240252358578</v>
      </c>
      <c r="Q14" s="70">
        <v>0.5</v>
      </c>
      <c r="R14" s="21">
        <v>0</v>
      </c>
      <c r="S14" s="23">
        <f t="shared" si="5"/>
        <v>0</v>
      </c>
    </row>
    <row r="15" spans="1:19" ht="15.75" thickBot="1" x14ac:dyDescent="0.3">
      <c r="A15" s="41" t="s">
        <v>294</v>
      </c>
      <c r="B15" s="43"/>
      <c r="C15" s="43"/>
      <c r="D15" s="65"/>
      <c r="E15" s="43"/>
      <c r="F15" s="66"/>
      <c r="G15" s="43"/>
      <c r="H15" s="44">
        <f>H6-H7</f>
        <v>739.3285239999999</v>
      </c>
      <c r="I15" s="44">
        <f t="shared" ref="I15:M15" si="6">I6-I7</f>
        <v>539.66097600000001</v>
      </c>
      <c r="J15" s="44">
        <f t="shared" si="6"/>
        <v>116.57032839645815</v>
      </c>
      <c r="K15" s="44">
        <f t="shared" si="6"/>
        <v>56.947717756458125</v>
      </c>
      <c r="L15" s="44">
        <f t="shared" si="6"/>
        <v>37.105931560000009</v>
      </c>
      <c r="M15" s="44">
        <f t="shared" si="6"/>
        <v>22.516679080000003</v>
      </c>
      <c r="N15" s="46">
        <f t="shared" si="2"/>
        <v>0.10552498751819721</v>
      </c>
      <c r="O15" s="46">
        <f t="shared" si="3"/>
        <v>0.17428284330208477</v>
      </c>
      <c r="P15" s="47">
        <f t="shared" si="4"/>
        <v>0.216006592250721</v>
      </c>
      <c r="Q15" s="67"/>
      <c r="R15" s="45"/>
      <c r="S15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110</v>
      </c>
      <c r="B1" s="50" t="s">
        <v>71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1715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18.745370000000001</v>
      </c>
      <c r="E6" s="14">
        <v>20.012686000000002</v>
      </c>
      <c r="F6" s="14">
        <v>3.904856179255348</v>
      </c>
      <c r="G6" s="14">
        <v>2.9889188392553478</v>
      </c>
      <c r="H6" s="14">
        <v>0.30468474000000001</v>
      </c>
      <c r="I6" s="14">
        <v>0.61125260000000003</v>
      </c>
      <c r="J6" s="15">
        <v>0.14935120849122138</v>
      </c>
      <c r="K6" s="15">
        <v>0.16457578854009638</v>
      </c>
      <c r="L6" s="16">
        <v>0.19511904495255397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18.745369999999998</v>
      </c>
      <c r="E7" s="38">
        <f ca="1">SUM(E8:OFFSET(E6,MATCH("GOBIERNOS REGIONALES",$A$8:$A$50,0),0))</f>
        <v>20.012686000000002</v>
      </c>
      <c r="F7" s="38">
        <f ca="1">SUM(F8:OFFSET(F6,MATCH("GOBIERNOS REGIONALES",$A$8:$A$50,0),0))</f>
        <v>3.904856179255348</v>
      </c>
      <c r="G7" s="38">
        <f ca="1">SUM(G8:OFFSET(G6,MATCH("GOBIERNOS REGIONALES",$A$8:$A$50,0),0))</f>
        <v>2.9889188392553478</v>
      </c>
      <c r="H7" s="38">
        <f ca="1">SUM(H8:OFFSET(H6,MATCH("GOBIERNOS REGIONALES",$A$8:$A$50,0),0))</f>
        <v>0.30468474000000001</v>
      </c>
      <c r="I7" s="38">
        <f ca="1">SUM(I8:OFFSET(I6,MATCH("GOBIERNOS REGIONALES",$A$8:$A$50,0),0))</f>
        <v>0.61125260000000003</v>
      </c>
      <c r="J7" s="39">
        <f ca="1">IFERROR(G7/E7,0)</f>
        <v>0.14935120849122138</v>
      </c>
      <c r="K7" s="39">
        <f ca="1">IFERROR(SUM(G7,H7)/E7,0)</f>
        <v>0.16457578854009638</v>
      </c>
      <c r="L7" s="40">
        <f ca="1">IFERROR(SUM(G7,H7,I7)/E7,0)</f>
        <v>0.19511904495255397</v>
      </c>
      <c r="M7" s="4"/>
    </row>
    <row r="8" spans="1:13" ht="38.25" x14ac:dyDescent="0.25">
      <c r="A8" s="17"/>
      <c r="B8" s="18">
        <v>57</v>
      </c>
      <c r="C8" s="19" t="s">
        <v>133</v>
      </c>
      <c r="D8" s="20">
        <v>18.745369999999998</v>
      </c>
      <c r="E8" s="21">
        <v>20.012686000000002</v>
      </c>
      <c r="F8" s="21">
        <f t="shared" ref="F8:F10" si="0">SUM(G8,H8,I8)</f>
        <v>3.904856179255348</v>
      </c>
      <c r="G8" s="21">
        <v>2.9889188392553478</v>
      </c>
      <c r="H8" s="21">
        <v>0.30468474000000001</v>
      </c>
      <c r="I8" s="21">
        <v>0.61125260000000003</v>
      </c>
      <c r="J8" s="22">
        <f t="shared" ref="J8:J10" si="1">IFERROR(G8/E8,0)</f>
        <v>0.14935120849122138</v>
      </c>
      <c r="K8" s="22">
        <f t="shared" ref="K8:K10" si="2">IFERROR(SUM(G8,H8)/E8,0)</f>
        <v>0.16457578854009638</v>
      </c>
      <c r="L8" s="23">
        <f t="shared" ref="L8:L10" si="3">IFERROR(SUM(G8,H8,I8)/E8,0)</f>
        <v>0.19511904495255397</v>
      </c>
      <c r="M8" s="4"/>
    </row>
    <row r="9" spans="1:13" ht="15.75" thickBot="1" x14ac:dyDescent="0.3">
      <c r="A9" s="41" t="s">
        <v>206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233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110</v>
      </c>
      <c r="B1" s="51" t="s">
        <v>71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1716</v>
      </c>
      <c r="N2" s="72" t="s">
        <v>1732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18.745370000000001</v>
      </c>
      <c r="E6" s="14">
        <f ca="1">SUM(E7:OFFSET(E7,50,0))</f>
        <v>20.012686000000002</v>
      </c>
      <c r="F6" s="14">
        <f ca="1">SUM(F7:OFFSET(F7,50,0))</f>
        <v>3.904856179255348</v>
      </c>
      <c r="G6" s="14">
        <f ca="1">SUM(G7:OFFSET(G7,50,0))</f>
        <v>2.9889188392553478</v>
      </c>
      <c r="H6" s="14">
        <f ca="1">SUM(H7:OFFSET(H7,50,0))</f>
        <v>0.30468474000000001</v>
      </c>
      <c r="I6" s="14">
        <f ca="1">SUM(I7:OFFSET(I7,50,0))</f>
        <v>0.61125260000000003</v>
      </c>
      <c r="J6" s="15">
        <f ca="1">IFERROR(G6/E6,0)</f>
        <v>0.14935120849122138</v>
      </c>
      <c r="K6" s="15">
        <f ca="1">IFERROR(SUM(G6,H6)/E6,0)</f>
        <v>0.16457578854009638</v>
      </c>
      <c r="L6" s="16">
        <f ca="1">IFERROR(SUM(G6,H6,I6)/E6,0)</f>
        <v>0.19511904495255397</v>
      </c>
      <c r="M6" s="4"/>
      <c r="O6" s="5" t="s">
        <v>313</v>
      </c>
      <c r="P6" s="71" t="s">
        <v>314</v>
      </c>
    </row>
    <row r="7" spans="1:16" ht="15.75" thickBot="1" x14ac:dyDescent="0.3">
      <c r="A7" s="24"/>
      <c r="B7" s="56">
        <v>15</v>
      </c>
      <c r="C7" s="26" t="s">
        <v>264</v>
      </c>
      <c r="D7" s="27">
        <v>18.745370000000001</v>
      </c>
      <c r="E7" s="28">
        <v>20.012686000000002</v>
      </c>
      <c r="F7" s="28">
        <f>SUM(G7,H7,I7)</f>
        <v>3.904856179255348</v>
      </c>
      <c r="G7" s="28">
        <v>2.9889188392553478</v>
      </c>
      <c r="H7" s="28">
        <v>0.30468474000000001</v>
      </c>
      <c r="I7" s="28">
        <v>0.61125260000000003</v>
      </c>
      <c r="J7" s="29">
        <f>IFERROR(G7/E7,0)</f>
        <v>0.14935120849122138</v>
      </c>
      <c r="K7" s="29">
        <f>IFERROR(SUM(G7,H7)/E7,0)</f>
        <v>0.16457578854009638</v>
      </c>
      <c r="L7" s="30">
        <f>IFERROR(SUM(G7,H7,I7)/E7,0)</f>
        <v>0.19511904495255397</v>
      </c>
      <c r="M7" s="4"/>
      <c r="N7" t="s">
        <v>264</v>
      </c>
      <c r="O7" s="5">
        <v>3.904856179255348</v>
      </c>
      <c r="P7" s="71">
        <v>0.19511904495255397</v>
      </c>
    </row>
    <row r="8" spans="1:16" x14ac:dyDescent="0.25">
      <c r="O8" s="5"/>
      <c r="P8" s="71"/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topLeftCell="A10" workbookViewId="0">
      <selection activeCell="A21" sqref="A21:D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" customWidth="1"/>
    <col min="6" max="6" width="13.5703125" customWidth="1"/>
    <col min="7" max="9" width="0" hidden="1" customWidth="1"/>
  </cols>
  <sheetData>
    <row r="1" spans="1:13" ht="15.75" x14ac:dyDescent="0.25">
      <c r="A1" s="50">
        <v>110</v>
      </c>
      <c r="B1" s="49" t="s">
        <v>71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1717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18.745370000000001</v>
      </c>
      <c r="E6" s="14">
        <v>20.012686000000002</v>
      </c>
      <c r="F6" s="14">
        <v>3.904856179255348</v>
      </c>
      <c r="G6" s="14">
        <v>2.9889188392553478</v>
      </c>
      <c r="H6" s="14">
        <v>0.30468474000000001</v>
      </c>
      <c r="I6" s="14">
        <v>0.61125260000000003</v>
      </c>
      <c r="J6" s="15">
        <v>0.14935120849122138</v>
      </c>
      <c r="K6" s="15">
        <v>0.16457578854009638</v>
      </c>
      <c r="L6" s="16">
        <v>0.19511904495255397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18.745369999999998</v>
      </c>
      <c r="E7" s="38">
        <f ca="1">SUM(E8:OFFSET(E6,MATCH("PROYECTOS",$A$8:$A$50,0),0))</f>
        <v>20.012685999999999</v>
      </c>
      <c r="F7" s="38">
        <f ca="1">SUM(F8:OFFSET(F6,MATCH("PROYECTOS",$A$8:$A$50,0),0))</f>
        <v>3.9048561792553476</v>
      </c>
      <c r="G7" s="38">
        <f ca="1">SUM(G8:OFFSET(G6,MATCH("PROYECTOS",$A$8:$A$50,0),0))</f>
        <v>2.9889188392553478</v>
      </c>
      <c r="H7" s="38">
        <f ca="1">SUM(H8:OFFSET(H6,MATCH("PROYECTOS",$A$8:$A$50,0),0))</f>
        <v>0.30468474000000001</v>
      </c>
      <c r="I7" s="38">
        <f ca="1">SUM(I8:OFFSET(I6,MATCH("PROYECTOS",$A$8:$A$50,0),0))</f>
        <v>0.61125260000000003</v>
      </c>
      <c r="J7" s="39">
        <f ca="1">IFERROR(G7/E7,0)</f>
        <v>0.14935120849122141</v>
      </c>
      <c r="K7" s="39">
        <f ca="1">IFERROR(SUM(G7,H7)/E7,0)</f>
        <v>0.16457578854009641</v>
      </c>
      <c r="L7" s="40">
        <f ca="1">IFERROR(SUM(G7,H7,I7)/E7,0)</f>
        <v>0.195119044952554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3.7767769999999996</v>
      </c>
      <c r="E8" s="21">
        <v>3.7945869999999995</v>
      </c>
      <c r="F8" s="21">
        <f t="shared" ref="F8:F11" si="0">SUM(G8,H8,I8)</f>
        <v>0.36526689517061911</v>
      </c>
      <c r="G8" s="21">
        <v>0.28687875517061912</v>
      </c>
      <c r="H8" s="21">
        <v>3.430793E-2</v>
      </c>
      <c r="I8" s="21">
        <v>4.4080210000000002E-2</v>
      </c>
      <c r="J8" s="22">
        <f t="shared" ref="J8:J12" si="1">IFERROR(G8/E8,0)</f>
        <v>7.5602102460852569E-2</v>
      </c>
      <c r="K8" s="22">
        <f t="shared" ref="K8:K12" si="2">IFERROR(SUM(G8,H8)/E8,0)</f>
        <v>8.4643384160283885E-2</v>
      </c>
      <c r="L8" s="23">
        <f t="shared" ref="L8:L12" si="3">IFERROR(SUM(G8,H8,I8)/E8,0)</f>
        <v>9.625998696844193E-2</v>
      </c>
      <c r="M8" s="4"/>
    </row>
    <row r="9" spans="1:13" ht="25.5" x14ac:dyDescent="0.25">
      <c r="A9" s="17"/>
      <c r="B9" s="19">
        <v>3000547</v>
      </c>
      <c r="C9" s="19" t="s">
        <v>1719</v>
      </c>
      <c r="D9" s="20">
        <v>0.5872989999999999</v>
      </c>
      <c r="E9" s="21">
        <v>0.61258299999999999</v>
      </c>
      <c r="F9" s="21">
        <f t="shared" si="0"/>
        <v>0.11048537539128937</v>
      </c>
      <c r="G9" s="21">
        <v>7.7196385391289368E-2</v>
      </c>
      <c r="H9" s="21">
        <v>1.2595829999999999E-2</v>
      </c>
      <c r="I9" s="21">
        <v>2.0693160000000002E-2</v>
      </c>
      <c r="J9" s="22">
        <f t="shared" si="1"/>
        <v>0.12601783822157875</v>
      </c>
      <c r="K9" s="22">
        <f t="shared" si="2"/>
        <v>0.14657967229141092</v>
      </c>
      <c r="L9" s="23">
        <f t="shared" si="3"/>
        <v>0.1803598457536193</v>
      </c>
      <c r="M9" s="4"/>
    </row>
    <row r="10" spans="1:13" ht="25.5" x14ac:dyDescent="0.25">
      <c r="A10" s="17"/>
      <c r="B10" s="19">
        <v>3000548</v>
      </c>
      <c r="C10" s="19" t="s">
        <v>1720</v>
      </c>
      <c r="D10" s="20">
        <v>11.321803999999998</v>
      </c>
      <c r="E10" s="21">
        <v>12.519657</v>
      </c>
      <c r="F10" s="21">
        <f t="shared" si="0"/>
        <v>2.6140030737975541</v>
      </c>
      <c r="G10" s="21">
        <v>2.0618903037975542</v>
      </c>
      <c r="H10" s="21">
        <v>0.16664651000000003</v>
      </c>
      <c r="I10" s="21">
        <v>0.38546626000000006</v>
      </c>
      <c r="J10" s="22">
        <f t="shared" si="1"/>
        <v>0.16469223588134677</v>
      </c>
      <c r="K10" s="22">
        <f t="shared" si="2"/>
        <v>0.17800302466733348</v>
      </c>
      <c r="L10" s="23">
        <f t="shared" si="3"/>
        <v>0.20879190810080134</v>
      </c>
      <c r="M10" s="4"/>
    </row>
    <row r="11" spans="1:13" x14ac:dyDescent="0.25">
      <c r="A11" s="17"/>
      <c r="B11" s="19">
        <v>3000549</v>
      </c>
      <c r="C11" s="19" t="s">
        <v>1721</v>
      </c>
      <c r="D11" s="20">
        <v>3.0594900000000003</v>
      </c>
      <c r="E11" s="21">
        <v>3.0858590000000001</v>
      </c>
      <c r="F11" s="21">
        <f t="shared" si="0"/>
        <v>0.81510083489588514</v>
      </c>
      <c r="G11" s="21">
        <v>0.56295339489588514</v>
      </c>
      <c r="H11" s="21">
        <v>9.1134469999999995E-2</v>
      </c>
      <c r="I11" s="21">
        <v>0.16101297000000001</v>
      </c>
      <c r="J11" s="22">
        <f t="shared" si="1"/>
        <v>0.18243004456648379</v>
      </c>
      <c r="K11" s="22">
        <f t="shared" si="2"/>
        <v>0.21196297850805401</v>
      </c>
      <c r="L11" s="23">
        <f t="shared" si="3"/>
        <v>0.26414066063805414</v>
      </c>
      <c r="M11" s="4"/>
    </row>
    <row r="12" spans="1:13" ht="15.75" thickBot="1" x14ac:dyDescent="0.3">
      <c r="A12" s="41" t="s">
        <v>294</v>
      </c>
      <c r="B12" s="43"/>
      <c r="C12" s="43"/>
      <c r="D12" s="44">
        <f ca="1">OFFSET(D12,-MATCH("PROYECTOS",$A$8:$A$50,0)-1,0)-(OFFSET(D12,-MATCH("PROYECTOS",$A$8:$A$50,0),0))</f>
        <v>0</v>
      </c>
      <c r="E12" s="45">
        <f t="shared" ref="E12:I12" ca="1" si="4">OFFSET(E12,-MATCH("PROYECTOS",$A$8:$A$50,0)-1,0)-(OFFSET(E12,-MATCH("PROYECTOS",$A$8:$A$50,0),0))</f>
        <v>0</v>
      </c>
      <c r="F12" s="45">
        <f t="shared" ca="1" si="4"/>
        <v>0</v>
      </c>
      <c r="G12" s="45">
        <f t="shared" ca="1" si="4"/>
        <v>0</v>
      </c>
      <c r="H12" s="45">
        <f t="shared" ca="1" si="4"/>
        <v>0</v>
      </c>
      <c r="I12" s="45">
        <f t="shared" ca="1" si="4"/>
        <v>0</v>
      </c>
      <c r="J12" s="46">
        <f t="shared" ca="1" si="1"/>
        <v>0</v>
      </c>
      <c r="K12" s="46">
        <f t="shared" ca="1" si="2"/>
        <v>0</v>
      </c>
      <c r="L12" s="47">
        <f t="shared" ca="1" si="3"/>
        <v>0</v>
      </c>
      <c r="M12" s="4"/>
    </row>
    <row r="13" spans="1:13" ht="15.75" thickBot="1" x14ac:dyDescent="0.3"/>
    <row r="14" spans="1:13" ht="15.75" thickBot="1" x14ac:dyDescent="0.3">
      <c r="A14" s="89" t="s">
        <v>316</v>
      </c>
      <c r="B14" s="90"/>
      <c r="C14" s="90"/>
      <c r="D14" s="91"/>
    </row>
    <row r="15" spans="1:13" ht="15.75" thickBot="1" x14ac:dyDescent="0.3">
      <c r="A15" s="1" t="s">
        <v>1733</v>
      </c>
    </row>
    <row r="16" spans="1:13" ht="45" customHeight="1" x14ac:dyDescent="0.25">
      <c r="A16" s="82" t="s">
        <v>318</v>
      </c>
      <c r="B16" s="83"/>
      <c r="C16" s="83"/>
      <c r="D16" s="94" t="s">
        <v>319</v>
      </c>
    </row>
    <row r="17" spans="1:4" ht="15.75" thickBot="1" x14ac:dyDescent="0.3">
      <c r="A17" s="92"/>
      <c r="B17" s="93"/>
      <c r="C17" s="93"/>
      <c r="D17" s="95"/>
    </row>
    <row r="18" spans="1:4" x14ac:dyDescent="0.25">
      <c r="A18" s="17"/>
      <c r="B18" s="19">
        <v>3000001</v>
      </c>
      <c r="C18" s="19" t="s">
        <v>276</v>
      </c>
      <c r="D18" s="23">
        <v>9.625998696844193E-2</v>
      </c>
    </row>
    <row r="19" spans="1:4" ht="25.5" x14ac:dyDescent="0.25">
      <c r="A19" s="17"/>
      <c r="B19" s="19">
        <v>3000547</v>
      </c>
      <c r="C19" s="19" t="s">
        <v>1719</v>
      </c>
      <c r="D19" s="23">
        <v>0.1803598457536193</v>
      </c>
    </row>
    <row r="20" spans="1:4" ht="25.5" x14ac:dyDescent="0.25">
      <c r="A20" s="17"/>
      <c r="B20" s="19">
        <v>3000548</v>
      </c>
      <c r="C20" s="19" t="s">
        <v>1720</v>
      </c>
      <c r="D20" s="23">
        <v>0.20879190810080134</v>
      </c>
    </row>
    <row r="21" spans="1:4" ht="15.75" thickBot="1" x14ac:dyDescent="0.3">
      <c r="A21" s="24"/>
      <c r="B21" s="26">
        <v>3000549</v>
      </c>
      <c r="C21" s="26" t="s">
        <v>1721</v>
      </c>
      <c r="D21" s="30">
        <v>0.26414066063805414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workbookViewId="0">
      <selection activeCell="A16" sqref="A16:XFD5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110</v>
      </c>
      <c r="B1" s="49" t="s">
        <v>71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1718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18.745370000000001</v>
      </c>
      <c r="I6" s="14">
        <v>20.012686000000002</v>
      </c>
      <c r="J6" s="14">
        <v>3.904856179255348</v>
      </c>
      <c r="K6" s="14">
        <v>2.9889188392553478</v>
      </c>
      <c r="L6" s="14">
        <v>0.30468474000000001</v>
      </c>
      <c r="M6" s="14">
        <v>0.61125260000000003</v>
      </c>
      <c r="N6" s="15">
        <v>0.14935120849122138</v>
      </c>
      <c r="O6" s="15">
        <v>0.16457578854009638</v>
      </c>
      <c r="P6" s="16">
        <v>0.19511904495255397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t="shared" ref="H7:M7" si="0">SUM(H8:H15)</f>
        <v>18.745369999999998</v>
      </c>
      <c r="I7" s="37">
        <f t="shared" si="0"/>
        <v>20.012686000000002</v>
      </c>
      <c r="J7" s="37">
        <f t="shared" si="0"/>
        <v>3.9048561792553471</v>
      </c>
      <c r="K7" s="37">
        <f t="shared" si="0"/>
        <v>2.9889188392553478</v>
      </c>
      <c r="L7" s="37">
        <f t="shared" si="0"/>
        <v>0.30468474000000001</v>
      </c>
      <c r="M7" s="37">
        <f t="shared" si="0"/>
        <v>0.61125260000000003</v>
      </c>
      <c r="N7" s="39">
        <f>IFERROR(K7/I7,0)</f>
        <v>0.14935120849122138</v>
      </c>
      <c r="O7" s="39">
        <f>IFERROR(SUM(K7,L7)/I7,0)</f>
        <v>0.16457578854009638</v>
      </c>
      <c r="P7" s="40">
        <f>IFERROR(SUM(K7,L7,M7)/I7,0)</f>
        <v>0.19511904495255397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513</v>
      </c>
      <c r="D8" s="68">
        <v>3000001</v>
      </c>
      <c r="E8" s="19" t="s">
        <v>276</v>
      </c>
      <c r="F8" s="69">
        <v>60</v>
      </c>
      <c r="G8" s="19" t="s">
        <v>310</v>
      </c>
      <c r="H8" s="20">
        <v>3.7767769999999996</v>
      </c>
      <c r="I8" s="21">
        <v>3.7945869999999995</v>
      </c>
      <c r="J8" s="21">
        <f t="shared" ref="J8:J15" si="1">SUM(K8,L8,M8)</f>
        <v>0.36526689517061911</v>
      </c>
      <c r="K8" s="21">
        <v>0.28687875517061912</v>
      </c>
      <c r="L8" s="21">
        <v>3.430793E-2</v>
      </c>
      <c r="M8" s="21">
        <v>4.4080210000000002E-2</v>
      </c>
      <c r="N8" s="22">
        <f t="shared" ref="N8:N16" si="2">IFERROR(K8/I8,0)</f>
        <v>7.5602102460852569E-2</v>
      </c>
      <c r="O8" s="22">
        <f t="shared" ref="O8:O16" si="3">IFERROR(SUM(K8,L8)/I8,0)</f>
        <v>8.4643384160283885E-2</v>
      </c>
      <c r="P8" s="23">
        <f t="shared" ref="P8:P16" si="4">IFERROR(SUM(K8,L8,M8)/I8,0)</f>
        <v>9.625998696844193E-2</v>
      </c>
      <c r="Q8" s="70">
        <v>2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5003210</v>
      </c>
      <c r="C9" s="19" t="s">
        <v>1722</v>
      </c>
      <c r="D9" s="68">
        <v>3000548</v>
      </c>
      <c r="E9" s="19" t="s">
        <v>1720</v>
      </c>
      <c r="F9" s="69">
        <v>585</v>
      </c>
      <c r="G9" s="19" t="s">
        <v>1729</v>
      </c>
      <c r="H9" s="20">
        <v>0.88959099999999991</v>
      </c>
      <c r="I9" s="21">
        <v>1.2603579999999999</v>
      </c>
      <c r="J9" s="21">
        <f t="shared" si="1"/>
        <v>1.1383867947984394</v>
      </c>
      <c r="K9" s="21">
        <v>1.0414462847984396</v>
      </c>
      <c r="L9" s="21">
        <v>5.9399899999999992E-3</v>
      </c>
      <c r="M9" s="21">
        <v>9.1000520000000001E-2</v>
      </c>
      <c r="N9" s="22">
        <f t="shared" si="2"/>
        <v>0.82630989353694717</v>
      </c>
      <c r="O9" s="22">
        <f t="shared" si="3"/>
        <v>0.8310228322416644</v>
      </c>
      <c r="P9" s="23">
        <f t="shared" si="4"/>
        <v>0.90322495259159663</v>
      </c>
      <c r="Q9" s="70">
        <v>351</v>
      </c>
      <c r="R9" s="21">
        <v>0</v>
      </c>
      <c r="S9" s="23">
        <f t="shared" ref="S9:S15" si="5">IFERROR(R9/Q9,0)</f>
        <v>0</v>
      </c>
    </row>
    <row r="10" spans="1:19" ht="38.25" x14ac:dyDescent="0.25">
      <c r="A10" s="17"/>
      <c r="B10" s="19">
        <v>5004216</v>
      </c>
      <c r="C10" s="19" t="s">
        <v>1723</v>
      </c>
      <c r="D10" s="68">
        <v>3000547</v>
      </c>
      <c r="E10" s="19" t="s">
        <v>1719</v>
      </c>
      <c r="F10" s="69">
        <v>592</v>
      </c>
      <c r="G10" s="19" t="s">
        <v>1730</v>
      </c>
      <c r="H10" s="20">
        <v>0.57866399999999996</v>
      </c>
      <c r="I10" s="21">
        <v>0.58699199999999996</v>
      </c>
      <c r="J10" s="21">
        <f t="shared" si="1"/>
        <v>0.11048537539128937</v>
      </c>
      <c r="K10" s="21">
        <v>7.7196385391289368E-2</v>
      </c>
      <c r="L10" s="21">
        <v>1.2595829999999999E-2</v>
      </c>
      <c r="M10" s="21">
        <v>2.0693160000000002E-2</v>
      </c>
      <c r="N10" s="22">
        <f t="shared" si="2"/>
        <v>0.13151181854486838</v>
      </c>
      <c r="O10" s="22">
        <f t="shared" si="3"/>
        <v>0.15297008373417248</v>
      </c>
      <c r="P10" s="23">
        <f t="shared" si="4"/>
        <v>0.1882229662266085</v>
      </c>
      <c r="Q10" s="70">
        <v>47291</v>
      </c>
      <c r="R10" s="21">
        <v>0</v>
      </c>
      <c r="S10" s="23">
        <f t="shared" si="5"/>
        <v>0</v>
      </c>
    </row>
    <row r="11" spans="1:19" ht="38.25" x14ac:dyDescent="0.25">
      <c r="A11" s="17"/>
      <c r="B11" s="19">
        <v>5004217</v>
      </c>
      <c r="C11" s="19" t="s">
        <v>1724</v>
      </c>
      <c r="D11" s="68">
        <v>3000547</v>
      </c>
      <c r="E11" s="19" t="s">
        <v>1719</v>
      </c>
      <c r="F11" s="69">
        <v>592</v>
      </c>
      <c r="G11" s="19" t="s">
        <v>1730</v>
      </c>
      <c r="H11" s="20">
        <v>8.6349999999999986E-3</v>
      </c>
      <c r="I11" s="21">
        <v>2.5590999999999996E-2</v>
      </c>
      <c r="J11" s="21">
        <f t="shared" si="1"/>
        <v>0</v>
      </c>
      <c r="K11" s="21">
        <v>0</v>
      </c>
      <c r="L11" s="21">
        <v>0</v>
      </c>
      <c r="M11" s="21">
        <v>0</v>
      </c>
      <c r="N11" s="22">
        <f t="shared" si="2"/>
        <v>0</v>
      </c>
      <c r="O11" s="22">
        <f t="shared" si="3"/>
        <v>0</v>
      </c>
      <c r="P11" s="23">
        <f t="shared" si="4"/>
        <v>0</v>
      </c>
      <c r="Q11" s="70">
        <v>22768</v>
      </c>
      <c r="R11" s="21">
        <v>0</v>
      </c>
      <c r="S11" s="23">
        <f t="shared" si="5"/>
        <v>0</v>
      </c>
    </row>
    <row r="12" spans="1:19" ht="25.5" x14ac:dyDescent="0.25">
      <c r="A12" s="17"/>
      <c r="B12" s="19">
        <v>5004218</v>
      </c>
      <c r="C12" s="19" t="s">
        <v>1725</v>
      </c>
      <c r="D12" s="68">
        <v>3000548</v>
      </c>
      <c r="E12" s="19" t="s">
        <v>1720</v>
      </c>
      <c r="F12" s="69">
        <v>585</v>
      </c>
      <c r="G12" s="19" t="s">
        <v>1729</v>
      </c>
      <c r="H12" s="20">
        <v>8.0495789999999996</v>
      </c>
      <c r="I12" s="21">
        <v>8.8766650000000009</v>
      </c>
      <c r="J12" s="21">
        <f t="shared" si="1"/>
        <v>0.72455062945522719</v>
      </c>
      <c r="K12" s="21">
        <v>0.50029996945522726</v>
      </c>
      <c r="L12" s="21">
        <v>7.6934379999999997E-2</v>
      </c>
      <c r="M12" s="21">
        <v>0.14731627999999999</v>
      </c>
      <c r="N12" s="22">
        <f t="shared" si="2"/>
        <v>5.636125385549947E-2</v>
      </c>
      <c r="O12" s="22">
        <f t="shared" si="3"/>
        <v>6.5028290405825515E-2</v>
      </c>
      <c r="P12" s="23">
        <f t="shared" si="4"/>
        <v>8.1624194385529605E-2</v>
      </c>
      <c r="Q12" s="70">
        <v>524</v>
      </c>
      <c r="R12" s="21">
        <v>0</v>
      </c>
      <c r="S12" s="23">
        <f t="shared" si="5"/>
        <v>0</v>
      </c>
    </row>
    <row r="13" spans="1:19" ht="25.5" x14ac:dyDescent="0.25">
      <c r="A13" s="17"/>
      <c r="B13" s="19">
        <v>5004219</v>
      </c>
      <c r="C13" s="19" t="s">
        <v>1726</v>
      </c>
      <c r="D13" s="68">
        <v>3000548</v>
      </c>
      <c r="E13" s="19" t="s">
        <v>1720</v>
      </c>
      <c r="F13" s="69">
        <v>586</v>
      </c>
      <c r="G13" s="19" t="s">
        <v>1731</v>
      </c>
      <c r="H13" s="20">
        <v>2.3826339999999999</v>
      </c>
      <c r="I13" s="21">
        <v>2.3826339999999999</v>
      </c>
      <c r="J13" s="21">
        <f t="shared" si="1"/>
        <v>0.75106564954388744</v>
      </c>
      <c r="K13" s="21">
        <v>0.52014404954388738</v>
      </c>
      <c r="L13" s="21">
        <v>8.3772140000000009E-2</v>
      </c>
      <c r="M13" s="21">
        <v>0.14714946000000001</v>
      </c>
      <c r="N13" s="22">
        <f t="shared" si="2"/>
        <v>0.21830631542397505</v>
      </c>
      <c r="O13" s="22">
        <f t="shared" si="3"/>
        <v>0.25346578179606577</v>
      </c>
      <c r="P13" s="23">
        <f t="shared" si="4"/>
        <v>0.31522493574081772</v>
      </c>
      <c r="Q13" s="70">
        <v>0</v>
      </c>
      <c r="R13" s="21">
        <v>0</v>
      </c>
      <c r="S13" s="23">
        <f t="shared" si="5"/>
        <v>0</v>
      </c>
    </row>
    <row r="14" spans="1:19" ht="25.5" x14ac:dyDescent="0.25">
      <c r="A14" s="17"/>
      <c r="B14" s="19">
        <v>5004220</v>
      </c>
      <c r="C14" s="19" t="s">
        <v>1727</v>
      </c>
      <c r="D14" s="68">
        <v>3000549</v>
      </c>
      <c r="E14" s="19" t="s">
        <v>1721</v>
      </c>
      <c r="F14" s="69">
        <v>60</v>
      </c>
      <c r="G14" s="19" t="s">
        <v>310</v>
      </c>
      <c r="H14" s="20">
        <v>1.1076910000000002</v>
      </c>
      <c r="I14" s="21">
        <v>1.1340600000000001</v>
      </c>
      <c r="J14" s="21">
        <f t="shared" si="1"/>
        <v>0.60618116868537664</v>
      </c>
      <c r="K14" s="21">
        <v>0.41937541868537664</v>
      </c>
      <c r="L14" s="21">
        <v>6.3960610000000001E-2</v>
      </c>
      <c r="M14" s="21">
        <v>0.12284514000000001</v>
      </c>
      <c r="N14" s="22">
        <f t="shared" si="2"/>
        <v>0.36980002705798337</v>
      </c>
      <c r="O14" s="22">
        <f t="shared" si="3"/>
        <v>0.42619969726943602</v>
      </c>
      <c r="P14" s="23">
        <f t="shared" si="4"/>
        <v>0.53452301349609066</v>
      </c>
      <c r="Q14" s="70">
        <v>33</v>
      </c>
      <c r="R14" s="21">
        <v>0</v>
      </c>
      <c r="S14" s="23">
        <f t="shared" si="5"/>
        <v>0</v>
      </c>
    </row>
    <row r="15" spans="1:19" ht="25.5" x14ac:dyDescent="0.25">
      <c r="A15" s="17"/>
      <c r="B15" s="19">
        <v>5004221</v>
      </c>
      <c r="C15" s="19" t="s">
        <v>1728</v>
      </c>
      <c r="D15" s="68">
        <v>3000549</v>
      </c>
      <c r="E15" s="19" t="s">
        <v>1721</v>
      </c>
      <c r="F15" s="69">
        <v>105</v>
      </c>
      <c r="G15" s="19" t="s">
        <v>663</v>
      </c>
      <c r="H15" s="20">
        <v>1.9517990000000003</v>
      </c>
      <c r="I15" s="21">
        <v>1.9517990000000003</v>
      </c>
      <c r="J15" s="21">
        <f t="shared" si="1"/>
        <v>0.2089196662105085</v>
      </c>
      <c r="K15" s="21">
        <v>0.1435779762105085</v>
      </c>
      <c r="L15" s="21">
        <v>2.7173859999999998E-2</v>
      </c>
      <c r="M15" s="21">
        <v>3.816783E-2</v>
      </c>
      <c r="N15" s="22">
        <f t="shared" si="2"/>
        <v>7.3561865853250502E-2</v>
      </c>
      <c r="O15" s="22">
        <f t="shared" si="3"/>
        <v>8.7484334304151437E-2</v>
      </c>
      <c r="P15" s="23">
        <f t="shared" si="4"/>
        <v>0.10703953952764013</v>
      </c>
      <c r="Q15" s="70">
        <v>2967</v>
      </c>
      <c r="R15" s="21">
        <v>0</v>
      </c>
      <c r="S15" s="23">
        <f t="shared" si="5"/>
        <v>0</v>
      </c>
    </row>
    <row r="16" spans="1:19" ht="15.75" thickBot="1" x14ac:dyDescent="0.3">
      <c r="A16" s="41" t="s">
        <v>294</v>
      </c>
      <c r="B16" s="43"/>
      <c r="C16" s="43"/>
      <c r="D16" s="65"/>
      <c r="E16" s="43"/>
      <c r="F16" s="66"/>
      <c r="G16" s="43"/>
      <c r="H16" s="44">
        <f>H6-H7</f>
        <v>0</v>
      </c>
      <c r="I16" s="44">
        <f t="shared" ref="I16:M16" si="6">I6-I7</f>
        <v>0</v>
      </c>
      <c r="J16" s="44">
        <f t="shared" si="6"/>
        <v>0</v>
      </c>
      <c r="K16" s="44">
        <f t="shared" si="6"/>
        <v>0</v>
      </c>
      <c r="L16" s="44">
        <f t="shared" si="6"/>
        <v>0</v>
      </c>
      <c r="M16" s="44">
        <f t="shared" si="6"/>
        <v>0</v>
      </c>
      <c r="N16" s="46">
        <f t="shared" si="2"/>
        <v>0</v>
      </c>
      <c r="O16" s="46">
        <f t="shared" si="3"/>
        <v>0</v>
      </c>
      <c r="P16" s="47">
        <f t="shared" si="4"/>
        <v>0</v>
      </c>
      <c r="Q16" s="67"/>
      <c r="R16" s="45"/>
      <c r="S16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111</v>
      </c>
      <c r="B1" s="50" t="s">
        <v>72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1734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313.662623</v>
      </c>
      <c r="E6" s="14">
        <v>308.97415600000005</v>
      </c>
      <c r="F6" s="14">
        <v>195.66049931213081</v>
      </c>
      <c r="G6" s="14">
        <v>91.733699302130844</v>
      </c>
      <c r="H6" s="14">
        <v>60.199227920000006</v>
      </c>
      <c r="I6" s="14">
        <v>43.727572090000002</v>
      </c>
      <c r="J6" s="15">
        <v>0.29689764506430377</v>
      </c>
      <c r="K6" s="15">
        <v>0.49173344848340916</v>
      </c>
      <c r="L6" s="16">
        <v>0.63325846357237336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313.66262300000005</v>
      </c>
      <c r="E7" s="38">
        <f ca="1">SUM(E8:OFFSET(E6,MATCH("GOBIERNOS REGIONALES",$A$8:$A$50,0),0))</f>
        <v>308.97415599999999</v>
      </c>
      <c r="F7" s="38">
        <f ca="1">SUM(F8:OFFSET(F6,MATCH("GOBIERNOS REGIONALES",$A$8:$A$50,0),0))</f>
        <v>195.66049931213084</v>
      </c>
      <c r="G7" s="38">
        <f ca="1">SUM(G8:OFFSET(G6,MATCH("GOBIERNOS REGIONALES",$A$8:$A$50,0),0))</f>
        <v>91.733699302130844</v>
      </c>
      <c r="H7" s="38">
        <f ca="1">SUM(H8:OFFSET(H6,MATCH("GOBIERNOS REGIONALES",$A$8:$A$50,0),0))</f>
        <v>60.199227920000006</v>
      </c>
      <c r="I7" s="38">
        <f ca="1">SUM(I8:OFFSET(I6,MATCH("GOBIERNOS REGIONALES",$A$8:$A$50,0),0))</f>
        <v>43.727572090000002</v>
      </c>
      <c r="J7" s="39">
        <f ca="1">IFERROR(G7/E7,0)</f>
        <v>0.29689764506430383</v>
      </c>
      <c r="K7" s="39">
        <f ca="1">IFERROR(SUM(G7,H7)/E7,0)</f>
        <v>0.49173344848340922</v>
      </c>
      <c r="L7" s="40">
        <f ca="1">IFERROR(SUM(G7,H7,I7)/E7,0)</f>
        <v>0.63325846357237348</v>
      </c>
      <c r="M7" s="4"/>
    </row>
    <row r="8" spans="1:13" ht="25.5" x14ac:dyDescent="0.25">
      <c r="A8" s="17"/>
      <c r="B8" s="18">
        <v>37</v>
      </c>
      <c r="C8" s="19" t="s">
        <v>125</v>
      </c>
      <c r="D8" s="20">
        <v>313.66262300000005</v>
      </c>
      <c r="E8" s="21">
        <v>308.97415599999999</v>
      </c>
      <c r="F8" s="21">
        <f t="shared" ref="F8:F10" si="0">SUM(G8,H8,I8)</f>
        <v>195.66049931213084</v>
      </c>
      <c r="G8" s="21">
        <v>91.733699302130844</v>
      </c>
      <c r="H8" s="21">
        <v>60.199227920000006</v>
      </c>
      <c r="I8" s="21">
        <v>43.727572090000002</v>
      </c>
      <c r="J8" s="22">
        <f t="shared" ref="J8:J10" si="1">IFERROR(G8/E8,0)</f>
        <v>0.29689764506430383</v>
      </c>
      <c r="K8" s="22">
        <f t="shared" ref="K8:K10" si="2">IFERROR(SUM(G8,H8)/E8,0)</f>
        <v>0.49173344848340922</v>
      </c>
      <c r="L8" s="23">
        <f t="shared" ref="L8:L10" si="3">IFERROR(SUM(G8,H8,I8)/E8,0)</f>
        <v>0.63325846357237348</v>
      </c>
      <c r="M8" s="4"/>
    </row>
    <row r="9" spans="1:13" ht="15.75" thickBot="1" x14ac:dyDescent="0.3">
      <c r="A9" s="41" t="s">
        <v>206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233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16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24</v>
      </c>
      <c r="B1" s="51" t="s">
        <v>18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459</v>
      </c>
      <c r="N2" s="72" t="s">
        <v>502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519.42586400000016</v>
      </c>
      <c r="E6" s="14">
        <f ca="1">SUM(E7:OFFSET(E7,50,0))</f>
        <v>617.0977450000006</v>
      </c>
      <c r="F6" s="14">
        <f ca="1">SUM(F7:OFFSET(F7,50,0))</f>
        <v>309.31259366126488</v>
      </c>
      <c r="G6" s="14">
        <f ca="1">SUM(G7:OFFSET(G7,50,0))</f>
        <v>175.90389598126495</v>
      </c>
      <c r="H6" s="14">
        <f ca="1">SUM(H7:OFFSET(H7,50,0))</f>
        <v>66.953783149999978</v>
      </c>
      <c r="I6" s="14">
        <f ca="1">SUM(I7:OFFSET(I7,50,0))</f>
        <v>66.45491452999994</v>
      </c>
      <c r="J6" s="15">
        <f ca="1">IFERROR(G6/E6,0)</f>
        <v>0.2850502977956349</v>
      </c>
      <c r="K6" s="15">
        <f ca="1">IFERROR(SUM(G6,H6)/E6,0)</f>
        <v>0.39354815521366832</v>
      </c>
      <c r="L6" s="16">
        <f ca="1">IFERROR(SUM(G6,H6,I6)/E6,0)</f>
        <v>0.50123760160761011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0.79094400000000042</v>
      </c>
      <c r="E7" s="21">
        <v>2.8119019999999995</v>
      </c>
      <c r="F7" s="21">
        <f t="shared" ref="F7:F32" si="0">SUM(G7,H7,I7)</f>
        <v>1.0343400302671069</v>
      </c>
      <c r="G7" s="21">
        <v>0.76820755026710685</v>
      </c>
      <c r="H7" s="21">
        <v>6.9794019999999984E-2</v>
      </c>
      <c r="I7" s="21">
        <v>0.19633845999999999</v>
      </c>
      <c r="J7" s="22">
        <f t="shared" ref="J7:J32" si="1">IFERROR(G7/E7,0)</f>
        <v>0.27319855040008756</v>
      </c>
      <c r="K7" s="22">
        <f t="shared" ref="K7:K32" si="2">IFERROR(SUM(G7,H7)/E7,0)</f>
        <v>0.29801947943673252</v>
      </c>
      <c r="L7" s="23">
        <f t="shared" ref="L7:L32" si="3">IFERROR(SUM(G7,H7,I7)/E7,0)</f>
        <v>0.36784355580923767</v>
      </c>
      <c r="M7" s="4"/>
      <c r="N7" t="s">
        <v>272</v>
      </c>
      <c r="O7" s="5">
        <v>3.7218785770973057</v>
      </c>
      <c r="P7" s="71">
        <v>0.59950980615442262</v>
      </c>
    </row>
    <row r="8" spans="1:16" x14ac:dyDescent="0.25">
      <c r="A8" s="17"/>
      <c r="B8" s="55">
        <v>2</v>
      </c>
      <c r="C8" s="19" t="s">
        <v>251</v>
      </c>
      <c r="D8" s="20">
        <v>2.577694999999999</v>
      </c>
      <c r="E8" s="21">
        <v>6.1907029999999992</v>
      </c>
      <c r="F8" s="21">
        <f t="shared" si="0"/>
        <v>3.2224946029618957</v>
      </c>
      <c r="G8" s="21">
        <v>2.5616957529618958</v>
      </c>
      <c r="H8" s="21">
        <v>0.36197640000000003</v>
      </c>
      <c r="I8" s="21">
        <v>0.29882245000000007</v>
      </c>
      <c r="J8" s="22">
        <f t="shared" si="1"/>
        <v>0.41379722996918056</v>
      </c>
      <c r="K8" s="22">
        <f t="shared" si="2"/>
        <v>0.47226819845208151</v>
      </c>
      <c r="L8" s="23">
        <f t="shared" si="3"/>
        <v>0.52053774877617232</v>
      </c>
      <c r="M8" s="4"/>
      <c r="N8" t="s">
        <v>265</v>
      </c>
      <c r="O8" s="5">
        <v>3.8974343838782799</v>
      </c>
      <c r="P8" s="71">
        <v>0.59092245706560043</v>
      </c>
    </row>
    <row r="9" spans="1:16" x14ac:dyDescent="0.25">
      <c r="A9" s="17"/>
      <c r="B9" s="55">
        <v>3</v>
      </c>
      <c r="C9" s="19" t="s">
        <v>252</v>
      </c>
      <c r="D9" s="20">
        <v>3.1411790000000006</v>
      </c>
      <c r="E9" s="21">
        <v>7.614378999999996</v>
      </c>
      <c r="F9" s="21">
        <f t="shared" si="0"/>
        <v>4.4456459034475619</v>
      </c>
      <c r="G9" s="21">
        <v>3.620094183447562</v>
      </c>
      <c r="H9" s="21">
        <v>0.40609015999999998</v>
      </c>
      <c r="I9" s="21">
        <v>0.41946156000000007</v>
      </c>
      <c r="J9" s="22">
        <f t="shared" si="1"/>
        <v>0.47542868347472117</v>
      </c>
      <c r="K9" s="22">
        <f t="shared" si="2"/>
        <v>0.52876069649902691</v>
      </c>
      <c r="L9" s="23">
        <f t="shared" si="3"/>
        <v>0.58384878181760647</v>
      </c>
      <c r="M9" s="4"/>
      <c r="N9" t="s">
        <v>252</v>
      </c>
      <c r="O9" s="5">
        <v>4.4456459034475619</v>
      </c>
      <c r="P9" s="71">
        <v>0.58384878181760647</v>
      </c>
    </row>
    <row r="10" spans="1:16" x14ac:dyDescent="0.25">
      <c r="A10" s="17"/>
      <c r="B10" s="55">
        <v>4</v>
      </c>
      <c r="C10" s="19" t="s">
        <v>253</v>
      </c>
      <c r="D10" s="20">
        <v>15.012573999999997</v>
      </c>
      <c r="E10" s="21">
        <v>19.675359999999994</v>
      </c>
      <c r="F10" s="21">
        <f t="shared" si="0"/>
        <v>10.299742046963093</v>
      </c>
      <c r="G10" s="21">
        <v>7.150501056963094</v>
      </c>
      <c r="H10" s="21">
        <v>1.55785719</v>
      </c>
      <c r="I10" s="21">
        <v>1.5913837999999996</v>
      </c>
      <c r="J10" s="22">
        <f t="shared" si="1"/>
        <v>0.36342415371119491</v>
      </c>
      <c r="K10" s="22">
        <f t="shared" si="2"/>
        <v>0.44260223177431551</v>
      </c>
      <c r="L10" s="23">
        <f t="shared" si="3"/>
        <v>0.52348429949759989</v>
      </c>
      <c r="M10" s="4"/>
      <c r="N10" t="s">
        <v>257</v>
      </c>
      <c r="O10" s="5">
        <v>6.3916783224786657</v>
      </c>
      <c r="P10" s="71">
        <v>0.55789896846155573</v>
      </c>
    </row>
    <row r="11" spans="1:16" x14ac:dyDescent="0.25">
      <c r="A11" s="17"/>
      <c r="B11" s="55">
        <v>5</v>
      </c>
      <c r="C11" s="19" t="s">
        <v>254</v>
      </c>
      <c r="D11" s="20">
        <v>5.5346839999999951</v>
      </c>
      <c r="E11" s="21">
        <v>11.576220000000005</v>
      </c>
      <c r="F11" s="21">
        <f t="shared" si="0"/>
        <v>5.9598806940834095</v>
      </c>
      <c r="G11" s="21">
        <v>4.6678827740834095</v>
      </c>
      <c r="H11" s="21">
        <v>0.68505186000000007</v>
      </c>
      <c r="I11" s="21">
        <v>0.60694605999999995</v>
      </c>
      <c r="J11" s="22">
        <f t="shared" si="1"/>
        <v>0.40323030955557232</v>
      </c>
      <c r="K11" s="22">
        <f t="shared" si="2"/>
        <v>0.46240781827603544</v>
      </c>
      <c r="L11" s="23">
        <f t="shared" si="3"/>
        <v>0.51483823684099017</v>
      </c>
      <c r="M11" s="4"/>
      <c r="N11" t="s">
        <v>256</v>
      </c>
      <c r="O11" s="5">
        <v>8.3440427036923381</v>
      </c>
      <c r="P11" s="71">
        <v>0.55657670681653826</v>
      </c>
    </row>
    <row r="12" spans="1:16" x14ac:dyDescent="0.25">
      <c r="A12" s="17"/>
      <c r="B12" s="55">
        <v>6</v>
      </c>
      <c r="C12" s="19" t="s">
        <v>255</v>
      </c>
      <c r="D12" s="20">
        <v>9.5580860000000012</v>
      </c>
      <c r="E12" s="21">
        <v>15.246175000000003</v>
      </c>
      <c r="F12" s="21">
        <f t="shared" si="0"/>
        <v>7.1310614325130661</v>
      </c>
      <c r="G12" s="21">
        <v>5.5350284425130667</v>
      </c>
      <c r="H12" s="21">
        <v>0.72107227999999957</v>
      </c>
      <c r="I12" s="21">
        <v>0.87496070999999997</v>
      </c>
      <c r="J12" s="22">
        <f t="shared" si="1"/>
        <v>0.3630437432676108</v>
      </c>
      <c r="K12" s="22">
        <f t="shared" si="2"/>
        <v>0.41033903405366035</v>
      </c>
      <c r="L12" s="23">
        <f t="shared" si="3"/>
        <v>0.46772790109736145</v>
      </c>
      <c r="M12" s="4"/>
      <c r="N12" t="s">
        <v>271</v>
      </c>
      <c r="O12" s="5">
        <v>4.7778250625932746</v>
      </c>
      <c r="P12" s="71">
        <v>0.5563309900042217</v>
      </c>
    </row>
    <row r="13" spans="1:16" x14ac:dyDescent="0.25">
      <c r="A13" s="17"/>
      <c r="B13" s="55">
        <v>7</v>
      </c>
      <c r="C13" s="19" t="s">
        <v>256</v>
      </c>
      <c r="D13" s="20">
        <v>10.983649</v>
      </c>
      <c r="E13" s="21">
        <v>14.991720999999997</v>
      </c>
      <c r="F13" s="21">
        <f t="shared" si="0"/>
        <v>8.3440427036923381</v>
      </c>
      <c r="G13" s="21">
        <v>6.0088847836923378</v>
      </c>
      <c r="H13" s="21">
        <v>1.0273462600000003</v>
      </c>
      <c r="I13" s="21">
        <v>1.3078116599999996</v>
      </c>
      <c r="J13" s="22">
        <f t="shared" si="1"/>
        <v>0.4008135412666991</v>
      </c>
      <c r="K13" s="22">
        <f t="shared" si="2"/>
        <v>0.46934111458533273</v>
      </c>
      <c r="L13" s="23">
        <f t="shared" si="3"/>
        <v>0.55657670681653826</v>
      </c>
      <c r="M13" s="4"/>
      <c r="N13" t="s">
        <v>253</v>
      </c>
      <c r="O13" s="5">
        <v>10.299742046963093</v>
      </c>
      <c r="P13" s="71">
        <v>0.52348429949759989</v>
      </c>
    </row>
    <row r="14" spans="1:16" x14ac:dyDescent="0.25">
      <c r="A14" s="17"/>
      <c r="B14" s="55">
        <v>8</v>
      </c>
      <c r="C14" s="19" t="s">
        <v>257</v>
      </c>
      <c r="D14" s="20">
        <v>7.1854209999999998</v>
      </c>
      <c r="E14" s="21">
        <v>11.456695000000003</v>
      </c>
      <c r="F14" s="21">
        <f t="shared" si="0"/>
        <v>6.3916783224786657</v>
      </c>
      <c r="G14" s="21">
        <v>4.7515665024786653</v>
      </c>
      <c r="H14" s="21">
        <v>0.70584163999999994</v>
      </c>
      <c r="I14" s="21">
        <v>0.93427018000000028</v>
      </c>
      <c r="J14" s="22">
        <f t="shared" si="1"/>
        <v>0.41474146797821393</v>
      </c>
      <c r="K14" s="22">
        <f t="shared" si="2"/>
        <v>0.47635100196685554</v>
      </c>
      <c r="L14" s="23">
        <f t="shared" si="3"/>
        <v>0.55789896846155573</v>
      </c>
      <c r="M14" s="4"/>
      <c r="N14" t="s">
        <v>260</v>
      </c>
      <c r="O14" s="5">
        <v>3.6602153001692233</v>
      </c>
      <c r="P14" s="71">
        <v>0.52175940895965345</v>
      </c>
    </row>
    <row r="15" spans="1:16" x14ac:dyDescent="0.25">
      <c r="A15" s="17"/>
      <c r="B15" s="55">
        <v>9</v>
      </c>
      <c r="C15" s="19" t="s">
        <v>258</v>
      </c>
      <c r="D15" s="20">
        <v>1.8144009999999997</v>
      </c>
      <c r="E15" s="21">
        <v>4.1425930000000006</v>
      </c>
      <c r="F15" s="21">
        <f t="shared" si="0"/>
        <v>2.1595380192168694</v>
      </c>
      <c r="G15" s="21">
        <v>1.5422786392168697</v>
      </c>
      <c r="H15" s="21">
        <v>0.29871736999999998</v>
      </c>
      <c r="I15" s="21">
        <v>0.31854200999999999</v>
      </c>
      <c r="J15" s="22">
        <f t="shared" si="1"/>
        <v>0.3722978914937744</v>
      </c>
      <c r="K15" s="22">
        <f t="shared" si="2"/>
        <v>0.44440668180940518</v>
      </c>
      <c r="L15" s="23">
        <f t="shared" si="3"/>
        <v>0.5213010351769698</v>
      </c>
      <c r="M15" s="4"/>
      <c r="N15" t="s">
        <v>258</v>
      </c>
      <c r="O15" s="5">
        <v>2.1595380192168694</v>
      </c>
      <c r="P15" s="71">
        <v>0.5213010351769698</v>
      </c>
    </row>
    <row r="16" spans="1:16" x14ac:dyDescent="0.25">
      <c r="A16" s="17"/>
      <c r="B16" s="55">
        <v>10</v>
      </c>
      <c r="C16" s="19" t="s">
        <v>259</v>
      </c>
      <c r="D16" s="20">
        <v>3.4882319999999987</v>
      </c>
      <c r="E16" s="21">
        <v>8.9208430000000014</v>
      </c>
      <c r="F16" s="21">
        <f t="shared" si="0"/>
        <v>4.0322797349444439</v>
      </c>
      <c r="G16" s="21">
        <v>3.4112899649444444</v>
      </c>
      <c r="H16" s="21">
        <v>0.27591378</v>
      </c>
      <c r="I16" s="21">
        <v>0.34507599000000005</v>
      </c>
      <c r="J16" s="22">
        <f t="shared" si="1"/>
        <v>0.38239547147555941</v>
      </c>
      <c r="K16" s="22">
        <f t="shared" si="2"/>
        <v>0.4133245865827303</v>
      </c>
      <c r="L16" s="23">
        <f t="shared" si="3"/>
        <v>0.4520065799773007</v>
      </c>
      <c r="M16" s="4"/>
      <c r="N16" t="s">
        <v>251</v>
      </c>
      <c r="O16" s="5">
        <v>3.2224946029618957</v>
      </c>
      <c r="P16" s="71">
        <v>0.52053774877617232</v>
      </c>
    </row>
    <row r="17" spans="1:16" x14ac:dyDescent="0.25">
      <c r="A17" s="17"/>
      <c r="B17" s="55">
        <v>11</v>
      </c>
      <c r="C17" s="19" t="s">
        <v>260</v>
      </c>
      <c r="D17" s="20">
        <v>5.6963300000000014</v>
      </c>
      <c r="E17" s="21">
        <v>7.0151400000000006</v>
      </c>
      <c r="F17" s="21">
        <f t="shared" si="0"/>
        <v>3.6602153001692233</v>
      </c>
      <c r="G17" s="21">
        <v>2.5874836201692233</v>
      </c>
      <c r="H17" s="21">
        <v>0.48529637999999997</v>
      </c>
      <c r="I17" s="21">
        <v>0.5874353000000001</v>
      </c>
      <c r="J17" s="22">
        <f t="shared" si="1"/>
        <v>0.36884276296256713</v>
      </c>
      <c r="K17" s="22">
        <f t="shared" si="2"/>
        <v>0.43802119418418206</v>
      </c>
      <c r="L17" s="23">
        <f t="shared" si="3"/>
        <v>0.52175940895965345</v>
      </c>
      <c r="M17" s="4"/>
      <c r="N17" t="s">
        <v>462</v>
      </c>
      <c r="O17" s="5">
        <v>8.3915644476754725</v>
      </c>
      <c r="P17" s="71">
        <v>0.51743367494497494</v>
      </c>
    </row>
    <row r="18" spans="1:16" x14ac:dyDescent="0.25">
      <c r="A18" s="17"/>
      <c r="B18" s="55">
        <v>12</v>
      </c>
      <c r="C18" s="19" t="s">
        <v>261</v>
      </c>
      <c r="D18" s="20">
        <v>48.724600000000024</v>
      </c>
      <c r="E18" s="21">
        <v>49.645481000000039</v>
      </c>
      <c r="F18" s="21">
        <f t="shared" si="0"/>
        <v>22.097520538594239</v>
      </c>
      <c r="G18" s="21">
        <v>5.8518340585942497</v>
      </c>
      <c r="H18" s="21">
        <v>0.59654311999999987</v>
      </c>
      <c r="I18" s="21">
        <v>15.649143359999991</v>
      </c>
      <c r="J18" s="22">
        <f t="shared" si="1"/>
        <v>0.11787244157417359</v>
      </c>
      <c r="K18" s="22">
        <f t="shared" si="2"/>
        <v>0.12988850241161415</v>
      </c>
      <c r="L18" s="23">
        <f t="shared" si="3"/>
        <v>0.44510638417611909</v>
      </c>
      <c r="M18" s="4"/>
      <c r="N18" t="s">
        <v>262</v>
      </c>
      <c r="O18" s="5">
        <v>12.389772564753654</v>
      </c>
      <c r="P18" s="71">
        <v>0.51517068574068059</v>
      </c>
    </row>
    <row r="19" spans="1:16" x14ac:dyDescent="0.25">
      <c r="A19" s="17"/>
      <c r="B19" s="55">
        <v>13</v>
      </c>
      <c r="C19" s="19" t="s">
        <v>262</v>
      </c>
      <c r="D19" s="20">
        <v>16.669382000000006</v>
      </c>
      <c r="E19" s="21">
        <v>24.049840000000007</v>
      </c>
      <c r="F19" s="21">
        <f t="shared" si="0"/>
        <v>12.389772564753654</v>
      </c>
      <c r="G19" s="21">
        <v>8.7761904647536539</v>
      </c>
      <c r="H19" s="21">
        <v>1.4480715199999996</v>
      </c>
      <c r="I19" s="21">
        <v>2.1655105800000012</v>
      </c>
      <c r="J19" s="22">
        <f t="shared" si="1"/>
        <v>0.36491679215968387</v>
      </c>
      <c r="K19" s="22">
        <f t="shared" si="2"/>
        <v>0.42512806674612597</v>
      </c>
      <c r="L19" s="23">
        <f t="shared" si="3"/>
        <v>0.51517068574068059</v>
      </c>
      <c r="M19" s="4"/>
      <c r="N19" t="s">
        <v>254</v>
      </c>
      <c r="O19" s="5">
        <v>5.9598806940834095</v>
      </c>
      <c r="P19" s="71">
        <v>0.51483823684099017</v>
      </c>
    </row>
    <row r="20" spans="1:16" x14ac:dyDescent="0.25">
      <c r="A20" s="17"/>
      <c r="B20" s="55">
        <v>14</v>
      </c>
      <c r="C20" s="19" t="s">
        <v>263</v>
      </c>
      <c r="D20" s="20">
        <v>16.112536000000002</v>
      </c>
      <c r="E20" s="21">
        <v>19.712522000000003</v>
      </c>
      <c r="F20" s="21">
        <f t="shared" si="0"/>
        <v>9.5502359449425676</v>
      </c>
      <c r="G20" s="21">
        <v>6.8397926349425662</v>
      </c>
      <c r="H20" s="21">
        <v>1.3551941800000005</v>
      </c>
      <c r="I20" s="21">
        <v>1.35524913</v>
      </c>
      <c r="J20" s="22">
        <f t="shared" si="1"/>
        <v>0.34697704509562832</v>
      </c>
      <c r="K20" s="22">
        <f t="shared" si="2"/>
        <v>0.41572492930851596</v>
      </c>
      <c r="L20" s="23">
        <f t="shared" si="3"/>
        <v>0.48447560108963056</v>
      </c>
      <c r="M20" s="4"/>
      <c r="N20" t="s">
        <v>270</v>
      </c>
      <c r="O20" s="5">
        <v>4.9541751505449669</v>
      </c>
      <c r="P20" s="71">
        <v>0.51434836375674553</v>
      </c>
    </row>
    <row r="21" spans="1:16" x14ac:dyDescent="0.25">
      <c r="A21" s="17"/>
      <c r="B21" s="55">
        <v>15</v>
      </c>
      <c r="C21" s="19" t="s">
        <v>264</v>
      </c>
      <c r="D21" s="20">
        <v>331.99471100000011</v>
      </c>
      <c r="E21" s="21">
        <v>340.88277500000049</v>
      </c>
      <c r="F21" s="21">
        <f t="shared" si="0"/>
        <v>171.6969832156816</v>
      </c>
      <c r="G21" s="21">
        <v>86.968346875681647</v>
      </c>
      <c r="H21" s="21">
        <v>50.874225189999976</v>
      </c>
      <c r="I21" s="21">
        <v>33.854411149999962</v>
      </c>
      <c r="J21" s="22">
        <f t="shared" si="1"/>
        <v>0.25512684492691518</v>
      </c>
      <c r="K21" s="22">
        <f t="shared" si="2"/>
        <v>0.40436942601655779</v>
      </c>
      <c r="L21" s="23">
        <f t="shared" si="3"/>
        <v>0.50368336509722833</v>
      </c>
      <c r="M21" s="4"/>
      <c r="N21" t="s">
        <v>264</v>
      </c>
      <c r="O21" s="5">
        <v>171.6969832156816</v>
      </c>
      <c r="P21" s="71">
        <v>0.50368336509722833</v>
      </c>
    </row>
    <row r="22" spans="1:16" x14ac:dyDescent="0.25">
      <c r="A22" s="17"/>
      <c r="B22" s="55">
        <v>16</v>
      </c>
      <c r="C22" s="19" t="s">
        <v>265</v>
      </c>
      <c r="D22" s="20">
        <v>6.0345809999999966</v>
      </c>
      <c r="E22" s="21">
        <v>6.5955089999999972</v>
      </c>
      <c r="F22" s="21">
        <f t="shared" si="0"/>
        <v>3.8974343838782799</v>
      </c>
      <c r="G22" s="21">
        <v>2.5129944738782797</v>
      </c>
      <c r="H22" s="21">
        <v>0.99502643000000002</v>
      </c>
      <c r="I22" s="21">
        <v>0.38941348000000015</v>
      </c>
      <c r="J22" s="22">
        <f t="shared" si="1"/>
        <v>0.38101600253722356</v>
      </c>
      <c r="K22" s="22">
        <f t="shared" si="2"/>
        <v>0.53188023909576676</v>
      </c>
      <c r="L22" s="23">
        <f t="shared" si="3"/>
        <v>0.59092245706560043</v>
      </c>
      <c r="M22" s="4"/>
      <c r="N22" t="s">
        <v>263</v>
      </c>
      <c r="O22" s="5">
        <v>9.5502359449425676</v>
      </c>
      <c r="P22" s="71">
        <v>0.48447560108963056</v>
      </c>
    </row>
    <row r="23" spans="1:16" x14ac:dyDescent="0.25">
      <c r="A23" s="17"/>
      <c r="B23" s="55">
        <v>17</v>
      </c>
      <c r="C23" s="19" t="s">
        <v>266</v>
      </c>
      <c r="D23" s="20">
        <v>1.1312489999999997</v>
      </c>
      <c r="E23" s="21">
        <v>1.8114280000000005</v>
      </c>
      <c r="F23" s="21">
        <f t="shared" si="0"/>
        <v>0.70775054280855365</v>
      </c>
      <c r="G23" s="21">
        <v>0.45731677280855365</v>
      </c>
      <c r="H23" s="21">
        <v>0.17461680999999996</v>
      </c>
      <c r="I23" s="21">
        <v>7.5816960000000003E-2</v>
      </c>
      <c r="J23" s="22">
        <f t="shared" si="1"/>
        <v>0.25246202046592719</v>
      </c>
      <c r="K23" s="22">
        <f t="shared" si="2"/>
        <v>0.3488593434619281</v>
      </c>
      <c r="L23" s="23">
        <f t="shared" si="3"/>
        <v>0.39071414530886872</v>
      </c>
      <c r="M23" s="4"/>
      <c r="N23" t="s">
        <v>273</v>
      </c>
      <c r="O23" s="5">
        <v>2.2488506419303298</v>
      </c>
      <c r="P23" s="71">
        <v>0.47979554145190989</v>
      </c>
    </row>
    <row r="24" spans="1:16" x14ac:dyDescent="0.25">
      <c r="A24" s="17"/>
      <c r="B24" s="55">
        <v>18</v>
      </c>
      <c r="C24" s="19" t="s">
        <v>267</v>
      </c>
      <c r="D24" s="20">
        <v>0.48226200000000008</v>
      </c>
      <c r="E24" s="21">
        <v>1.7459469999999995</v>
      </c>
      <c r="F24" s="21">
        <f t="shared" si="0"/>
        <v>0.60099136520596053</v>
      </c>
      <c r="G24" s="21">
        <v>0.46060102520596047</v>
      </c>
      <c r="H24" s="21">
        <v>6.4130179999999995E-2</v>
      </c>
      <c r="I24" s="21">
        <v>7.626015999999998E-2</v>
      </c>
      <c r="J24" s="22">
        <f t="shared" si="1"/>
        <v>0.26381157343605538</v>
      </c>
      <c r="K24" s="22">
        <f t="shared" si="2"/>
        <v>0.30054245931059803</v>
      </c>
      <c r="L24" s="23">
        <f t="shared" si="3"/>
        <v>0.34422085275553077</v>
      </c>
      <c r="M24" s="4"/>
      <c r="N24" t="s">
        <v>255</v>
      </c>
      <c r="O24" s="5">
        <v>7.1310614325130661</v>
      </c>
      <c r="P24" s="71">
        <v>0.46772790109736145</v>
      </c>
    </row>
    <row r="25" spans="1:16" x14ac:dyDescent="0.25">
      <c r="A25" s="17"/>
      <c r="B25" s="55">
        <v>19</v>
      </c>
      <c r="C25" s="19" t="s">
        <v>268</v>
      </c>
      <c r="D25" s="20">
        <v>0.71166099999999988</v>
      </c>
      <c r="E25" s="21">
        <v>1.6058469999999998</v>
      </c>
      <c r="F25" s="21">
        <f t="shared" si="0"/>
        <v>0.73892807734403654</v>
      </c>
      <c r="G25" s="21">
        <v>0.63116181734403654</v>
      </c>
      <c r="H25" s="21">
        <v>6.0163139999999997E-2</v>
      </c>
      <c r="I25" s="21">
        <v>4.7603120000000006E-2</v>
      </c>
      <c r="J25" s="22">
        <f t="shared" si="1"/>
        <v>0.39303982094435935</v>
      </c>
      <c r="K25" s="22">
        <f t="shared" si="2"/>
        <v>0.43050487209804961</v>
      </c>
      <c r="L25" s="23">
        <f t="shared" si="3"/>
        <v>0.46014849319022089</v>
      </c>
      <c r="M25" s="4"/>
      <c r="N25" t="s">
        <v>268</v>
      </c>
      <c r="O25" s="5">
        <v>0.73892807734403654</v>
      </c>
      <c r="P25" s="71">
        <v>0.46014849319022089</v>
      </c>
    </row>
    <row r="26" spans="1:16" x14ac:dyDescent="0.25">
      <c r="A26" s="17"/>
      <c r="B26" s="55">
        <v>20</v>
      </c>
      <c r="C26" s="19" t="s">
        <v>269</v>
      </c>
      <c r="D26" s="20">
        <v>6.9957489999999991</v>
      </c>
      <c r="E26" s="21">
        <v>11.117298</v>
      </c>
      <c r="F26" s="21">
        <f t="shared" si="0"/>
        <v>4.9120962861385609</v>
      </c>
      <c r="G26" s="21">
        <v>3.6624735161385615</v>
      </c>
      <c r="H26" s="21">
        <v>0.78430168999999972</v>
      </c>
      <c r="I26" s="21">
        <v>0.46532108</v>
      </c>
      <c r="J26" s="22">
        <f t="shared" si="1"/>
        <v>0.32943917812930457</v>
      </c>
      <c r="K26" s="22">
        <f t="shared" si="2"/>
        <v>0.39998704776453425</v>
      </c>
      <c r="L26" s="23">
        <f t="shared" si="3"/>
        <v>0.44184263893425912</v>
      </c>
      <c r="M26" s="4"/>
      <c r="N26" t="s">
        <v>259</v>
      </c>
      <c r="O26" s="5">
        <v>4.0322797349444439</v>
      </c>
      <c r="P26" s="71">
        <v>0.4520065799773007</v>
      </c>
    </row>
    <row r="27" spans="1:16" x14ac:dyDescent="0.25">
      <c r="A27" s="17"/>
      <c r="B27" s="55">
        <v>21</v>
      </c>
      <c r="C27" s="19" t="s">
        <v>270</v>
      </c>
      <c r="D27" s="20">
        <v>6.4912000000000019</v>
      </c>
      <c r="E27" s="21">
        <v>9.6319450000000018</v>
      </c>
      <c r="F27" s="21">
        <f t="shared" si="0"/>
        <v>4.9541751505449669</v>
      </c>
      <c r="G27" s="21">
        <v>3.8078276105449671</v>
      </c>
      <c r="H27" s="21">
        <v>0.54754981000000003</v>
      </c>
      <c r="I27" s="21">
        <v>0.59879773000000014</v>
      </c>
      <c r="J27" s="22">
        <f t="shared" si="1"/>
        <v>0.39533319703808179</v>
      </c>
      <c r="K27" s="22">
        <f t="shared" si="2"/>
        <v>0.45218047035619141</v>
      </c>
      <c r="L27" s="23">
        <f t="shared" si="3"/>
        <v>0.51434836375674553</v>
      </c>
      <c r="M27" s="4"/>
      <c r="N27" t="s">
        <v>261</v>
      </c>
      <c r="O27" s="5">
        <v>22.097520538594239</v>
      </c>
      <c r="P27" s="71">
        <v>0.44510638417611909</v>
      </c>
    </row>
    <row r="28" spans="1:16" x14ac:dyDescent="0.25">
      <c r="A28" s="17"/>
      <c r="B28" s="55">
        <v>22</v>
      </c>
      <c r="C28" s="19" t="s">
        <v>271</v>
      </c>
      <c r="D28" s="20">
        <v>5.7020560000000025</v>
      </c>
      <c r="E28" s="21">
        <v>8.5880979999999969</v>
      </c>
      <c r="F28" s="21">
        <f t="shared" si="0"/>
        <v>4.7778250625932746</v>
      </c>
      <c r="G28" s="21">
        <v>3.3679705125932742</v>
      </c>
      <c r="H28" s="21">
        <v>0.74300102000000001</v>
      </c>
      <c r="I28" s="21">
        <v>0.66685352999999992</v>
      </c>
      <c r="J28" s="22">
        <f t="shared" si="1"/>
        <v>0.39216721939983396</v>
      </c>
      <c r="K28" s="22">
        <f t="shared" si="2"/>
        <v>0.47868241985516186</v>
      </c>
      <c r="L28" s="23">
        <f t="shared" si="3"/>
        <v>0.5563309900042217</v>
      </c>
      <c r="M28" s="4"/>
      <c r="N28" t="s">
        <v>269</v>
      </c>
      <c r="O28" s="5">
        <v>4.9120962861385609</v>
      </c>
      <c r="P28" s="71">
        <v>0.44184263893425912</v>
      </c>
    </row>
    <row r="29" spans="1:16" x14ac:dyDescent="0.25">
      <c r="A29" s="17"/>
      <c r="B29" s="55">
        <v>23</v>
      </c>
      <c r="C29" s="19" t="s">
        <v>272</v>
      </c>
      <c r="D29" s="20">
        <v>5.5397110000000005</v>
      </c>
      <c r="E29" s="21">
        <v>6.208203000000001</v>
      </c>
      <c r="F29" s="21">
        <f t="shared" si="0"/>
        <v>3.7218785770973057</v>
      </c>
      <c r="G29" s="21">
        <v>2.6631763470973056</v>
      </c>
      <c r="H29" s="21">
        <v>0.51648044999999987</v>
      </c>
      <c r="I29" s="21">
        <v>0.5422217800000001</v>
      </c>
      <c r="J29" s="22">
        <f t="shared" si="1"/>
        <v>0.4289770078551402</v>
      </c>
      <c r="K29" s="22">
        <f t="shared" si="2"/>
        <v>0.51217023623378699</v>
      </c>
      <c r="L29" s="23">
        <f t="shared" si="3"/>
        <v>0.59950980615442262</v>
      </c>
      <c r="M29" s="4"/>
      <c r="N29" t="s">
        <v>274</v>
      </c>
      <c r="O29" s="5">
        <v>1.945668071338416</v>
      </c>
      <c r="P29" s="71">
        <v>0.39256011448295913</v>
      </c>
    </row>
    <row r="30" spans="1:16" x14ac:dyDescent="0.25">
      <c r="A30" s="17"/>
      <c r="B30" s="55">
        <v>24</v>
      </c>
      <c r="C30" s="19" t="s">
        <v>273</v>
      </c>
      <c r="D30" s="20">
        <v>4.4104609999999997</v>
      </c>
      <c r="E30" s="21">
        <v>4.6871020000000003</v>
      </c>
      <c r="F30" s="21">
        <f t="shared" si="0"/>
        <v>2.2488506419303298</v>
      </c>
      <c r="G30" s="21">
        <v>1.1786342119303299</v>
      </c>
      <c r="H30" s="21">
        <v>0.53515808000000009</v>
      </c>
      <c r="I30" s="21">
        <v>0.53505835000000002</v>
      </c>
      <c r="J30" s="22">
        <f t="shared" si="1"/>
        <v>0.25146331612376471</v>
      </c>
      <c r="K30" s="22">
        <f t="shared" si="2"/>
        <v>0.36564006755780648</v>
      </c>
      <c r="L30" s="23">
        <f t="shared" si="3"/>
        <v>0.47979554145190989</v>
      </c>
      <c r="M30" s="4"/>
      <c r="N30" t="s">
        <v>266</v>
      </c>
      <c r="O30" s="5">
        <v>0.70775054280855365</v>
      </c>
      <c r="P30" s="71">
        <v>0.39071414530886872</v>
      </c>
    </row>
    <row r="31" spans="1:16" x14ac:dyDescent="0.25">
      <c r="A31" s="17"/>
      <c r="B31" s="55">
        <v>25</v>
      </c>
      <c r="C31" s="19" t="s">
        <v>274</v>
      </c>
      <c r="D31" s="20">
        <v>2.6425099999999988</v>
      </c>
      <c r="E31" s="21">
        <v>4.9563570000000006</v>
      </c>
      <c r="F31" s="21">
        <f t="shared" si="0"/>
        <v>1.945668071338416</v>
      </c>
      <c r="G31" s="21">
        <v>1.4685658213384158</v>
      </c>
      <c r="H31" s="21">
        <v>0.22407499</v>
      </c>
      <c r="I31" s="21">
        <v>0.25302726000000003</v>
      </c>
      <c r="J31" s="22">
        <f t="shared" si="1"/>
        <v>0.29629944359101162</v>
      </c>
      <c r="K31" s="22">
        <f t="shared" si="2"/>
        <v>0.34150905823337901</v>
      </c>
      <c r="L31" s="23">
        <f t="shared" si="3"/>
        <v>0.39256011448295913</v>
      </c>
      <c r="M31" s="4"/>
      <c r="N31" t="s">
        <v>250</v>
      </c>
      <c r="O31" s="5">
        <v>1.0343400302671069</v>
      </c>
      <c r="P31" s="71">
        <v>0.36784355580923767</v>
      </c>
    </row>
    <row r="32" spans="1:16" ht="15.75" thickBot="1" x14ac:dyDescent="0.3">
      <c r="A32" s="24"/>
      <c r="B32" s="56">
        <v>98</v>
      </c>
      <c r="C32" s="26" t="s">
        <v>462</v>
      </c>
      <c r="D32" s="27">
        <v>0</v>
      </c>
      <c r="E32" s="28">
        <v>16.217662000000001</v>
      </c>
      <c r="F32" s="28">
        <f t="shared" si="0"/>
        <v>8.3915644476754725</v>
      </c>
      <c r="G32" s="28">
        <v>4.6520965676754713</v>
      </c>
      <c r="H32" s="28">
        <v>1.4402892</v>
      </c>
      <c r="I32" s="28">
        <v>2.2991786800000003</v>
      </c>
      <c r="J32" s="29">
        <f t="shared" si="1"/>
        <v>0.286853713419078</v>
      </c>
      <c r="K32" s="29">
        <f t="shared" si="2"/>
        <v>0.37566362942300013</v>
      </c>
      <c r="L32" s="30">
        <f t="shared" si="3"/>
        <v>0.51743367494497494</v>
      </c>
      <c r="M32" s="4"/>
      <c r="N32" t="s">
        <v>267</v>
      </c>
      <c r="O32" s="5">
        <v>0.60099136520596053</v>
      </c>
      <c r="P32" s="71">
        <v>0.34422085275553077</v>
      </c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13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111</v>
      </c>
      <c r="B1" s="51" t="s">
        <v>72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1735</v>
      </c>
      <c r="N2" s="72" t="s">
        <v>1747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313.662623</v>
      </c>
      <c r="E6" s="14">
        <f ca="1">SUM(E7:OFFSET(E7,50,0))</f>
        <v>308.97415600000005</v>
      </c>
      <c r="F6" s="14">
        <f ca="1">SUM(F7:OFFSET(F7,50,0))</f>
        <v>195.66049931213081</v>
      </c>
      <c r="G6" s="14">
        <f ca="1">SUM(G7:OFFSET(G7,50,0))</f>
        <v>91.733699302130844</v>
      </c>
      <c r="H6" s="14">
        <f ca="1">SUM(H7:OFFSET(H7,50,0))</f>
        <v>60.199227920000006</v>
      </c>
      <c r="I6" s="14">
        <f ca="1">SUM(I7:OFFSET(I7,50,0))</f>
        <v>43.727572090000002</v>
      </c>
      <c r="J6" s="15">
        <f ca="1">IFERROR(G6/E6,0)</f>
        <v>0.29689764506430377</v>
      </c>
      <c r="K6" s="15">
        <f ca="1">IFERROR(SUM(G6,H6)/E6,0)</f>
        <v>0.49173344848340916</v>
      </c>
      <c r="L6" s="16">
        <f ca="1">IFERROR(SUM(G6,H6,I6)/E6,0)</f>
        <v>0.63325846357237336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0</v>
      </c>
      <c r="E7" s="21">
        <v>8.0005170000000003</v>
      </c>
      <c r="F7" s="21">
        <f t="shared" ref="F7:F28" si="0">SUM(G7,H7,I7)</f>
        <v>7.8836861794350082</v>
      </c>
      <c r="G7" s="21">
        <v>6.6505189994350076</v>
      </c>
      <c r="H7" s="21">
        <v>0</v>
      </c>
      <c r="I7" s="21">
        <v>1.2331671800000001</v>
      </c>
      <c r="J7" s="22">
        <f t="shared" ref="J7:J28" si="1">IFERROR(G7/E7,0)</f>
        <v>0.83126115467725492</v>
      </c>
      <c r="K7" s="22">
        <f t="shared" ref="K7:K28" si="2">IFERROR(SUM(G7,H7)/E7,0)</f>
        <v>0.83126115467725492</v>
      </c>
      <c r="L7" s="23">
        <f t="shared" ref="L7:L28" si="3">IFERROR(SUM(G7,H7,I7)/E7,0)</f>
        <v>0.98539709114236096</v>
      </c>
      <c r="M7" s="4"/>
      <c r="N7" t="s">
        <v>267</v>
      </c>
      <c r="O7" s="5">
        <v>1.1363289999999999</v>
      </c>
      <c r="P7" s="71">
        <v>0.99999911997395108</v>
      </c>
    </row>
    <row r="8" spans="1:16" x14ac:dyDescent="0.25">
      <c r="A8" s="17"/>
      <c r="B8" s="55">
        <v>2</v>
      </c>
      <c r="C8" s="19" t="s">
        <v>251</v>
      </c>
      <c r="D8" s="20">
        <v>0</v>
      </c>
      <c r="E8" s="21">
        <v>1.5692200000000005</v>
      </c>
      <c r="F8" s="21">
        <f t="shared" si="0"/>
        <v>1.2054208816668903</v>
      </c>
      <c r="G8" s="21">
        <v>1.1010139216668904</v>
      </c>
      <c r="H8" s="21">
        <v>3.0583009999999997E-2</v>
      </c>
      <c r="I8" s="21">
        <v>7.3823949999999999E-2</v>
      </c>
      <c r="J8" s="22">
        <f t="shared" si="1"/>
        <v>0.7016313338262895</v>
      </c>
      <c r="K8" s="22">
        <f t="shared" si="2"/>
        <v>0.72112064061564984</v>
      </c>
      <c r="L8" s="23">
        <f t="shared" si="3"/>
        <v>0.76816563749307931</v>
      </c>
      <c r="M8" s="4"/>
      <c r="N8" t="s">
        <v>271</v>
      </c>
      <c r="O8" s="5">
        <v>3.7505177776101686</v>
      </c>
      <c r="P8" s="71">
        <v>0.98676153466545335</v>
      </c>
    </row>
    <row r="9" spans="1:16" x14ac:dyDescent="0.25">
      <c r="A9" s="17"/>
      <c r="B9" s="55">
        <v>3</v>
      </c>
      <c r="C9" s="19" t="s">
        <v>252</v>
      </c>
      <c r="D9" s="20">
        <v>17.818000000000001</v>
      </c>
      <c r="E9" s="21">
        <v>26.636302000000001</v>
      </c>
      <c r="F9" s="21">
        <f t="shared" si="0"/>
        <v>17.34147367007872</v>
      </c>
      <c r="G9" s="21">
        <v>1.4178330078721046E-2</v>
      </c>
      <c r="H9" s="21">
        <v>13.305538069999999</v>
      </c>
      <c r="I9" s="21">
        <v>4.0217572700000002</v>
      </c>
      <c r="J9" s="22">
        <f t="shared" si="1"/>
        <v>5.3229348723862063E-4</v>
      </c>
      <c r="K9" s="22">
        <f t="shared" si="2"/>
        <v>0.50005876942222383</v>
      </c>
      <c r="L9" s="23">
        <f t="shared" si="3"/>
        <v>0.65104659310735846</v>
      </c>
      <c r="M9" s="4"/>
      <c r="N9" t="s">
        <v>250</v>
      </c>
      <c r="O9" s="5">
        <v>7.8836861794350082</v>
      </c>
      <c r="P9" s="71">
        <v>0.98539709114236096</v>
      </c>
    </row>
    <row r="10" spans="1:16" x14ac:dyDescent="0.25">
      <c r="A10" s="17"/>
      <c r="B10" s="55">
        <v>4</v>
      </c>
      <c r="C10" s="19" t="s">
        <v>253</v>
      </c>
      <c r="D10" s="20">
        <v>0</v>
      </c>
      <c r="E10" s="21">
        <v>4.9133520000000006</v>
      </c>
      <c r="F10" s="21">
        <f t="shared" si="0"/>
        <v>3.8280546201707031</v>
      </c>
      <c r="G10" s="21">
        <v>2.5945781301707029</v>
      </c>
      <c r="H10" s="21">
        <v>1.0050775300000001</v>
      </c>
      <c r="I10" s="21">
        <v>0.22839895999999998</v>
      </c>
      <c r="J10" s="22">
        <f t="shared" si="1"/>
        <v>0.52806681267100397</v>
      </c>
      <c r="K10" s="22">
        <f t="shared" si="2"/>
        <v>0.73262726956479052</v>
      </c>
      <c r="L10" s="23">
        <f t="shared" si="3"/>
        <v>0.77911263434223776</v>
      </c>
      <c r="M10" s="4"/>
      <c r="N10" t="s">
        <v>263</v>
      </c>
      <c r="O10" s="5">
        <v>1.0560618100000001</v>
      </c>
      <c r="P10" s="71">
        <v>0.97696388313013482</v>
      </c>
    </row>
    <row r="11" spans="1:16" x14ac:dyDescent="0.25">
      <c r="A11" s="17"/>
      <c r="B11" s="55">
        <v>5</v>
      </c>
      <c r="C11" s="19" t="s">
        <v>254</v>
      </c>
      <c r="D11" s="20">
        <v>52.555500000000002</v>
      </c>
      <c r="E11" s="21">
        <v>41.949431000000004</v>
      </c>
      <c r="F11" s="21">
        <f t="shared" si="0"/>
        <v>21.743058790968849</v>
      </c>
      <c r="G11" s="21">
        <v>3.8661252809688449</v>
      </c>
      <c r="H11" s="21">
        <v>17.656408220000003</v>
      </c>
      <c r="I11" s="21">
        <v>0.22052528999999998</v>
      </c>
      <c r="J11" s="22">
        <f t="shared" si="1"/>
        <v>9.2161566648397322E-2</v>
      </c>
      <c r="K11" s="22">
        <f t="shared" si="2"/>
        <v>0.51305900909523294</v>
      </c>
      <c r="L11" s="23">
        <f t="shared" si="3"/>
        <v>0.51831594070891795</v>
      </c>
      <c r="M11" s="4"/>
      <c r="N11" t="s">
        <v>274</v>
      </c>
      <c r="O11" s="5">
        <v>4.7330585479736325</v>
      </c>
      <c r="P11" s="71">
        <v>0.957771471223124</v>
      </c>
    </row>
    <row r="12" spans="1:16" x14ac:dyDescent="0.25">
      <c r="A12" s="17"/>
      <c r="B12" s="55">
        <v>6</v>
      </c>
      <c r="C12" s="19" t="s">
        <v>255</v>
      </c>
      <c r="D12" s="20">
        <v>0</v>
      </c>
      <c r="E12" s="21">
        <v>5.3988380000000014</v>
      </c>
      <c r="F12" s="21">
        <f t="shared" si="0"/>
        <v>4.2447081154269011</v>
      </c>
      <c r="G12" s="21">
        <v>4.2032001754269004</v>
      </c>
      <c r="H12" s="21">
        <v>3.1007939999999998E-2</v>
      </c>
      <c r="I12" s="21">
        <v>1.0500000000000001E-2</v>
      </c>
      <c r="J12" s="22">
        <f t="shared" si="1"/>
        <v>0.77853793268605198</v>
      </c>
      <c r="K12" s="22">
        <f t="shared" si="2"/>
        <v>0.78428137970187284</v>
      </c>
      <c r="L12" s="23">
        <f t="shared" si="3"/>
        <v>0.78622624265201146</v>
      </c>
      <c r="M12" s="4"/>
      <c r="N12" t="s">
        <v>259</v>
      </c>
      <c r="O12" s="5">
        <v>6.6843035182344881</v>
      </c>
      <c r="P12" s="71">
        <v>0.94985635826126324</v>
      </c>
    </row>
    <row r="13" spans="1:16" x14ac:dyDescent="0.25">
      <c r="A13" s="17"/>
      <c r="B13" s="55">
        <v>8</v>
      </c>
      <c r="C13" s="19" t="s">
        <v>257</v>
      </c>
      <c r="D13" s="20">
        <v>0</v>
      </c>
      <c r="E13" s="21">
        <v>30.251550000000009</v>
      </c>
      <c r="F13" s="21">
        <f t="shared" si="0"/>
        <v>23.143792770347176</v>
      </c>
      <c r="G13" s="21">
        <v>15.956341460347176</v>
      </c>
      <c r="H13" s="21">
        <v>2.8330259600000001</v>
      </c>
      <c r="I13" s="21">
        <v>4.3544253499999996</v>
      </c>
      <c r="J13" s="22">
        <f t="shared" si="1"/>
        <v>0.52745533568849101</v>
      </c>
      <c r="K13" s="22">
        <f t="shared" si="2"/>
        <v>0.62110428789094019</v>
      </c>
      <c r="L13" s="23">
        <f t="shared" si="3"/>
        <v>0.76504485787826304</v>
      </c>
      <c r="M13" s="4"/>
      <c r="N13" t="s">
        <v>261</v>
      </c>
      <c r="O13" s="5">
        <v>5.6673886933248792</v>
      </c>
      <c r="P13" s="71">
        <v>0.93182364688901731</v>
      </c>
    </row>
    <row r="14" spans="1:16" x14ac:dyDescent="0.25">
      <c r="A14" s="17"/>
      <c r="B14" s="55">
        <v>9</v>
      </c>
      <c r="C14" s="19" t="s">
        <v>258</v>
      </c>
      <c r="D14" s="20">
        <v>22.855499999999999</v>
      </c>
      <c r="E14" s="21">
        <v>25.700075000000002</v>
      </c>
      <c r="F14" s="21">
        <f t="shared" si="0"/>
        <v>17.071782062040707</v>
      </c>
      <c r="G14" s="21">
        <v>1.1702074620407075</v>
      </c>
      <c r="H14" s="21">
        <v>15.623053950000001</v>
      </c>
      <c r="I14" s="21">
        <v>0.27852065000000004</v>
      </c>
      <c r="J14" s="22">
        <f t="shared" si="1"/>
        <v>4.5533231402659621E-2</v>
      </c>
      <c r="K14" s="22">
        <f t="shared" si="2"/>
        <v>0.65343238928449454</v>
      </c>
      <c r="L14" s="23">
        <f t="shared" si="3"/>
        <v>0.66426973703542525</v>
      </c>
      <c r="M14" s="4"/>
      <c r="N14" t="s">
        <v>265</v>
      </c>
      <c r="O14" s="5">
        <v>22.366640090457192</v>
      </c>
      <c r="P14" s="71">
        <v>0.89287389143781748</v>
      </c>
    </row>
    <row r="15" spans="1:16" x14ac:dyDescent="0.25">
      <c r="A15" s="17"/>
      <c r="B15" s="55">
        <v>10</v>
      </c>
      <c r="C15" s="19" t="s">
        <v>259</v>
      </c>
      <c r="D15" s="20">
        <v>54.890999999999998</v>
      </c>
      <c r="E15" s="21">
        <v>7.0371729999999992</v>
      </c>
      <c r="F15" s="21">
        <f t="shared" si="0"/>
        <v>6.6843035182344881</v>
      </c>
      <c r="G15" s="21">
        <v>6.5245632682344876</v>
      </c>
      <c r="H15" s="21">
        <v>0.10941222</v>
      </c>
      <c r="I15" s="21">
        <v>5.0328029999999996E-2</v>
      </c>
      <c r="J15" s="22">
        <f t="shared" si="1"/>
        <v>0.92715686657617891</v>
      </c>
      <c r="K15" s="22">
        <f t="shared" si="2"/>
        <v>0.94270461849303533</v>
      </c>
      <c r="L15" s="23">
        <f t="shared" si="3"/>
        <v>0.94985635826126324</v>
      </c>
      <c r="M15" s="4"/>
      <c r="N15" t="s">
        <v>270</v>
      </c>
      <c r="O15" s="5">
        <v>25.701269992401823</v>
      </c>
      <c r="P15" s="71">
        <v>0.85500343888683605</v>
      </c>
    </row>
    <row r="16" spans="1:16" x14ac:dyDescent="0.25">
      <c r="A16" s="17"/>
      <c r="B16" s="55">
        <v>11</v>
      </c>
      <c r="C16" s="19" t="s">
        <v>260</v>
      </c>
      <c r="D16" s="20">
        <v>0</v>
      </c>
      <c r="E16" s="21">
        <v>3.0388999999999999E-2</v>
      </c>
      <c r="F16" s="21">
        <f t="shared" si="0"/>
        <v>0</v>
      </c>
      <c r="G16" s="21">
        <v>0</v>
      </c>
      <c r="H16" s="21">
        <v>0</v>
      </c>
      <c r="I16" s="21">
        <v>0</v>
      </c>
      <c r="J16" s="22">
        <f t="shared" si="1"/>
        <v>0</v>
      </c>
      <c r="K16" s="22">
        <f t="shared" si="2"/>
        <v>0</v>
      </c>
      <c r="L16" s="23">
        <f t="shared" si="3"/>
        <v>0</v>
      </c>
      <c r="M16" s="4"/>
      <c r="N16" t="s">
        <v>255</v>
      </c>
      <c r="O16" s="5">
        <v>4.2447081154269011</v>
      </c>
      <c r="P16" s="71">
        <v>0.78622624265201146</v>
      </c>
    </row>
    <row r="17" spans="1:16" x14ac:dyDescent="0.25">
      <c r="A17" s="17"/>
      <c r="B17" s="55">
        <v>12</v>
      </c>
      <c r="C17" s="19" t="s">
        <v>261</v>
      </c>
      <c r="D17" s="20">
        <v>7.4249999999999998</v>
      </c>
      <c r="E17" s="21">
        <v>6.0820400000000001</v>
      </c>
      <c r="F17" s="21">
        <f t="shared" si="0"/>
        <v>5.6673886933248792</v>
      </c>
      <c r="G17" s="21">
        <v>4.7629519433248788</v>
      </c>
      <c r="H17" s="21">
        <v>0.90443675000000001</v>
      </c>
      <c r="I17" s="21">
        <v>0</v>
      </c>
      <c r="J17" s="22">
        <f t="shared" si="1"/>
        <v>0.78311749730762681</v>
      </c>
      <c r="K17" s="22">
        <f t="shared" si="2"/>
        <v>0.93182364688901731</v>
      </c>
      <c r="L17" s="23">
        <f t="shared" si="3"/>
        <v>0.93182364688901731</v>
      </c>
      <c r="M17" s="4"/>
      <c r="N17" t="s">
        <v>253</v>
      </c>
      <c r="O17" s="5">
        <v>3.8280546201707031</v>
      </c>
      <c r="P17" s="71">
        <v>0.77911263434223776</v>
      </c>
    </row>
    <row r="18" spans="1:16" x14ac:dyDescent="0.25">
      <c r="A18" s="17"/>
      <c r="B18" s="55">
        <v>13</v>
      </c>
      <c r="C18" s="19" t="s">
        <v>262</v>
      </c>
      <c r="D18" s="20">
        <v>0</v>
      </c>
      <c r="E18" s="21">
        <v>3.1412849999999999</v>
      </c>
      <c r="F18" s="21">
        <f t="shared" si="0"/>
        <v>1.18162034</v>
      </c>
      <c r="G18" s="21">
        <v>0</v>
      </c>
      <c r="H18" s="21">
        <v>1.1391627100000001</v>
      </c>
      <c r="I18" s="21">
        <v>4.2457630000000003E-2</v>
      </c>
      <c r="J18" s="22">
        <f t="shared" si="1"/>
        <v>0</v>
      </c>
      <c r="K18" s="22">
        <f t="shared" si="2"/>
        <v>0.36264226582433629</v>
      </c>
      <c r="L18" s="23">
        <f t="shared" si="3"/>
        <v>0.37615827280873915</v>
      </c>
      <c r="M18" s="4"/>
      <c r="N18" t="s">
        <v>251</v>
      </c>
      <c r="O18" s="5">
        <v>1.2054208816668903</v>
      </c>
      <c r="P18" s="71">
        <v>0.76816563749307931</v>
      </c>
    </row>
    <row r="19" spans="1:16" x14ac:dyDescent="0.25">
      <c r="A19" s="17"/>
      <c r="B19" s="55">
        <v>14</v>
      </c>
      <c r="C19" s="19" t="s">
        <v>263</v>
      </c>
      <c r="D19" s="20">
        <v>0</v>
      </c>
      <c r="E19" s="21">
        <v>1.0809630000000001</v>
      </c>
      <c r="F19" s="21">
        <f t="shared" si="0"/>
        <v>1.0560618100000001</v>
      </c>
      <c r="G19" s="21">
        <v>0</v>
      </c>
      <c r="H19" s="21">
        <v>0</v>
      </c>
      <c r="I19" s="21">
        <v>1.0560618100000001</v>
      </c>
      <c r="J19" s="22">
        <f t="shared" si="1"/>
        <v>0</v>
      </c>
      <c r="K19" s="22">
        <f t="shared" si="2"/>
        <v>0</v>
      </c>
      <c r="L19" s="23">
        <f t="shared" si="3"/>
        <v>0.97696388313013482</v>
      </c>
      <c r="M19" s="4"/>
      <c r="N19" t="s">
        <v>257</v>
      </c>
      <c r="O19" s="5">
        <v>23.143792770347176</v>
      </c>
      <c r="P19" s="71">
        <v>0.76504485787826304</v>
      </c>
    </row>
    <row r="20" spans="1:16" x14ac:dyDescent="0.25">
      <c r="A20" s="17"/>
      <c r="B20" s="55">
        <v>15</v>
      </c>
      <c r="C20" s="19" t="s">
        <v>264</v>
      </c>
      <c r="D20" s="20">
        <v>153.662623</v>
      </c>
      <c r="E20" s="21">
        <v>76.338138999999998</v>
      </c>
      <c r="F20" s="21">
        <f t="shared" si="0"/>
        <v>25.123808727827146</v>
      </c>
      <c r="G20" s="21">
        <v>15.432449167827144</v>
      </c>
      <c r="H20" s="21">
        <v>5.3824370699999999</v>
      </c>
      <c r="I20" s="21">
        <v>4.3089224900000005</v>
      </c>
      <c r="J20" s="22">
        <f t="shared" si="1"/>
        <v>0.20215909596416995</v>
      </c>
      <c r="K20" s="22">
        <f t="shared" si="2"/>
        <v>0.27266693307557766</v>
      </c>
      <c r="L20" s="23">
        <f t="shared" si="3"/>
        <v>0.32911214573657799</v>
      </c>
      <c r="M20" s="4"/>
      <c r="N20" t="s">
        <v>258</v>
      </c>
      <c r="O20" s="5">
        <v>17.071782062040707</v>
      </c>
      <c r="P20" s="71">
        <v>0.66426973703542525</v>
      </c>
    </row>
    <row r="21" spans="1:16" x14ac:dyDescent="0.25">
      <c r="A21" s="17"/>
      <c r="B21" s="55">
        <v>16</v>
      </c>
      <c r="C21" s="19" t="s">
        <v>265</v>
      </c>
      <c r="D21" s="20">
        <v>0</v>
      </c>
      <c r="E21" s="21">
        <v>25.050166999999995</v>
      </c>
      <c r="F21" s="21">
        <f t="shared" si="0"/>
        <v>22.366640090457192</v>
      </c>
      <c r="G21" s="21">
        <v>2.1849502704571933</v>
      </c>
      <c r="H21" s="21">
        <v>1.1641684399999999</v>
      </c>
      <c r="I21" s="21">
        <v>19.017521379999998</v>
      </c>
      <c r="J21" s="22">
        <f t="shared" si="1"/>
        <v>8.722298220435791E-2</v>
      </c>
      <c r="K21" s="22">
        <f t="shared" si="2"/>
        <v>0.13369646240111668</v>
      </c>
      <c r="L21" s="23">
        <f t="shared" si="3"/>
        <v>0.89287389143781748</v>
      </c>
      <c r="M21" s="4"/>
      <c r="N21" t="s">
        <v>252</v>
      </c>
      <c r="O21" s="5">
        <v>17.34147367007872</v>
      </c>
      <c r="P21" s="71">
        <v>0.65104659310735846</v>
      </c>
    </row>
    <row r="22" spans="1:16" x14ac:dyDescent="0.25">
      <c r="A22" s="17"/>
      <c r="B22" s="55">
        <v>18</v>
      </c>
      <c r="C22" s="19" t="s">
        <v>267</v>
      </c>
      <c r="D22" s="20">
        <v>0</v>
      </c>
      <c r="E22" s="21">
        <v>1.1363300000000001</v>
      </c>
      <c r="F22" s="21">
        <f t="shared" si="0"/>
        <v>1.1363289999999999</v>
      </c>
      <c r="G22" s="21">
        <v>0</v>
      </c>
      <c r="H22" s="21">
        <v>0</v>
      </c>
      <c r="I22" s="21">
        <v>1.1363289999999999</v>
      </c>
      <c r="J22" s="22">
        <f t="shared" si="1"/>
        <v>0</v>
      </c>
      <c r="K22" s="22">
        <f t="shared" si="2"/>
        <v>0</v>
      </c>
      <c r="L22" s="23">
        <f t="shared" si="3"/>
        <v>0.99999911997395108</v>
      </c>
      <c r="M22" s="4"/>
      <c r="N22" t="s">
        <v>254</v>
      </c>
      <c r="O22" s="5">
        <v>21.743058790968849</v>
      </c>
      <c r="P22" s="71">
        <v>0.51831594070891795</v>
      </c>
    </row>
    <row r="23" spans="1:16" x14ac:dyDescent="0.25">
      <c r="A23" s="17"/>
      <c r="B23" s="55">
        <v>19</v>
      </c>
      <c r="C23" s="19" t="s">
        <v>268</v>
      </c>
      <c r="D23" s="20">
        <v>4.4550000000000001</v>
      </c>
      <c r="E23" s="21">
        <v>0.06</v>
      </c>
      <c r="F23" s="21">
        <f t="shared" si="0"/>
        <v>0</v>
      </c>
      <c r="G23" s="21">
        <v>0</v>
      </c>
      <c r="H23" s="21">
        <v>0</v>
      </c>
      <c r="I23" s="21">
        <v>0</v>
      </c>
      <c r="J23" s="22">
        <f t="shared" si="1"/>
        <v>0</v>
      </c>
      <c r="K23" s="22">
        <f t="shared" si="2"/>
        <v>0</v>
      </c>
      <c r="L23" s="23">
        <f t="shared" si="3"/>
        <v>0</v>
      </c>
      <c r="M23" s="4"/>
      <c r="N23" t="s">
        <v>262</v>
      </c>
      <c r="O23" s="5">
        <v>1.18162034</v>
      </c>
      <c r="P23" s="71">
        <v>0.37615827280873915</v>
      </c>
    </row>
    <row r="24" spans="1:16" x14ac:dyDescent="0.25">
      <c r="A24" s="17"/>
      <c r="B24" s="55">
        <v>20</v>
      </c>
      <c r="C24" s="19" t="s">
        <v>269</v>
      </c>
      <c r="D24" s="20">
        <v>0</v>
      </c>
      <c r="E24" s="21">
        <v>4.9485669999999988</v>
      </c>
      <c r="F24" s="21">
        <f t="shared" si="0"/>
        <v>1.7975237241665649</v>
      </c>
      <c r="G24" s="21">
        <v>1.0431505441665649</v>
      </c>
      <c r="H24" s="21">
        <v>2.9181810000000002E-2</v>
      </c>
      <c r="I24" s="21">
        <v>0.72519137</v>
      </c>
      <c r="J24" s="22">
        <f t="shared" si="1"/>
        <v>0.21079850877366421</v>
      </c>
      <c r="K24" s="22">
        <f t="shared" si="2"/>
        <v>0.2166955310833551</v>
      </c>
      <c r="L24" s="23">
        <f t="shared" si="3"/>
        <v>0.3632412624031493</v>
      </c>
      <c r="M24" s="4"/>
      <c r="N24" t="s">
        <v>269</v>
      </c>
      <c r="O24" s="5">
        <v>1.7975237241665649</v>
      </c>
      <c r="P24" s="71">
        <v>0.3632412624031493</v>
      </c>
    </row>
    <row r="25" spans="1:16" x14ac:dyDescent="0.25">
      <c r="A25" s="17"/>
      <c r="B25" s="55">
        <v>21</v>
      </c>
      <c r="C25" s="19" t="s">
        <v>270</v>
      </c>
      <c r="D25" s="20">
        <v>0</v>
      </c>
      <c r="E25" s="21">
        <v>30.059843999999998</v>
      </c>
      <c r="F25" s="21">
        <f t="shared" si="0"/>
        <v>25.701269992401823</v>
      </c>
      <c r="G25" s="21">
        <v>23.390951132401824</v>
      </c>
      <c r="H25" s="21">
        <v>0.98573423999999998</v>
      </c>
      <c r="I25" s="21">
        <v>1.32458462</v>
      </c>
      <c r="J25" s="22">
        <f t="shared" si="1"/>
        <v>0.77814612518953274</v>
      </c>
      <c r="K25" s="22">
        <f t="shared" si="2"/>
        <v>0.81093851892251423</v>
      </c>
      <c r="L25" s="23">
        <f t="shared" si="3"/>
        <v>0.85500343888683605</v>
      </c>
      <c r="M25" s="4"/>
      <c r="N25" t="s">
        <v>264</v>
      </c>
      <c r="O25" s="5">
        <v>25.123808727827146</v>
      </c>
      <c r="P25" s="71">
        <v>0.32911214573657799</v>
      </c>
    </row>
    <row r="26" spans="1:16" x14ac:dyDescent="0.25">
      <c r="A26" s="17"/>
      <c r="B26" s="55">
        <v>22</v>
      </c>
      <c r="C26" s="19" t="s">
        <v>271</v>
      </c>
      <c r="D26" s="20">
        <v>0</v>
      </c>
      <c r="E26" s="21">
        <v>3.8008350000000002</v>
      </c>
      <c r="F26" s="21">
        <f t="shared" si="0"/>
        <v>3.7505177776101686</v>
      </c>
      <c r="G26" s="21">
        <v>1.7054606676101685</v>
      </c>
      <c r="H26" s="21">
        <v>0</v>
      </c>
      <c r="I26" s="21">
        <v>2.0450571100000001</v>
      </c>
      <c r="J26" s="22">
        <f t="shared" si="1"/>
        <v>0.44870684142041639</v>
      </c>
      <c r="K26" s="22">
        <f t="shared" si="2"/>
        <v>0.44870684142041639</v>
      </c>
      <c r="L26" s="23">
        <f t="shared" si="3"/>
        <v>0.98676153466545335</v>
      </c>
      <c r="M26" s="4"/>
      <c r="N26" t="s">
        <v>260</v>
      </c>
      <c r="O26" s="5">
        <v>0</v>
      </c>
      <c r="P26" s="71">
        <v>0</v>
      </c>
    </row>
    <row r="27" spans="1:16" x14ac:dyDescent="0.25">
      <c r="A27" s="17"/>
      <c r="B27" s="55">
        <v>23</v>
      </c>
      <c r="C27" s="19" t="s">
        <v>272</v>
      </c>
      <c r="D27" s="20">
        <v>0</v>
      </c>
      <c r="E27" s="21">
        <v>0.84739799999999998</v>
      </c>
      <c r="F27" s="21">
        <f t="shared" si="0"/>
        <v>0</v>
      </c>
      <c r="G27" s="21">
        <v>0</v>
      </c>
      <c r="H27" s="21">
        <v>0</v>
      </c>
      <c r="I27" s="21">
        <v>0</v>
      </c>
      <c r="J27" s="22">
        <f t="shared" si="1"/>
        <v>0</v>
      </c>
      <c r="K27" s="22">
        <f t="shared" si="2"/>
        <v>0</v>
      </c>
      <c r="L27" s="23">
        <f t="shared" si="3"/>
        <v>0</v>
      </c>
      <c r="M27" s="4"/>
      <c r="N27" t="s">
        <v>268</v>
      </c>
      <c r="O27" s="5">
        <v>0</v>
      </c>
      <c r="P27" s="71">
        <v>0</v>
      </c>
    </row>
    <row r="28" spans="1:16" ht="15.75" thickBot="1" x14ac:dyDescent="0.3">
      <c r="A28" s="24"/>
      <c r="B28" s="56">
        <v>25</v>
      </c>
      <c r="C28" s="26" t="s">
        <v>274</v>
      </c>
      <c r="D28" s="27">
        <v>0</v>
      </c>
      <c r="E28" s="28">
        <v>4.9417410000000004</v>
      </c>
      <c r="F28" s="28">
        <f t="shared" si="0"/>
        <v>4.7330585479736325</v>
      </c>
      <c r="G28" s="28">
        <v>1.1330585479736328</v>
      </c>
      <c r="H28" s="28">
        <v>0</v>
      </c>
      <c r="I28" s="28">
        <v>3.5999999999999996</v>
      </c>
      <c r="J28" s="29">
        <f t="shared" si="1"/>
        <v>0.22928327242840787</v>
      </c>
      <c r="K28" s="29">
        <f t="shared" si="2"/>
        <v>0.22928327242840787</v>
      </c>
      <c r="L28" s="30">
        <f t="shared" si="3"/>
        <v>0.957771471223124</v>
      </c>
      <c r="M28" s="4"/>
      <c r="N28" t="s">
        <v>272</v>
      </c>
      <c r="O28" s="5">
        <v>0</v>
      </c>
      <c r="P28" s="71">
        <v>0</v>
      </c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topLeftCell="A10" workbookViewId="0">
      <selection activeCell="A18" sqref="A18:D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3.42578125" customWidth="1"/>
    <col min="6" max="6" width="13.5703125" customWidth="1"/>
    <col min="7" max="9" width="0" hidden="1" customWidth="1"/>
  </cols>
  <sheetData>
    <row r="1" spans="1:13" ht="15.75" x14ac:dyDescent="0.25">
      <c r="A1" s="50">
        <v>111</v>
      </c>
      <c r="B1" s="49" t="s">
        <v>72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1736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313.662623</v>
      </c>
      <c r="E6" s="14">
        <v>308.97415600000005</v>
      </c>
      <c r="F6" s="14">
        <v>195.66049931213081</v>
      </c>
      <c r="G6" s="14">
        <v>91.733699302130844</v>
      </c>
      <c r="H6" s="14">
        <v>60.199227920000006</v>
      </c>
      <c r="I6" s="14">
        <v>43.727572090000002</v>
      </c>
      <c r="J6" s="15">
        <v>0.29689764506430377</v>
      </c>
      <c r="K6" s="15">
        <v>0.49173344848340916</v>
      </c>
      <c r="L6" s="16">
        <v>0.63325846357237336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209.70550800000001</v>
      </c>
      <c r="E7" s="38">
        <f ca="1">SUM(E8:OFFSET(E6,MATCH("PROYECTOS",$A$8:$A$50,0),0))</f>
        <v>287.49960899999991</v>
      </c>
      <c r="F7" s="38">
        <f ca="1">SUM(F8:OFFSET(F6,MATCH("PROYECTOS",$A$8:$A$50,0),0))</f>
        <v>191.83373920164814</v>
      </c>
      <c r="G7" s="38">
        <f ca="1">SUM(G8:OFFSET(G6,MATCH("PROYECTOS",$A$8:$A$50,0),0))</f>
        <v>89.817474281648174</v>
      </c>
      <c r="H7" s="38">
        <f ca="1">SUM(H8:OFFSET(H6,MATCH("PROYECTOS",$A$8:$A$50,0),0))</f>
        <v>59.588016010000004</v>
      </c>
      <c r="I7" s="38">
        <f ca="1">SUM(I8:OFFSET(I6,MATCH("PROYECTOS",$A$8:$A$50,0),0))</f>
        <v>42.428248909999994</v>
      </c>
      <c r="J7" s="39">
        <f ca="1">IFERROR(G7/E7,0)</f>
        <v>0.31240903107331947</v>
      </c>
      <c r="K7" s="39">
        <f ca="1">IFERROR(SUM(G7,H7)/E7,0)</f>
        <v>0.5196719773335351</v>
      </c>
      <c r="L7" s="40">
        <f ca="1">IFERROR(SUM(G7,H7,I7)/E7,0)</f>
        <v>0.66724869598569858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7.4783789999999994</v>
      </c>
      <c r="E8" s="21">
        <v>218.25030199999992</v>
      </c>
      <c r="F8" s="21">
        <f t="shared" ref="F8:F10" si="0">SUM(G8,H8,I8)</f>
        <v>174.97278183847635</v>
      </c>
      <c r="G8" s="21">
        <v>79.262507828476373</v>
      </c>
      <c r="H8" s="21">
        <v>56.399288230000003</v>
      </c>
      <c r="I8" s="21">
        <v>39.310985779999996</v>
      </c>
      <c r="J8" s="22">
        <f t="shared" ref="J8:J11" si="1">IFERROR(G8/E8,0)</f>
        <v>0.36317250011629493</v>
      </c>
      <c r="K8" s="22">
        <f t="shared" ref="K8:K11" si="2">IFERROR(SUM(G8,H8)/E8,0)</f>
        <v>0.62158812526397522</v>
      </c>
      <c r="L8" s="23">
        <f t="shared" ref="L8:L11" si="3">IFERROR(SUM(G8,H8,I8)/E8,0)</f>
        <v>0.80170694031147971</v>
      </c>
      <c r="M8" s="4"/>
    </row>
    <row r="9" spans="1:13" ht="25.5" x14ac:dyDescent="0.25">
      <c r="A9" s="17"/>
      <c r="B9" s="19">
        <v>3000588</v>
      </c>
      <c r="C9" s="19" t="s">
        <v>1738</v>
      </c>
      <c r="D9" s="20">
        <v>28.700155000000002</v>
      </c>
      <c r="E9" s="21">
        <v>34.405403000000007</v>
      </c>
      <c r="F9" s="21">
        <f t="shared" si="0"/>
        <v>11.875342383893337</v>
      </c>
      <c r="G9" s="21">
        <v>7.4664543138933368</v>
      </c>
      <c r="H9" s="21">
        <v>2.3863692199999997</v>
      </c>
      <c r="I9" s="21">
        <v>2.0225188500000004</v>
      </c>
      <c r="J9" s="22">
        <f t="shared" si="1"/>
        <v>0.21701400544249794</v>
      </c>
      <c r="K9" s="22">
        <f t="shared" si="2"/>
        <v>0.28637430969471084</v>
      </c>
      <c r="L9" s="23">
        <f t="shared" si="3"/>
        <v>0.34515922931910825</v>
      </c>
      <c r="M9" s="4"/>
    </row>
    <row r="10" spans="1:13" ht="25.5" x14ac:dyDescent="0.25">
      <c r="A10" s="17"/>
      <c r="B10" s="19">
        <v>3000674</v>
      </c>
      <c r="C10" s="19" t="s">
        <v>1739</v>
      </c>
      <c r="D10" s="20">
        <v>173.52697400000002</v>
      </c>
      <c r="E10" s="21">
        <v>34.843903999999995</v>
      </c>
      <c r="F10" s="21">
        <f t="shared" si="0"/>
        <v>4.9856149792784636</v>
      </c>
      <c r="G10" s="21">
        <v>3.088512139278464</v>
      </c>
      <c r="H10" s="21">
        <v>0.80235856000000005</v>
      </c>
      <c r="I10" s="21">
        <v>1.0947442799999998</v>
      </c>
      <c r="J10" s="22">
        <f t="shared" si="1"/>
        <v>8.8638521655853036E-2</v>
      </c>
      <c r="K10" s="22">
        <f t="shared" si="2"/>
        <v>0.11166575075165126</v>
      </c>
      <c r="L10" s="23">
        <f t="shared" si="3"/>
        <v>0.14308428180947991</v>
      </c>
      <c r="M10" s="4"/>
    </row>
    <row r="11" spans="1:13" ht="15.75" thickBot="1" x14ac:dyDescent="0.3">
      <c r="A11" s="41" t="s">
        <v>294</v>
      </c>
      <c r="B11" s="43"/>
      <c r="C11" s="43"/>
      <c r="D11" s="44">
        <f ca="1">OFFSET(D11,-MATCH("PROYECTOS",$A$8:$A$50,0)-1,0)-(OFFSET(D11,-MATCH("PROYECTOS",$A$8:$A$50,0),0))</f>
        <v>103.95711499999999</v>
      </c>
      <c r="E11" s="45">
        <f t="shared" ref="E11:I11" ca="1" si="4">OFFSET(E11,-MATCH("PROYECTOS",$A$8:$A$50,0)-1,0)-(OFFSET(E11,-MATCH("PROYECTOS",$A$8:$A$50,0),0))</f>
        <v>21.474547000000143</v>
      </c>
      <c r="F11" s="45">
        <f t="shared" ca="1" si="4"/>
        <v>3.8267601104826667</v>
      </c>
      <c r="G11" s="45">
        <f t="shared" ca="1" si="4"/>
        <v>1.9162250204826705</v>
      </c>
      <c r="H11" s="45">
        <f t="shared" ca="1" si="4"/>
        <v>0.61121191000000152</v>
      </c>
      <c r="I11" s="45">
        <f t="shared" ca="1" si="4"/>
        <v>1.2993231800000089</v>
      </c>
      <c r="J11" s="46">
        <f t="shared" ca="1" si="1"/>
        <v>8.9232383830152862E-2</v>
      </c>
      <c r="K11" s="46">
        <f t="shared" ca="1" si="2"/>
        <v>0.11769453998180521</v>
      </c>
      <c r="L11" s="47">
        <f t="shared" ca="1" si="3"/>
        <v>0.17819980605330837</v>
      </c>
      <c r="M11" s="4"/>
    </row>
    <row r="12" spans="1:13" ht="15.75" thickBot="1" x14ac:dyDescent="0.3"/>
    <row r="13" spans="1:13" ht="15.75" thickBot="1" x14ac:dyDescent="0.3">
      <c r="A13" s="89" t="s">
        <v>316</v>
      </c>
      <c r="B13" s="90"/>
      <c r="C13" s="90"/>
      <c r="D13" s="91"/>
    </row>
    <row r="14" spans="1:13" ht="15.75" thickBot="1" x14ac:dyDescent="0.3">
      <c r="A14" s="1" t="s">
        <v>1748</v>
      </c>
    </row>
    <row r="15" spans="1:13" ht="45" customHeight="1" x14ac:dyDescent="0.25">
      <c r="A15" s="82" t="s">
        <v>318</v>
      </c>
      <c r="B15" s="83"/>
      <c r="C15" s="83"/>
      <c r="D15" s="94" t="s">
        <v>319</v>
      </c>
    </row>
    <row r="16" spans="1:13" ht="15.75" thickBot="1" x14ac:dyDescent="0.3">
      <c r="A16" s="92"/>
      <c r="B16" s="93"/>
      <c r="C16" s="93"/>
      <c r="D16" s="95"/>
    </row>
    <row r="17" spans="1:4" ht="25.5" x14ac:dyDescent="0.25">
      <c r="A17" s="17"/>
      <c r="B17" s="19">
        <v>3000588</v>
      </c>
      <c r="C17" s="19" t="s">
        <v>1738</v>
      </c>
      <c r="D17" s="23">
        <v>0.34515922931910825</v>
      </c>
    </row>
    <row r="18" spans="1:4" ht="26.25" thickBot="1" x14ac:dyDescent="0.3">
      <c r="A18" s="24"/>
      <c r="B18" s="26">
        <v>3000674</v>
      </c>
      <c r="C18" s="26" t="s">
        <v>1739</v>
      </c>
      <c r="D18" s="30">
        <v>0.14308428180947991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workbookViewId="0">
      <selection activeCell="C12" sqref="C12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111</v>
      </c>
      <c r="B1" s="49" t="s">
        <v>72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1737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313.662623</v>
      </c>
      <c r="I6" s="14">
        <v>308.97415600000005</v>
      </c>
      <c r="J6" s="14">
        <v>195.66049931213081</v>
      </c>
      <c r="K6" s="14">
        <v>91.733699302130844</v>
      </c>
      <c r="L6" s="14">
        <v>60.199227920000006</v>
      </c>
      <c r="M6" s="14">
        <v>43.727572090000002</v>
      </c>
      <c r="N6" s="15">
        <v>0.29689764506430377</v>
      </c>
      <c r="O6" s="15">
        <v>0.49173344848340916</v>
      </c>
      <c r="P6" s="16">
        <v>0.63325846357237336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t="shared" ref="H7:M7" si="0">SUM(H8:H17)</f>
        <v>209.70550799999998</v>
      </c>
      <c r="I7" s="37">
        <f t="shared" si="0"/>
        <v>287.49960899999996</v>
      </c>
      <c r="J7" s="37">
        <f t="shared" si="0"/>
        <v>191.83373920164817</v>
      </c>
      <c r="K7" s="37">
        <f t="shared" si="0"/>
        <v>89.817474281648174</v>
      </c>
      <c r="L7" s="37">
        <f t="shared" si="0"/>
        <v>59.588016010000004</v>
      </c>
      <c r="M7" s="37">
        <f t="shared" si="0"/>
        <v>42.428248910000008</v>
      </c>
      <c r="N7" s="39">
        <f>IFERROR(K7/I7,0)</f>
        <v>0.31240903107331941</v>
      </c>
      <c r="O7" s="39">
        <f>IFERROR(SUM(K7,L7)/I7,0)</f>
        <v>0.51967197733353498</v>
      </c>
      <c r="P7" s="40">
        <f>IFERROR(SUM(K7,L7,M7)/I7,0)</f>
        <v>0.66724869598569847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513</v>
      </c>
      <c r="D8" s="68">
        <v>3000001</v>
      </c>
      <c r="E8" s="19" t="s">
        <v>276</v>
      </c>
      <c r="F8" s="69">
        <v>1</v>
      </c>
      <c r="G8" s="19" t="s">
        <v>532</v>
      </c>
      <c r="H8" s="20">
        <v>7.4783789999999994</v>
      </c>
      <c r="I8" s="21">
        <v>12.841222</v>
      </c>
      <c r="J8" s="21">
        <f t="shared" ref="J8:J17" si="1">SUM(K8,L8,M8)</f>
        <v>6.6676768785287113</v>
      </c>
      <c r="K8" s="21">
        <v>4.5317676985287108</v>
      </c>
      <c r="L8" s="21">
        <v>1.0541498200000001</v>
      </c>
      <c r="M8" s="21">
        <v>1.0817593599999999</v>
      </c>
      <c r="N8" s="22">
        <f t="shared" ref="N8:N18" si="2">IFERROR(K8/I8,0)</f>
        <v>0.35290782283249295</v>
      </c>
      <c r="O8" s="22">
        <f t="shared" ref="O8:O18" si="3">IFERROR(SUM(K8,L8)/I8,0)</f>
        <v>0.43499890575279448</v>
      </c>
      <c r="P8" s="23">
        <f t="shared" ref="P8:P18" si="4">IFERROR(SUM(K8,L8,M8)/I8,0)</f>
        <v>0.5192400597488861</v>
      </c>
      <c r="Q8" s="70">
        <v>11</v>
      </c>
      <c r="R8" s="21">
        <v>11</v>
      </c>
      <c r="S8" s="23">
        <f>IFERROR(R8/Q8,0)</f>
        <v>1</v>
      </c>
    </row>
    <row r="9" spans="1:19" ht="25.5" x14ac:dyDescent="0.25">
      <c r="A9" s="17"/>
      <c r="B9" s="19">
        <v>5001253</v>
      </c>
      <c r="C9" s="19" t="s">
        <v>869</v>
      </c>
      <c r="D9" s="68">
        <v>3000001</v>
      </c>
      <c r="E9" s="19" t="s">
        <v>276</v>
      </c>
      <c r="F9" s="69">
        <v>96</v>
      </c>
      <c r="G9" s="19" t="s">
        <v>824</v>
      </c>
      <c r="H9" s="20">
        <v>0</v>
      </c>
      <c r="I9" s="21">
        <v>78.417694999999995</v>
      </c>
      <c r="J9" s="21">
        <f t="shared" si="1"/>
        <v>75.246479436307837</v>
      </c>
      <c r="K9" s="21">
        <v>35.447431266307831</v>
      </c>
      <c r="L9" s="21">
        <v>6.2143061699999995</v>
      </c>
      <c r="M9" s="21">
        <v>33.584742000000006</v>
      </c>
      <c r="N9" s="22">
        <f t="shared" si="2"/>
        <v>0.45203357821608803</v>
      </c>
      <c r="O9" s="22">
        <f t="shared" si="3"/>
        <v>0.53127980153341459</v>
      </c>
      <c r="P9" s="23">
        <f t="shared" si="4"/>
        <v>0.95955994927302879</v>
      </c>
      <c r="Q9" s="70">
        <v>2</v>
      </c>
      <c r="R9" s="21">
        <v>1.07</v>
      </c>
      <c r="S9" s="23">
        <f t="shared" ref="S9:S17" si="5">IFERROR(R9/Q9,0)</f>
        <v>0.53500000000000003</v>
      </c>
    </row>
    <row r="10" spans="1:19" ht="25.5" x14ac:dyDescent="0.25">
      <c r="A10" s="17"/>
      <c r="B10" s="19">
        <v>5001254</v>
      </c>
      <c r="C10" s="19" t="s">
        <v>870</v>
      </c>
      <c r="D10" s="68">
        <v>3000001</v>
      </c>
      <c r="E10" s="19" t="s">
        <v>276</v>
      </c>
      <c r="F10" s="69">
        <v>255</v>
      </c>
      <c r="G10" s="19" t="s">
        <v>421</v>
      </c>
      <c r="H10" s="20">
        <v>0</v>
      </c>
      <c r="I10" s="21">
        <v>126.99138500000001</v>
      </c>
      <c r="J10" s="21">
        <f t="shared" si="1"/>
        <v>93.058625523639833</v>
      </c>
      <c r="K10" s="21">
        <v>39.283308863639832</v>
      </c>
      <c r="L10" s="21">
        <v>49.130832240000004</v>
      </c>
      <c r="M10" s="21">
        <v>4.6444844199999995</v>
      </c>
      <c r="N10" s="22">
        <f t="shared" si="2"/>
        <v>0.30933837648624612</v>
      </c>
      <c r="O10" s="22">
        <f t="shared" si="3"/>
        <v>0.69622156734206675</v>
      </c>
      <c r="P10" s="23">
        <f t="shared" si="4"/>
        <v>0.7327947917383516</v>
      </c>
      <c r="Q10" s="70">
        <v>56</v>
      </c>
      <c r="R10" s="21">
        <v>56</v>
      </c>
      <c r="S10" s="23">
        <f t="shared" si="5"/>
        <v>1</v>
      </c>
    </row>
    <row r="11" spans="1:19" ht="25.5" x14ac:dyDescent="0.25">
      <c r="A11" s="17"/>
      <c r="B11" s="19">
        <v>5004351</v>
      </c>
      <c r="C11" s="19" t="s">
        <v>1740</v>
      </c>
      <c r="D11" s="68">
        <v>3000674</v>
      </c>
      <c r="E11" s="19" t="s">
        <v>1739</v>
      </c>
      <c r="F11" s="69">
        <v>56</v>
      </c>
      <c r="G11" s="19" t="s">
        <v>420</v>
      </c>
      <c r="H11" s="20">
        <v>3.7027030000000001</v>
      </c>
      <c r="I11" s="21">
        <v>7.2815130000000003</v>
      </c>
      <c r="J11" s="21">
        <f t="shared" si="1"/>
        <v>3.1240789339189652</v>
      </c>
      <c r="K11" s="21">
        <v>1.9848617739189649</v>
      </c>
      <c r="L11" s="21">
        <v>0.49233246000000003</v>
      </c>
      <c r="M11" s="21">
        <v>0.64688469999999998</v>
      </c>
      <c r="N11" s="22">
        <f t="shared" si="2"/>
        <v>0.27258919594306358</v>
      </c>
      <c r="O11" s="22">
        <f t="shared" si="3"/>
        <v>0.34020322890571847</v>
      </c>
      <c r="P11" s="23">
        <f t="shared" si="4"/>
        <v>0.42904255391962703</v>
      </c>
      <c r="Q11" s="70">
        <v>14665</v>
      </c>
      <c r="R11" s="21">
        <v>14665</v>
      </c>
      <c r="S11" s="23">
        <f t="shared" si="5"/>
        <v>1</v>
      </c>
    </row>
    <row r="12" spans="1:19" ht="38.25" x14ac:dyDescent="0.25">
      <c r="A12" s="17"/>
      <c r="B12" s="19">
        <v>5004354</v>
      </c>
      <c r="C12" s="19" t="s">
        <v>1741</v>
      </c>
      <c r="D12" s="68">
        <v>3000674</v>
      </c>
      <c r="E12" s="19" t="s">
        <v>1739</v>
      </c>
      <c r="F12" s="69">
        <v>86</v>
      </c>
      <c r="G12" s="19" t="s">
        <v>501</v>
      </c>
      <c r="H12" s="20">
        <v>6.2242709999999999</v>
      </c>
      <c r="I12" s="21">
        <v>4.5970099999999992</v>
      </c>
      <c r="J12" s="21">
        <f t="shared" si="1"/>
        <v>0.35525051556998249</v>
      </c>
      <c r="K12" s="21">
        <v>0.28359445556998253</v>
      </c>
      <c r="L12" s="21">
        <v>5.6550989999999995E-2</v>
      </c>
      <c r="M12" s="21">
        <v>1.510507E-2</v>
      </c>
      <c r="N12" s="22">
        <f t="shared" si="2"/>
        <v>6.1691067796237682E-2</v>
      </c>
      <c r="O12" s="22">
        <f t="shared" si="3"/>
        <v>7.3992757372723261E-2</v>
      </c>
      <c r="P12" s="23">
        <f t="shared" si="4"/>
        <v>7.7278604042623919E-2</v>
      </c>
      <c r="Q12" s="70">
        <v>0</v>
      </c>
      <c r="R12" s="21">
        <v>0</v>
      </c>
      <c r="S12" s="23">
        <f t="shared" si="5"/>
        <v>0</v>
      </c>
    </row>
    <row r="13" spans="1:19" ht="25.5" x14ac:dyDescent="0.25">
      <c r="A13" s="17"/>
      <c r="B13" s="19">
        <v>5005105</v>
      </c>
      <c r="C13" s="19" t="s">
        <v>1742</v>
      </c>
      <c r="D13" s="68">
        <v>3000674</v>
      </c>
      <c r="E13" s="19" t="s">
        <v>1739</v>
      </c>
      <c r="F13" s="69">
        <v>56</v>
      </c>
      <c r="G13" s="19" t="s">
        <v>420</v>
      </c>
      <c r="H13" s="20">
        <v>160</v>
      </c>
      <c r="I13" s="21">
        <v>18.423081</v>
      </c>
      <c r="J13" s="21">
        <f t="shared" si="1"/>
        <v>0.62957572123490313</v>
      </c>
      <c r="K13" s="21">
        <v>0.13476345123490319</v>
      </c>
      <c r="L13" s="21">
        <v>0.15624863999999997</v>
      </c>
      <c r="M13" s="21">
        <v>0.33856362999999995</v>
      </c>
      <c r="N13" s="22">
        <f t="shared" si="2"/>
        <v>7.3149247530802904E-3</v>
      </c>
      <c r="O13" s="22">
        <f t="shared" si="3"/>
        <v>1.5796059911743487E-2</v>
      </c>
      <c r="P13" s="23">
        <f t="shared" si="4"/>
        <v>3.4173204863774044E-2</v>
      </c>
      <c r="Q13" s="70">
        <v>56</v>
      </c>
      <c r="R13" s="21">
        <v>56</v>
      </c>
      <c r="S13" s="23">
        <f t="shared" si="5"/>
        <v>1</v>
      </c>
    </row>
    <row r="14" spans="1:19" ht="38.25" x14ac:dyDescent="0.25">
      <c r="A14" s="17"/>
      <c r="B14" s="19">
        <v>5005106</v>
      </c>
      <c r="C14" s="19" t="s">
        <v>1743</v>
      </c>
      <c r="D14" s="68">
        <v>3000674</v>
      </c>
      <c r="E14" s="19" t="s">
        <v>1739</v>
      </c>
      <c r="F14" s="69">
        <v>86</v>
      </c>
      <c r="G14" s="19" t="s">
        <v>501</v>
      </c>
      <c r="H14" s="20">
        <v>3.6000000000000005</v>
      </c>
      <c r="I14" s="21">
        <v>4.5423</v>
      </c>
      <c r="J14" s="21">
        <f t="shared" si="1"/>
        <v>0.87670980855461345</v>
      </c>
      <c r="K14" s="21">
        <v>0.6852924585546134</v>
      </c>
      <c r="L14" s="21">
        <v>9.7226470000000009E-2</v>
      </c>
      <c r="M14" s="21">
        <v>9.4190880000000018E-2</v>
      </c>
      <c r="N14" s="22">
        <f t="shared" si="2"/>
        <v>0.15086904399854995</v>
      </c>
      <c r="O14" s="22">
        <f t="shared" si="3"/>
        <v>0.17227372224525317</v>
      </c>
      <c r="P14" s="23">
        <f t="shared" si="4"/>
        <v>0.19301010689620093</v>
      </c>
      <c r="Q14" s="70">
        <v>2735</v>
      </c>
      <c r="R14" s="21">
        <v>2735</v>
      </c>
      <c r="S14" s="23">
        <f t="shared" si="5"/>
        <v>1</v>
      </c>
    </row>
    <row r="15" spans="1:19" ht="25.5" x14ac:dyDescent="0.25">
      <c r="A15" s="17"/>
      <c r="B15" s="19">
        <v>5005107</v>
      </c>
      <c r="C15" s="19" t="s">
        <v>1744</v>
      </c>
      <c r="D15" s="68">
        <v>3000588</v>
      </c>
      <c r="E15" s="19" t="s">
        <v>1738</v>
      </c>
      <c r="F15" s="69">
        <v>43</v>
      </c>
      <c r="G15" s="19" t="s">
        <v>711</v>
      </c>
      <c r="H15" s="20">
        <v>17.045155000000001</v>
      </c>
      <c r="I15" s="21">
        <v>28.276023000000006</v>
      </c>
      <c r="J15" s="21">
        <f t="shared" si="1"/>
        <v>11.62576576946134</v>
      </c>
      <c r="K15" s="21">
        <v>7.3072953294613399</v>
      </c>
      <c r="L15" s="21">
        <v>2.3878562199999998</v>
      </c>
      <c r="M15" s="21">
        <v>1.9306142200000003</v>
      </c>
      <c r="N15" s="22">
        <f t="shared" si="2"/>
        <v>0.25842726643210534</v>
      </c>
      <c r="O15" s="22">
        <f t="shared" si="3"/>
        <v>0.34287535943301989</v>
      </c>
      <c r="P15" s="23">
        <f t="shared" si="4"/>
        <v>0.41115279081012696</v>
      </c>
      <c r="Q15" s="70">
        <v>280</v>
      </c>
      <c r="R15" s="21">
        <v>219</v>
      </c>
      <c r="S15" s="23">
        <f t="shared" si="5"/>
        <v>0.78214285714285714</v>
      </c>
    </row>
    <row r="16" spans="1:19" ht="38.25" x14ac:dyDescent="0.25">
      <c r="A16" s="17"/>
      <c r="B16" s="19">
        <v>5005108</v>
      </c>
      <c r="C16" s="19" t="s">
        <v>1745</v>
      </c>
      <c r="D16" s="68">
        <v>3000588</v>
      </c>
      <c r="E16" s="19" t="s">
        <v>1738</v>
      </c>
      <c r="F16" s="69">
        <v>86</v>
      </c>
      <c r="G16" s="19" t="s">
        <v>501</v>
      </c>
      <c r="H16" s="20">
        <v>0.49600000000000005</v>
      </c>
      <c r="I16" s="21">
        <v>0.49600000000000005</v>
      </c>
      <c r="J16" s="21">
        <f t="shared" si="1"/>
        <v>9.7394869856496438E-2</v>
      </c>
      <c r="K16" s="21">
        <v>6.9772398564964533E-3</v>
      </c>
      <c r="L16" s="21">
        <v>-1.487E-3</v>
      </c>
      <c r="M16" s="21">
        <v>9.1904629999999987E-2</v>
      </c>
      <c r="N16" s="22">
        <f t="shared" si="2"/>
        <v>1.406701583971059E-2</v>
      </c>
      <c r="O16" s="22">
        <f t="shared" si="3"/>
        <v>1.1069031968742848E-2</v>
      </c>
      <c r="P16" s="23">
        <f t="shared" si="4"/>
        <v>0.19636062471067828</v>
      </c>
      <c r="Q16" s="70">
        <v>8702</v>
      </c>
      <c r="R16" s="21">
        <v>7587</v>
      </c>
      <c r="S16" s="23">
        <f t="shared" si="5"/>
        <v>0.87186853596874281</v>
      </c>
    </row>
    <row r="17" spans="1:19" ht="25.5" x14ac:dyDescent="0.25">
      <c r="A17" s="17"/>
      <c r="B17" s="19">
        <v>5005109</v>
      </c>
      <c r="C17" s="19" t="s">
        <v>1746</v>
      </c>
      <c r="D17" s="68">
        <v>3000588</v>
      </c>
      <c r="E17" s="19" t="s">
        <v>1738</v>
      </c>
      <c r="F17" s="69">
        <v>87</v>
      </c>
      <c r="G17" s="19" t="s">
        <v>396</v>
      </c>
      <c r="H17" s="20">
        <v>11.159000000000001</v>
      </c>
      <c r="I17" s="21">
        <v>5.6333799999999998</v>
      </c>
      <c r="J17" s="21">
        <f t="shared" si="1"/>
        <v>0.15218174457550049</v>
      </c>
      <c r="K17" s="21">
        <v>0.15218174457550049</v>
      </c>
      <c r="L17" s="21">
        <v>0</v>
      </c>
      <c r="M17" s="21">
        <v>0</v>
      </c>
      <c r="N17" s="22">
        <f t="shared" si="2"/>
        <v>2.7014287084397022E-2</v>
      </c>
      <c r="O17" s="22">
        <f t="shared" si="3"/>
        <v>2.7014287084397022E-2</v>
      </c>
      <c r="P17" s="23">
        <f t="shared" si="4"/>
        <v>2.7014287084397022E-2</v>
      </c>
      <c r="Q17" s="70">
        <v>10973</v>
      </c>
      <c r="R17" s="21">
        <v>8981</v>
      </c>
      <c r="S17" s="23">
        <f t="shared" si="5"/>
        <v>0.81846350132142531</v>
      </c>
    </row>
    <row r="18" spans="1:19" ht="15.75" thickBot="1" x14ac:dyDescent="0.3">
      <c r="A18" s="41" t="s">
        <v>294</v>
      </c>
      <c r="B18" s="43"/>
      <c r="C18" s="43"/>
      <c r="D18" s="65"/>
      <c r="E18" s="43"/>
      <c r="F18" s="66"/>
      <c r="G18" s="43"/>
      <c r="H18" s="44">
        <f>H6-H7</f>
        <v>103.95711500000002</v>
      </c>
      <c r="I18" s="44">
        <f t="shared" ref="I18:M18" si="6">I6-I7</f>
        <v>21.474547000000086</v>
      </c>
      <c r="J18" s="44">
        <f t="shared" si="6"/>
        <v>3.8267601104826383</v>
      </c>
      <c r="K18" s="44">
        <f t="shared" si="6"/>
        <v>1.9162250204826705</v>
      </c>
      <c r="L18" s="44">
        <f t="shared" si="6"/>
        <v>0.61121191000000152</v>
      </c>
      <c r="M18" s="44">
        <f t="shared" si="6"/>
        <v>1.2993231799999947</v>
      </c>
      <c r="N18" s="46">
        <f t="shared" si="2"/>
        <v>8.9232383830153097E-2</v>
      </c>
      <c r="O18" s="46">
        <f t="shared" si="3"/>
        <v>0.11769453998180553</v>
      </c>
      <c r="P18" s="47">
        <f t="shared" si="4"/>
        <v>0.17819980605330821</v>
      </c>
      <c r="Q18" s="67"/>
      <c r="R18" s="45"/>
      <c r="S18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113</v>
      </c>
      <c r="B1" s="50" t="s">
        <v>73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1749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529.31418000000008</v>
      </c>
      <c r="E6" s="14">
        <v>605.829387</v>
      </c>
      <c r="F6" s="14">
        <v>257.01938544639006</v>
      </c>
      <c r="G6" s="14">
        <v>171.67257518639008</v>
      </c>
      <c r="H6" s="14">
        <v>41.509593670000001</v>
      </c>
      <c r="I6" s="14">
        <v>43.837216589999997</v>
      </c>
      <c r="J6" s="15">
        <v>0.28336785713960433</v>
      </c>
      <c r="K6" s="15">
        <v>0.35188482670351229</v>
      </c>
      <c r="L6" s="16">
        <v>0.42424383986904562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529.31417999999996</v>
      </c>
      <c r="E7" s="38">
        <f ca="1">SUM(E8:OFFSET(E6,MATCH("GOBIERNOS REGIONALES",$A$8:$A$50,0),0))</f>
        <v>605.82938700000022</v>
      </c>
      <c r="F7" s="38">
        <f ca="1">SUM(F8:OFFSET(F6,MATCH("GOBIERNOS REGIONALES",$A$8:$A$50,0),0))</f>
        <v>257.01938544639006</v>
      </c>
      <c r="G7" s="38">
        <f ca="1">SUM(G8:OFFSET(G6,MATCH("GOBIERNOS REGIONALES",$A$8:$A$50,0),0))</f>
        <v>171.67257518639008</v>
      </c>
      <c r="H7" s="38">
        <f ca="1">SUM(H8:OFFSET(H6,MATCH("GOBIERNOS REGIONALES",$A$8:$A$50,0),0))</f>
        <v>41.509593669999994</v>
      </c>
      <c r="I7" s="38">
        <f ca="1">SUM(I8:OFFSET(I6,MATCH("GOBIERNOS REGIONALES",$A$8:$A$50,0),0))</f>
        <v>43.83721658999999</v>
      </c>
      <c r="J7" s="39">
        <f ca="1">IFERROR(G7/E7,0)</f>
        <v>0.28336785713960422</v>
      </c>
      <c r="K7" s="39">
        <f ca="1">IFERROR(SUM(G7,H7)/E7,0)</f>
        <v>0.35188482670351212</v>
      </c>
      <c r="L7" s="40">
        <f ca="1">IFERROR(SUM(G7,H7,I7)/E7,0)</f>
        <v>0.42424383986904546</v>
      </c>
      <c r="M7" s="4"/>
    </row>
    <row r="8" spans="1:13" ht="25.5" x14ac:dyDescent="0.25">
      <c r="A8" s="17"/>
      <c r="B8" s="18">
        <v>67</v>
      </c>
      <c r="C8" s="19" t="s">
        <v>137</v>
      </c>
      <c r="D8" s="20">
        <v>529.31417999999996</v>
      </c>
      <c r="E8" s="21">
        <v>605.82938700000022</v>
      </c>
      <c r="F8" s="21">
        <f t="shared" ref="F8:F10" si="0">SUM(G8,H8,I8)</f>
        <v>257.01938544639006</v>
      </c>
      <c r="G8" s="21">
        <v>171.67257518639008</v>
      </c>
      <c r="H8" s="21">
        <v>41.509593669999994</v>
      </c>
      <c r="I8" s="21">
        <v>43.83721658999999</v>
      </c>
      <c r="J8" s="22">
        <f t="shared" ref="J8:J10" si="1">IFERROR(G8/E8,0)</f>
        <v>0.28336785713960422</v>
      </c>
      <c r="K8" s="22">
        <f t="shared" ref="K8:K10" si="2">IFERROR(SUM(G8,H8)/E8,0)</f>
        <v>0.35188482670351212</v>
      </c>
      <c r="L8" s="23">
        <f t="shared" ref="L8:L10" si="3">IFERROR(SUM(G8,H8,I8)/E8,0)</f>
        <v>0.42424383986904546</v>
      </c>
      <c r="M8" s="4"/>
    </row>
    <row r="9" spans="1:13" ht="15.75" thickBot="1" x14ac:dyDescent="0.3">
      <c r="A9" s="41" t="s">
        <v>206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233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10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113</v>
      </c>
      <c r="B1" s="51" t="s">
        <v>73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1750</v>
      </c>
      <c r="N2" s="72" t="s">
        <v>1760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529.31418000000008</v>
      </c>
      <c r="E6" s="14">
        <f ca="1">SUM(E7:OFFSET(E7,50,0))</f>
        <v>605.829387</v>
      </c>
      <c r="F6" s="14">
        <f ca="1">SUM(F7:OFFSET(F7,50,0))</f>
        <v>257.01938544639006</v>
      </c>
      <c r="G6" s="14">
        <f ca="1">SUM(G7:OFFSET(G7,50,0))</f>
        <v>171.67257518639008</v>
      </c>
      <c r="H6" s="14">
        <f ca="1">SUM(H7:OFFSET(H7,50,0))</f>
        <v>41.509593670000001</v>
      </c>
      <c r="I6" s="14">
        <f ca="1">SUM(I7:OFFSET(I7,50,0))</f>
        <v>43.837216589999997</v>
      </c>
      <c r="J6" s="15">
        <f ca="1">IFERROR(G6/E6,0)</f>
        <v>0.28336785713960433</v>
      </c>
      <c r="K6" s="15">
        <f ca="1">IFERROR(SUM(G6,H6)/E6,0)</f>
        <v>0.35188482670351229</v>
      </c>
      <c r="L6" s="16">
        <f ca="1">IFERROR(SUM(G6,H6,I6)/E6,0)</f>
        <v>0.42424383986904562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1.4999999999999999E-2</v>
      </c>
      <c r="E7" s="21">
        <v>0.60027100000000011</v>
      </c>
      <c r="F7" s="21">
        <f t="shared" ref="F7:F22" si="0">SUM(G7,H7,I7)</f>
        <v>8.2882478833198547E-2</v>
      </c>
      <c r="G7" s="21">
        <v>8.2882478833198547E-2</v>
      </c>
      <c r="H7" s="21">
        <v>0</v>
      </c>
      <c r="I7" s="21">
        <v>0</v>
      </c>
      <c r="J7" s="22">
        <f t="shared" ref="J7:J22" si="1">IFERROR(G7/E7,0)</f>
        <v>0.1380751008014689</v>
      </c>
      <c r="K7" s="22">
        <f t="shared" ref="K7:K22" si="2">IFERROR(SUM(G7,H7)/E7,0)</f>
        <v>0.1380751008014689</v>
      </c>
      <c r="L7" s="23">
        <f t="shared" ref="L7:L22" si="3">IFERROR(SUM(G7,H7,I7)/E7,0)</f>
        <v>0.1380751008014689</v>
      </c>
      <c r="M7" s="4"/>
      <c r="N7" t="s">
        <v>269</v>
      </c>
      <c r="O7" s="5">
        <v>11.326203182962814</v>
      </c>
      <c r="P7" s="71">
        <v>0.54807053612699519</v>
      </c>
    </row>
    <row r="8" spans="1:16" x14ac:dyDescent="0.25">
      <c r="A8" s="17"/>
      <c r="B8" s="55">
        <v>2</v>
      </c>
      <c r="C8" s="19" t="s">
        <v>251</v>
      </c>
      <c r="D8" s="20">
        <v>12.275716999999997</v>
      </c>
      <c r="E8" s="21">
        <v>16.491532999999997</v>
      </c>
      <c r="F8" s="21">
        <f t="shared" si="0"/>
        <v>7.1902679325022554</v>
      </c>
      <c r="G8" s="21">
        <v>4.8860320125022554</v>
      </c>
      <c r="H8" s="21">
        <v>1.00543512</v>
      </c>
      <c r="I8" s="21">
        <v>1.2988008</v>
      </c>
      <c r="J8" s="22">
        <f t="shared" si="1"/>
        <v>0.29627518633363292</v>
      </c>
      <c r="K8" s="22">
        <f t="shared" si="2"/>
        <v>0.35724193333040999</v>
      </c>
      <c r="L8" s="23">
        <f t="shared" si="3"/>
        <v>0.43599754689283626</v>
      </c>
      <c r="M8" s="4"/>
      <c r="N8" t="s">
        <v>271</v>
      </c>
      <c r="O8" s="5">
        <v>7.0829669866052818</v>
      </c>
      <c r="P8" s="71">
        <v>0.50405383335725273</v>
      </c>
    </row>
    <row r="9" spans="1:16" x14ac:dyDescent="0.25">
      <c r="A9" s="17"/>
      <c r="B9" s="55">
        <v>4</v>
      </c>
      <c r="C9" s="19" t="s">
        <v>253</v>
      </c>
      <c r="D9" s="20">
        <v>25.114720999999996</v>
      </c>
      <c r="E9" s="21">
        <v>29.773548000000005</v>
      </c>
      <c r="F9" s="21">
        <f t="shared" si="0"/>
        <v>13.630286948496344</v>
      </c>
      <c r="G9" s="21">
        <v>9.1070157584963454</v>
      </c>
      <c r="H9" s="21">
        <v>1.92957292</v>
      </c>
      <c r="I9" s="21">
        <v>2.59369827</v>
      </c>
      <c r="J9" s="22">
        <f t="shared" si="1"/>
        <v>0.30587606685291063</v>
      </c>
      <c r="K9" s="22">
        <f t="shared" si="2"/>
        <v>0.37068436312986092</v>
      </c>
      <c r="L9" s="23">
        <f t="shared" si="3"/>
        <v>0.45779854481892257</v>
      </c>
      <c r="M9" s="4"/>
      <c r="N9" t="s">
        <v>263</v>
      </c>
      <c r="O9" s="5">
        <v>12.526895618681051</v>
      </c>
      <c r="P9" s="71">
        <v>0.49210848612273733</v>
      </c>
    </row>
    <row r="10" spans="1:16" x14ac:dyDescent="0.25">
      <c r="A10" s="17"/>
      <c r="B10" s="55">
        <v>6</v>
      </c>
      <c r="C10" s="19" t="s">
        <v>255</v>
      </c>
      <c r="D10" s="20">
        <v>0</v>
      </c>
      <c r="E10" s="21">
        <v>1.0880000000000001</v>
      </c>
      <c r="F10" s="21">
        <f t="shared" si="0"/>
        <v>0</v>
      </c>
      <c r="G10" s="21">
        <v>0</v>
      </c>
      <c r="H10" s="21">
        <v>0</v>
      </c>
      <c r="I10" s="21">
        <v>0</v>
      </c>
      <c r="J10" s="22">
        <f t="shared" si="1"/>
        <v>0</v>
      </c>
      <c r="K10" s="22">
        <f t="shared" si="2"/>
        <v>0</v>
      </c>
      <c r="L10" s="23">
        <f t="shared" si="3"/>
        <v>0</v>
      </c>
      <c r="M10" s="4"/>
      <c r="N10" t="s">
        <v>262</v>
      </c>
      <c r="O10" s="5">
        <v>13.087741261617872</v>
      </c>
      <c r="P10" s="71">
        <v>0.48250281686561586</v>
      </c>
    </row>
    <row r="11" spans="1:16" x14ac:dyDescent="0.25">
      <c r="A11" s="17"/>
      <c r="B11" s="55">
        <v>8</v>
      </c>
      <c r="C11" s="19" t="s">
        <v>257</v>
      </c>
      <c r="D11" s="20">
        <v>15.489291999999999</v>
      </c>
      <c r="E11" s="21">
        <v>21.307843999999999</v>
      </c>
      <c r="F11" s="21">
        <f t="shared" si="0"/>
        <v>10.132044836425354</v>
      </c>
      <c r="G11" s="21">
        <v>7.0479987164253544</v>
      </c>
      <c r="H11" s="21">
        <v>1.5328357399999999</v>
      </c>
      <c r="I11" s="21">
        <v>1.5512103799999999</v>
      </c>
      <c r="J11" s="22">
        <f t="shared" si="1"/>
        <v>0.33077014814006311</v>
      </c>
      <c r="K11" s="22">
        <f t="shared" si="2"/>
        <v>0.4027077754288681</v>
      </c>
      <c r="L11" s="23">
        <f t="shared" si="3"/>
        <v>0.47550774430417991</v>
      </c>
      <c r="M11" s="4"/>
      <c r="N11" t="s">
        <v>257</v>
      </c>
      <c r="O11" s="5">
        <v>10.132044836425354</v>
      </c>
      <c r="P11" s="71">
        <v>0.47550774430417991</v>
      </c>
    </row>
    <row r="12" spans="1:16" x14ac:dyDescent="0.25">
      <c r="A12" s="17"/>
      <c r="B12" s="55">
        <v>11</v>
      </c>
      <c r="C12" s="19" t="s">
        <v>260</v>
      </c>
      <c r="D12" s="20">
        <v>16.988036000000001</v>
      </c>
      <c r="E12" s="21">
        <v>19.656864000000002</v>
      </c>
      <c r="F12" s="21">
        <f t="shared" si="0"/>
        <v>8.3225258044406178</v>
      </c>
      <c r="G12" s="21">
        <v>5.6819008244406177</v>
      </c>
      <c r="H12" s="21">
        <v>1.2268880599999998</v>
      </c>
      <c r="I12" s="21">
        <v>1.4137369199999998</v>
      </c>
      <c r="J12" s="22">
        <f t="shared" si="1"/>
        <v>0.28905428782742848</v>
      </c>
      <c r="K12" s="22">
        <f t="shared" si="2"/>
        <v>0.35146953677049486</v>
      </c>
      <c r="L12" s="23">
        <f t="shared" si="3"/>
        <v>0.42339031314662484</v>
      </c>
      <c r="M12" s="4"/>
      <c r="N12" t="s">
        <v>253</v>
      </c>
      <c r="O12" s="5">
        <v>13.630286948496344</v>
      </c>
      <c r="P12" s="71">
        <v>0.45779854481892257</v>
      </c>
    </row>
    <row r="13" spans="1:16" x14ac:dyDescent="0.25">
      <c r="A13" s="17"/>
      <c r="B13" s="55">
        <v>12</v>
      </c>
      <c r="C13" s="19" t="s">
        <v>261</v>
      </c>
      <c r="D13" s="20">
        <v>18.755222</v>
      </c>
      <c r="E13" s="21">
        <v>23.041935000000002</v>
      </c>
      <c r="F13" s="21">
        <f t="shared" si="0"/>
        <v>10.186120685440864</v>
      </c>
      <c r="G13" s="21">
        <v>6.9109759054408642</v>
      </c>
      <c r="H13" s="21">
        <v>1.2933895400000002</v>
      </c>
      <c r="I13" s="21">
        <v>1.98175524</v>
      </c>
      <c r="J13" s="22">
        <f t="shared" si="1"/>
        <v>0.29993036198743134</v>
      </c>
      <c r="K13" s="22">
        <f t="shared" si="2"/>
        <v>0.35606234656251151</v>
      </c>
      <c r="L13" s="23">
        <f t="shared" si="3"/>
        <v>0.44206880565546525</v>
      </c>
      <c r="M13" s="4"/>
      <c r="N13" t="s">
        <v>261</v>
      </c>
      <c r="O13" s="5">
        <v>10.186120685440864</v>
      </c>
      <c r="P13" s="71">
        <v>0.44206880565546525</v>
      </c>
    </row>
    <row r="14" spans="1:16" x14ac:dyDescent="0.25">
      <c r="A14" s="17"/>
      <c r="B14" s="55">
        <v>13</v>
      </c>
      <c r="C14" s="19" t="s">
        <v>262</v>
      </c>
      <c r="D14" s="20">
        <v>22.626732000000001</v>
      </c>
      <c r="E14" s="21">
        <v>27.124694000000005</v>
      </c>
      <c r="F14" s="21">
        <f t="shared" si="0"/>
        <v>13.087741261617872</v>
      </c>
      <c r="G14" s="21">
        <v>9.1579124116178718</v>
      </c>
      <c r="H14" s="21">
        <v>1.7394776999999999</v>
      </c>
      <c r="I14" s="21">
        <v>2.1903511499999997</v>
      </c>
      <c r="J14" s="22">
        <f t="shared" si="1"/>
        <v>0.33762269950834728</v>
      </c>
      <c r="K14" s="22">
        <f t="shared" si="2"/>
        <v>0.40175163309189293</v>
      </c>
      <c r="L14" s="23">
        <f t="shared" si="3"/>
        <v>0.48250281686561586</v>
      </c>
      <c r="M14" s="4"/>
      <c r="N14" t="s">
        <v>251</v>
      </c>
      <c r="O14" s="5">
        <v>7.1902679325022554</v>
      </c>
      <c r="P14" s="71">
        <v>0.43599754689283626</v>
      </c>
    </row>
    <row r="15" spans="1:16" x14ac:dyDescent="0.25">
      <c r="A15" s="17"/>
      <c r="B15" s="55">
        <v>14</v>
      </c>
      <c r="C15" s="19" t="s">
        <v>263</v>
      </c>
      <c r="D15" s="20">
        <v>23.513018000000002</v>
      </c>
      <c r="E15" s="21">
        <v>25.455557000000002</v>
      </c>
      <c r="F15" s="21">
        <f t="shared" si="0"/>
        <v>12.526895618681051</v>
      </c>
      <c r="G15" s="21">
        <v>8.3614123786810524</v>
      </c>
      <c r="H15" s="21">
        <v>2.1843948999999996</v>
      </c>
      <c r="I15" s="21">
        <v>1.9810883399999994</v>
      </c>
      <c r="J15" s="22">
        <f t="shared" si="1"/>
        <v>0.32847100453080053</v>
      </c>
      <c r="K15" s="22">
        <f t="shared" si="2"/>
        <v>0.41428310834766063</v>
      </c>
      <c r="L15" s="23">
        <f t="shared" si="3"/>
        <v>0.49210848612273733</v>
      </c>
      <c r="M15" s="4"/>
      <c r="N15" t="s">
        <v>260</v>
      </c>
      <c r="O15" s="5">
        <v>8.3225258044406178</v>
      </c>
      <c r="P15" s="71">
        <v>0.42339031314662484</v>
      </c>
    </row>
    <row r="16" spans="1:16" x14ac:dyDescent="0.25">
      <c r="A16" s="17"/>
      <c r="B16" s="55">
        <v>15</v>
      </c>
      <c r="C16" s="19" t="s">
        <v>264</v>
      </c>
      <c r="D16" s="20">
        <v>337.782625</v>
      </c>
      <c r="E16" s="21">
        <v>361.35616400000004</v>
      </c>
      <c r="F16" s="21">
        <f t="shared" si="0"/>
        <v>145.63577367300931</v>
      </c>
      <c r="G16" s="21">
        <v>95.471182903009321</v>
      </c>
      <c r="H16" s="21">
        <v>25.798635959999999</v>
      </c>
      <c r="I16" s="21">
        <v>24.365954809999998</v>
      </c>
      <c r="J16" s="22">
        <f t="shared" si="1"/>
        <v>0.26420244737546339</v>
      </c>
      <c r="K16" s="22">
        <f t="shared" si="2"/>
        <v>0.33559637538937709</v>
      </c>
      <c r="L16" s="23">
        <f t="shared" si="3"/>
        <v>0.40302556918057525</v>
      </c>
      <c r="M16" s="4"/>
      <c r="N16" t="s">
        <v>264</v>
      </c>
      <c r="O16" s="5">
        <v>145.63577367300931</v>
      </c>
      <c r="P16" s="71">
        <v>0.40302556918057525</v>
      </c>
    </row>
    <row r="17" spans="1:16" x14ac:dyDescent="0.25">
      <c r="A17" s="17"/>
      <c r="B17" s="55">
        <v>16</v>
      </c>
      <c r="C17" s="19" t="s">
        <v>265</v>
      </c>
      <c r="D17" s="20">
        <v>7.019737000000001</v>
      </c>
      <c r="E17" s="21">
        <v>10.851049</v>
      </c>
      <c r="F17" s="21">
        <f t="shared" si="0"/>
        <v>4.3727130380997501</v>
      </c>
      <c r="G17" s="21">
        <v>2.8849579080997501</v>
      </c>
      <c r="H17" s="21">
        <v>0.67906660000000008</v>
      </c>
      <c r="I17" s="21">
        <v>0.80868852999999996</v>
      </c>
      <c r="J17" s="22">
        <f t="shared" si="1"/>
        <v>0.26586903331647938</v>
      </c>
      <c r="K17" s="22">
        <f t="shared" si="2"/>
        <v>0.32844976629446149</v>
      </c>
      <c r="L17" s="23">
        <f t="shared" si="3"/>
        <v>0.40297606600981623</v>
      </c>
      <c r="M17" s="4"/>
      <c r="N17" t="s">
        <v>265</v>
      </c>
      <c r="O17" s="5">
        <v>4.3727130380997501</v>
      </c>
      <c r="P17" s="71">
        <v>0.40297606600981623</v>
      </c>
    </row>
    <row r="18" spans="1:16" x14ac:dyDescent="0.25">
      <c r="A18" s="17"/>
      <c r="B18" s="55">
        <v>20</v>
      </c>
      <c r="C18" s="19" t="s">
        <v>269</v>
      </c>
      <c r="D18" s="20">
        <v>16.520911999999992</v>
      </c>
      <c r="E18" s="21">
        <v>20.665593999999999</v>
      </c>
      <c r="F18" s="21">
        <f t="shared" si="0"/>
        <v>11.326203182962814</v>
      </c>
      <c r="G18" s="21">
        <v>7.7835341329628136</v>
      </c>
      <c r="H18" s="21">
        <v>1.4818529400000002</v>
      </c>
      <c r="I18" s="21">
        <v>2.0608161100000002</v>
      </c>
      <c r="J18" s="22">
        <f t="shared" si="1"/>
        <v>0.37664216828041885</v>
      </c>
      <c r="K18" s="22">
        <f t="shared" si="2"/>
        <v>0.44834845168074111</v>
      </c>
      <c r="L18" s="23">
        <f t="shared" si="3"/>
        <v>0.54807053612699519</v>
      </c>
      <c r="M18" s="4"/>
      <c r="N18" t="s">
        <v>272</v>
      </c>
      <c r="O18" s="5">
        <v>9.6782019800692876</v>
      </c>
      <c r="P18" s="71">
        <v>0.39856942917957755</v>
      </c>
    </row>
    <row r="19" spans="1:16" x14ac:dyDescent="0.25">
      <c r="A19" s="17"/>
      <c r="B19" s="55">
        <v>21</v>
      </c>
      <c r="C19" s="19" t="s">
        <v>270</v>
      </c>
      <c r="D19" s="20">
        <v>0</v>
      </c>
      <c r="E19" s="21">
        <v>0.24</v>
      </c>
      <c r="F19" s="21">
        <f t="shared" si="0"/>
        <v>4.6000000089406967E-2</v>
      </c>
      <c r="G19" s="21">
        <v>4.6000000089406967E-2</v>
      </c>
      <c r="H19" s="21">
        <v>0</v>
      </c>
      <c r="I19" s="21">
        <v>0</v>
      </c>
      <c r="J19" s="22">
        <f t="shared" si="1"/>
        <v>0.19166666703919572</v>
      </c>
      <c r="K19" s="22">
        <f t="shared" si="2"/>
        <v>0.19166666703919572</v>
      </c>
      <c r="L19" s="23">
        <f t="shared" si="3"/>
        <v>0.19166666703919572</v>
      </c>
      <c r="M19" s="4"/>
      <c r="N19" t="s">
        <v>274</v>
      </c>
      <c r="O19" s="5">
        <v>3.7187610191166565</v>
      </c>
      <c r="P19" s="71">
        <v>0.37784683764005378</v>
      </c>
    </row>
    <row r="20" spans="1:16" x14ac:dyDescent="0.25">
      <c r="A20" s="17"/>
      <c r="B20" s="55">
        <v>22</v>
      </c>
      <c r="C20" s="19" t="s">
        <v>271</v>
      </c>
      <c r="D20" s="20">
        <v>9.7436970000000009</v>
      </c>
      <c r="E20" s="21">
        <v>14.052004999999999</v>
      </c>
      <c r="F20" s="21">
        <f t="shared" si="0"/>
        <v>7.0829669866052818</v>
      </c>
      <c r="G20" s="21">
        <v>5.1269752266052819</v>
      </c>
      <c r="H20" s="21">
        <v>0.82140378000000003</v>
      </c>
      <c r="I20" s="21">
        <v>1.1345879800000001</v>
      </c>
      <c r="J20" s="22">
        <f t="shared" si="1"/>
        <v>0.36485720198685401</v>
      </c>
      <c r="K20" s="22">
        <f t="shared" si="2"/>
        <v>0.42331176274170712</v>
      </c>
      <c r="L20" s="23">
        <f t="shared" si="3"/>
        <v>0.50405383335725273</v>
      </c>
      <c r="M20" s="4"/>
      <c r="N20" t="s">
        <v>270</v>
      </c>
      <c r="O20" s="5">
        <v>4.6000000089406967E-2</v>
      </c>
      <c r="P20" s="71">
        <v>0.19166666703919572</v>
      </c>
    </row>
    <row r="21" spans="1:16" x14ac:dyDescent="0.25">
      <c r="A21" s="17"/>
      <c r="B21" s="55">
        <v>23</v>
      </c>
      <c r="C21" s="19" t="s">
        <v>272</v>
      </c>
      <c r="D21" s="20">
        <v>17.546431999999992</v>
      </c>
      <c r="E21" s="21">
        <v>24.282349000000004</v>
      </c>
      <c r="F21" s="21">
        <f t="shared" si="0"/>
        <v>9.6782019800692876</v>
      </c>
      <c r="G21" s="21">
        <v>6.6578154600692869</v>
      </c>
      <c r="H21" s="21">
        <v>1.2105035100000003</v>
      </c>
      <c r="I21" s="21">
        <v>1.8098830099999996</v>
      </c>
      <c r="J21" s="22">
        <f t="shared" si="1"/>
        <v>0.27418333621962543</v>
      </c>
      <c r="K21" s="22">
        <f t="shared" si="2"/>
        <v>0.3240345063020586</v>
      </c>
      <c r="L21" s="23">
        <f t="shared" si="3"/>
        <v>0.39856942917957755</v>
      </c>
      <c r="M21" s="4"/>
      <c r="N21" t="s">
        <v>250</v>
      </c>
      <c r="O21" s="5">
        <v>8.2882478833198547E-2</v>
      </c>
      <c r="P21" s="71">
        <v>0.1380751008014689</v>
      </c>
    </row>
    <row r="22" spans="1:16" ht="15.75" thickBot="1" x14ac:dyDescent="0.3">
      <c r="A22" s="24"/>
      <c r="B22" s="56">
        <v>25</v>
      </c>
      <c r="C22" s="26" t="s">
        <v>274</v>
      </c>
      <c r="D22" s="27">
        <v>5.9230390000000002</v>
      </c>
      <c r="E22" s="28">
        <v>9.8419799999999995</v>
      </c>
      <c r="F22" s="28">
        <f t="shared" si="0"/>
        <v>3.7187610191166565</v>
      </c>
      <c r="G22" s="28">
        <v>2.4659790691166563</v>
      </c>
      <c r="H22" s="28">
        <v>0.60613690000000009</v>
      </c>
      <c r="I22" s="28">
        <v>0.64664505000000005</v>
      </c>
      <c r="J22" s="29">
        <f t="shared" si="1"/>
        <v>0.25055721197529934</v>
      </c>
      <c r="K22" s="29">
        <f t="shared" si="2"/>
        <v>0.31214409794743098</v>
      </c>
      <c r="L22" s="30">
        <f t="shared" si="3"/>
        <v>0.37784683764005378</v>
      </c>
      <c r="M22" s="4"/>
      <c r="N22" t="s">
        <v>255</v>
      </c>
      <c r="O22" s="5">
        <v>0</v>
      </c>
      <c r="P22" s="71">
        <v>0</v>
      </c>
    </row>
    <row r="23" spans="1:16" x14ac:dyDescent="0.25">
      <c r="O23" s="5"/>
      <c r="P23" s="71"/>
    </row>
    <row r="24" spans="1:16" x14ac:dyDescent="0.25">
      <c r="O24" s="5"/>
      <c r="P24" s="71"/>
    </row>
    <row r="25" spans="1:16" x14ac:dyDescent="0.25">
      <c r="O25" s="5"/>
      <c r="P25" s="71"/>
    </row>
    <row r="26" spans="1:16" x14ac:dyDescent="0.25">
      <c r="O26" s="5"/>
      <c r="P26" s="71"/>
    </row>
    <row r="27" spans="1:16" x14ac:dyDescent="0.25">
      <c r="O27" s="5"/>
      <c r="P27" s="71"/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tabSelected="1" workbookViewId="0">
      <selection activeCell="A15" sqref="A15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7109375" customWidth="1"/>
    <col min="6" max="6" width="13.5703125" customWidth="1"/>
    <col min="7" max="9" width="0" hidden="1" customWidth="1"/>
  </cols>
  <sheetData>
    <row r="1" spans="1:13" ht="15.75" x14ac:dyDescent="0.25">
      <c r="A1" s="50">
        <v>113</v>
      </c>
      <c r="B1" s="49" t="s">
        <v>73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1751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529.31418000000008</v>
      </c>
      <c r="E6" s="14">
        <v>605.829387</v>
      </c>
      <c r="F6" s="14">
        <v>257.01938544639006</v>
      </c>
      <c r="G6" s="14">
        <v>171.67257518639008</v>
      </c>
      <c r="H6" s="14">
        <v>41.509593670000001</v>
      </c>
      <c r="I6" s="14">
        <v>43.837216589999997</v>
      </c>
      <c r="J6" s="15">
        <v>0.28336785713960433</v>
      </c>
      <c r="K6" s="15">
        <v>0.35188482670351229</v>
      </c>
      <c r="L6" s="16">
        <v>0.42424383986904562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510.20094699999993</v>
      </c>
      <c r="E7" s="38">
        <f ca="1">SUM(E8:OFFSET(E6,MATCH("PROYECTOS",$A$8:$A$50,0),0))</f>
        <v>577.92020300000013</v>
      </c>
      <c r="F7" s="38">
        <f ca="1">SUM(F8:OFFSET(F6,MATCH("PROYECTOS",$A$8:$A$50,0),0))</f>
        <v>251.69375592605763</v>
      </c>
      <c r="G7" s="38">
        <f ca="1">SUM(G8:OFFSET(G6,MATCH("PROYECTOS",$A$8:$A$50,0),0))</f>
        <v>167.61749238605762</v>
      </c>
      <c r="H7" s="38">
        <f ca="1">SUM(H8:OFFSET(H6,MATCH("PROYECTOS",$A$8:$A$50,0),0))</f>
        <v>40.828278859999998</v>
      </c>
      <c r="I7" s="38">
        <f ca="1">SUM(I8:OFFSET(I6,MATCH("PROYECTOS",$A$8:$A$50,0),0))</f>
        <v>43.247984679999995</v>
      </c>
      <c r="J7" s="39">
        <f ca="1">IFERROR(G7/E7,0)</f>
        <v>0.29003570305372695</v>
      </c>
      <c r="K7" s="39">
        <f ca="1">IFERROR(SUM(G7,H7)/E7,0)</f>
        <v>0.36068261701876786</v>
      </c>
      <c r="L7" s="40">
        <f ca="1">IFERROR(SUM(G7,H7,I7)/E7,0)</f>
        <v>0.43551645126698846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223.50520399999999</v>
      </c>
      <c r="E8" s="21">
        <v>283.193915</v>
      </c>
      <c r="F8" s="21">
        <f t="shared" ref="F8:F10" si="0">SUM(G8,H8,I8)</f>
        <v>102.09226287009423</v>
      </c>
      <c r="G8" s="21">
        <v>68.103585320094226</v>
      </c>
      <c r="H8" s="21">
        <v>17.836189950000001</v>
      </c>
      <c r="I8" s="21">
        <v>16.152487599999997</v>
      </c>
      <c r="J8" s="22">
        <f t="shared" ref="J8:J11" si="1">IFERROR(G8/E8,0)</f>
        <v>0.24048392890113554</v>
      </c>
      <c r="K8" s="22">
        <f t="shared" ref="K8:K11" si="2">IFERROR(SUM(G8,H8)/E8,0)</f>
        <v>0.3034661788905112</v>
      </c>
      <c r="L8" s="23">
        <f t="shared" ref="L8:L11" si="3">IFERROR(SUM(G8,H8,I8)/E8,0)</f>
        <v>0.36050302447386351</v>
      </c>
      <c r="M8" s="4"/>
    </row>
    <row r="9" spans="1:13" ht="25.5" x14ac:dyDescent="0.25">
      <c r="A9" s="17"/>
      <c r="B9" s="19">
        <v>3000550</v>
      </c>
      <c r="C9" s="19" t="s">
        <v>1753</v>
      </c>
      <c r="D9" s="20">
        <v>238.75185999999997</v>
      </c>
      <c r="E9" s="21">
        <v>245.09950400000002</v>
      </c>
      <c r="F9" s="21">
        <f t="shared" si="0"/>
        <v>125.23737638378128</v>
      </c>
      <c r="G9" s="21">
        <v>83.276340933781285</v>
      </c>
      <c r="H9" s="21">
        <v>19.183442809999999</v>
      </c>
      <c r="I9" s="21">
        <v>22.777592640000002</v>
      </c>
      <c r="J9" s="22">
        <f t="shared" si="1"/>
        <v>0.33976544046283047</v>
      </c>
      <c r="K9" s="22">
        <f t="shared" si="2"/>
        <v>0.41803341937314276</v>
      </c>
      <c r="L9" s="23">
        <f t="shared" si="3"/>
        <v>0.51096544195283755</v>
      </c>
      <c r="M9" s="4"/>
    </row>
    <row r="10" spans="1:13" ht="25.5" x14ac:dyDescent="0.25">
      <c r="A10" s="17"/>
      <c r="B10" s="19">
        <v>3000668</v>
      </c>
      <c r="C10" s="19" t="s">
        <v>1754</v>
      </c>
      <c r="D10" s="20">
        <v>47.943882999999992</v>
      </c>
      <c r="E10" s="21">
        <v>49.626783999999986</v>
      </c>
      <c r="F10" s="21">
        <f t="shared" si="0"/>
        <v>24.364116672182114</v>
      </c>
      <c r="G10" s="21">
        <v>16.23756613218211</v>
      </c>
      <c r="H10" s="21">
        <v>3.8086460999999998</v>
      </c>
      <c r="I10" s="21">
        <v>4.3179044400000013</v>
      </c>
      <c r="J10" s="22">
        <f t="shared" si="1"/>
        <v>0.32719360037882195</v>
      </c>
      <c r="K10" s="22">
        <f t="shared" si="2"/>
        <v>0.40393937741728569</v>
      </c>
      <c r="L10" s="23">
        <f t="shared" si="3"/>
        <v>0.49094691834518472</v>
      </c>
      <c r="M10" s="4"/>
    </row>
    <row r="11" spans="1:13" ht="15.75" thickBot="1" x14ac:dyDescent="0.3">
      <c r="A11" s="41" t="s">
        <v>294</v>
      </c>
      <c r="B11" s="43"/>
      <c r="C11" s="43"/>
      <c r="D11" s="44">
        <f ca="1">OFFSET(D11,-MATCH("PROYECTOS",$A$8:$A$50,0)-1,0)-(OFFSET(D11,-MATCH("PROYECTOS",$A$8:$A$50,0),0))</f>
        <v>19.11323300000015</v>
      </c>
      <c r="E11" s="45">
        <f t="shared" ref="E11:I11" ca="1" si="4">OFFSET(E11,-MATCH("PROYECTOS",$A$8:$A$50,0)-1,0)-(OFFSET(E11,-MATCH("PROYECTOS",$A$8:$A$50,0),0))</f>
        <v>27.909183999999868</v>
      </c>
      <c r="F11" s="45">
        <f t="shared" ca="1" si="4"/>
        <v>5.3256295203324271</v>
      </c>
      <c r="G11" s="45">
        <f t="shared" ca="1" si="4"/>
        <v>4.0550828003324568</v>
      </c>
      <c r="H11" s="45">
        <f t="shared" ca="1" si="4"/>
        <v>0.68131481000000349</v>
      </c>
      <c r="I11" s="45">
        <f t="shared" ca="1" si="4"/>
        <v>0.5892319100000023</v>
      </c>
      <c r="J11" s="46">
        <f t="shared" ca="1" si="1"/>
        <v>0.14529564176195464</v>
      </c>
      <c r="K11" s="46">
        <f t="shared" ca="1" si="2"/>
        <v>0.16970749163904192</v>
      </c>
      <c r="L11" s="47">
        <f t="shared" ca="1" si="3"/>
        <v>0.19081996522479797</v>
      </c>
      <c r="M11" s="4"/>
    </row>
    <row r="12" spans="1:13" ht="15.75" thickBot="1" x14ac:dyDescent="0.3"/>
    <row r="13" spans="1:13" ht="15.75" thickBot="1" x14ac:dyDescent="0.3">
      <c r="A13" s="89" t="s">
        <v>316</v>
      </c>
      <c r="B13" s="90"/>
      <c r="C13" s="90"/>
      <c r="D13" s="91"/>
    </row>
    <row r="14" spans="1:13" ht="15.75" thickBot="1" x14ac:dyDescent="0.3">
      <c r="A14" s="1" t="s">
        <v>1761</v>
      </c>
    </row>
    <row r="15" spans="1:13" ht="45" customHeight="1" x14ac:dyDescent="0.25">
      <c r="A15" s="82" t="s">
        <v>318</v>
      </c>
      <c r="B15" s="83"/>
      <c r="C15" s="83"/>
      <c r="D15" s="94" t="s">
        <v>319</v>
      </c>
    </row>
    <row r="16" spans="1:13" ht="15.75" thickBot="1" x14ac:dyDescent="0.3">
      <c r="A16" s="85"/>
      <c r="B16" s="86"/>
      <c r="C16" s="86"/>
      <c r="D16" s="105"/>
    </row>
    <row r="17" spans="1:4" ht="15.75" thickBot="1" x14ac:dyDescent="0.3">
      <c r="A17" s="73"/>
      <c r="B17" s="74">
        <v>3000001</v>
      </c>
      <c r="C17" s="74" t="s">
        <v>276</v>
      </c>
      <c r="D17" s="75">
        <v>0.36050302447386351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3"/>
  <sheetViews>
    <sheetView topLeftCell="A5" workbookViewId="0">
      <selection activeCell="H20" sqref="H2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113</v>
      </c>
      <c r="B1" s="49" t="s">
        <v>73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1752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529.31418000000008</v>
      </c>
      <c r="I6" s="14">
        <v>605.829387</v>
      </c>
      <c r="J6" s="14">
        <v>257.01938544639006</v>
      </c>
      <c r="K6" s="14">
        <v>171.67257518639008</v>
      </c>
      <c r="L6" s="14">
        <v>41.509593670000001</v>
      </c>
      <c r="M6" s="14">
        <v>43.837216589999997</v>
      </c>
      <c r="N6" s="15">
        <v>0.28336785713960433</v>
      </c>
      <c r="O6" s="15">
        <v>0.35188482670351229</v>
      </c>
      <c r="P6" s="16">
        <v>0.42424383986904562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t="shared" ref="H7:M7" si="0">SUM(H8:H12)</f>
        <v>510.20094699999993</v>
      </c>
      <c r="I7" s="37">
        <f t="shared" si="0"/>
        <v>577.92020300000001</v>
      </c>
      <c r="J7" s="37">
        <f t="shared" si="0"/>
        <v>251.69375592605761</v>
      </c>
      <c r="K7" s="37">
        <f t="shared" si="0"/>
        <v>167.61749238605762</v>
      </c>
      <c r="L7" s="37">
        <f t="shared" si="0"/>
        <v>40.828278859999998</v>
      </c>
      <c r="M7" s="37">
        <f t="shared" si="0"/>
        <v>43.247984679999995</v>
      </c>
      <c r="N7" s="39">
        <f>IFERROR(K7/I7,0)</f>
        <v>0.290035703053727</v>
      </c>
      <c r="O7" s="39">
        <f>IFERROR(SUM(K7,L7)/I7,0)</f>
        <v>0.36068261701876797</v>
      </c>
      <c r="P7" s="40">
        <f>IFERROR(SUM(K7,L7,M7)/I7,0)</f>
        <v>0.43551645126698857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513</v>
      </c>
      <c r="D8" s="68">
        <v>3000001</v>
      </c>
      <c r="E8" s="19" t="s">
        <v>276</v>
      </c>
      <c r="F8" s="69">
        <v>1</v>
      </c>
      <c r="G8" s="19" t="s">
        <v>532</v>
      </c>
      <c r="H8" s="20">
        <v>213.35067499999997</v>
      </c>
      <c r="I8" s="21">
        <v>272.29409700000002</v>
      </c>
      <c r="J8" s="21">
        <f t="shared" ref="J8:J12" si="1">SUM(K8,L8,M8)</f>
        <v>98.704719008968581</v>
      </c>
      <c r="K8" s="21">
        <v>65.821759168968583</v>
      </c>
      <c r="L8" s="21">
        <v>17.351915039999998</v>
      </c>
      <c r="M8" s="21">
        <v>15.531044799999998</v>
      </c>
      <c r="N8" s="22">
        <f t="shared" ref="N8:N13" si="2">IFERROR(K8/I8,0)</f>
        <v>0.24173039332897686</v>
      </c>
      <c r="O8" s="22">
        <f t="shared" ref="O8:O13" si="3">IFERROR(SUM(K8,L8)/I8,0)</f>
        <v>0.30545529677409267</v>
      </c>
      <c r="P8" s="23">
        <f t="shared" ref="P8:P13" si="4">IFERROR(SUM(K8,L8,M8)/I8,0)</f>
        <v>0.36249305473915056</v>
      </c>
      <c r="Q8" s="70">
        <v>3821448</v>
      </c>
      <c r="R8" s="21">
        <v>2259971</v>
      </c>
      <c r="S8" s="23">
        <f>IFERROR(R8/Q8,0)</f>
        <v>0.59139127367427213</v>
      </c>
    </row>
    <row r="9" spans="1:19" ht="25.5" x14ac:dyDescent="0.25">
      <c r="A9" s="17"/>
      <c r="B9" s="19">
        <v>5004225</v>
      </c>
      <c r="C9" s="19" t="s">
        <v>1755</v>
      </c>
      <c r="D9" s="68">
        <v>3000001</v>
      </c>
      <c r="E9" s="19" t="s">
        <v>276</v>
      </c>
      <c r="F9" s="69">
        <v>87</v>
      </c>
      <c r="G9" s="19" t="s">
        <v>396</v>
      </c>
      <c r="H9" s="20">
        <v>10.154529000000002</v>
      </c>
      <c r="I9" s="21">
        <v>10.899818000000002</v>
      </c>
      <c r="J9" s="21">
        <f t="shared" si="1"/>
        <v>3.3875438611256423</v>
      </c>
      <c r="K9" s="21">
        <v>2.2818261511256424</v>
      </c>
      <c r="L9" s="21">
        <v>0.48427491</v>
      </c>
      <c r="M9" s="21">
        <v>0.62144280000000007</v>
      </c>
      <c r="N9" s="22">
        <f t="shared" si="2"/>
        <v>0.20934534421819173</v>
      </c>
      <c r="O9" s="22">
        <f t="shared" si="3"/>
        <v>0.25377497689646211</v>
      </c>
      <c r="P9" s="23">
        <f t="shared" si="4"/>
        <v>0.31078902979165723</v>
      </c>
      <c r="Q9" s="70">
        <v>54214</v>
      </c>
      <c r="R9" s="21">
        <v>44729</v>
      </c>
      <c r="S9" s="23">
        <f t="shared" ref="S9:S12" si="5">IFERROR(R9/Q9,0)</f>
        <v>0.82504519127900544</v>
      </c>
    </row>
    <row r="10" spans="1:19" ht="25.5" x14ac:dyDescent="0.25">
      <c r="A10" s="17"/>
      <c r="B10" s="19">
        <v>5005068</v>
      </c>
      <c r="C10" s="19" t="s">
        <v>1756</v>
      </c>
      <c r="D10" s="68">
        <v>3000550</v>
      </c>
      <c r="E10" s="19" t="s">
        <v>1753</v>
      </c>
      <c r="F10" s="69">
        <v>138</v>
      </c>
      <c r="G10" s="19" t="s">
        <v>1759</v>
      </c>
      <c r="H10" s="20">
        <v>231.92845199999996</v>
      </c>
      <c r="I10" s="21">
        <v>238.04433599999999</v>
      </c>
      <c r="J10" s="21">
        <f t="shared" si="1"/>
        <v>122.59741638027373</v>
      </c>
      <c r="K10" s="21">
        <v>81.578976240273732</v>
      </c>
      <c r="L10" s="21">
        <v>18.822726010000004</v>
      </c>
      <c r="M10" s="21">
        <v>22.195714129999995</v>
      </c>
      <c r="N10" s="22">
        <f t="shared" si="2"/>
        <v>0.34270496669273298</v>
      </c>
      <c r="O10" s="22">
        <f t="shared" si="3"/>
        <v>0.42177732071841328</v>
      </c>
      <c r="P10" s="23">
        <f t="shared" si="4"/>
        <v>0.51501925414547034</v>
      </c>
      <c r="Q10" s="70">
        <v>1846942</v>
      </c>
      <c r="R10" s="21">
        <v>1643488</v>
      </c>
      <c r="S10" s="23">
        <f t="shared" si="5"/>
        <v>0.88984277795404509</v>
      </c>
    </row>
    <row r="11" spans="1:19" ht="25.5" x14ac:dyDescent="0.25">
      <c r="A11" s="17"/>
      <c r="B11" s="19">
        <v>5005069</v>
      </c>
      <c r="C11" s="19" t="s">
        <v>1757</v>
      </c>
      <c r="D11" s="68">
        <v>3000550</v>
      </c>
      <c r="E11" s="19" t="s">
        <v>1753</v>
      </c>
      <c r="F11" s="69">
        <v>138</v>
      </c>
      <c r="G11" s="19" t="s">
        <v>1759</v>
      </c>
      <c r="H11" s="20">
        <v>6.8234080000000006</v>
      </c>
      <c r="I11" s="21">
        <v>7.0551680000000001</v>
      </c>
      <c r="J11" s="21">
        <f t="shared" si="1"/>
        <v>2.6399600035075523</v>
      </c>
      <c r="K11" s="21">
        <v>1.6973646935075521</v>
      </c>
      <c r="L11" s="21">
        <v>0.36071680000000006</v>
      </c>
      <c r="M11" s="21">
        <v>0.58187851000000002</v>
      </c>
      <c r="N11" s="22">
        <f t="shared" si="2"/>
        <v>0.24058458898605278</v>
      </c>
      <c r="O11" s="22">
        <f t="shared" si="3"/>
        <v>0.29171261315216762</v>
      </c>
      <c r="P11" s="23">
        <f t="shared" si="4"/>
        <v>0.3741881133812196</v>
      </c>
      <c r="Q11" s="70">
        <v>562</v>
      </c>
      <c r="R11" s="21">
        <v>447</v>
      </c>
      <c r="S11" s="23">
        <f t="shared" si="5"/>
        <v>0.79537366548042709</v>
      </c>
    </row>
    <row r="12" spans="1:19" ht="25.5" x14ac:dyDescent="0.25">
      <c r="A12" s="17"/>
      <c r="B12" s="19">
        <v>5005070</v>
      </c>
      <c r="C12" s="19" t="s">
        <v>1758</v>
      </c>
      <c r="D12" s="68">
        <v>3000668</v>
      </c>
      <c r="E12" s="19" t="s">
        <v>1754</v>
      </c>
      <c r="F12" s="69">
        <v>152</v>
      </c>
      <c r="G12" s="19" t="s">
        <v>1080</v>
      </c>
      <c r="H12" s="20">
        <v>47.943883000000014</v>
      </c>
      <c r="I12" s="21">
        <v>49.626784000000001</v>
      </c>
      <c r="J12" s="21">
        <f t="shared" si="1"/>
        <v>24.36411667218211</v>
      </c>
      <c r="K12" s="21">
        <v>16.23756613218211</v>
      </c>
      <c r="L12" s="21">
        <v>3.8086461000000003</v>
      </c>
      <c r="M12" s="21">
        <v>4.3179044400000004</v>
      </c>
      <c r="N12" s="22">
        <f t="shared" si="2"/>
        <v>0.32719360037882184</v>
      </c>
      <c r="O12" s="22">
        <f t="shared" si="3"/>
        <v>0.40393937741728558</v>
      </c>
      <c r="P12" s="23">
        <f t="shared" si="4"/>
        <v>0.4909469183451845</v>
      </c>
      <c r="Q12" s="70">
        <v>5635758</v>
      </c>
      <c r="R12" s="21">
        <v>6174664</v>
      </c>
      <c r="S12" s="23">
        <f t="shared" si="5"/>
        <v>1.0956226296444951</v>
      </c>
    </row>
    <row r="13" spans="1:19" ht="15.75" thickBot="1" x14ac:dyDescent="0.3">
      <c r="A13" s="41" t="s">
        <v>294</v>
      </c>
      <c r="B13" s="43"/>
      <c r="C13" s="43"/>
      <c r="D13" s="65"/>
      <c r="E13" s="43"/>
      <c r="F13" s="66"/>
      <c r="G13" s="43"/>
      <c r="H13" s="44">
        <f>H6-H7</f>
        <v>19.11323300000015</v>
      </c>
      <c r="I13" s="44">
        <f t="shared" ref="I13:M13" si="6">I6-I7</f>
        <v>27.909183999999982</v>
      </c>
      <c r="J13" s="44">
        <f t="shared" si="6"/>
        <v>5.3256295203324555</v>
      </c>
      <c r="K13" s="44">
        <f t="shared" si="6"/>
        <v>4.0550828003324568</v>
      </c>
      <c r="L13" s="44">
        <f t="shared" si="6"/>
        <v>0.68131481000000349</v>
      </c>
      <c r="M13" s="44">
        <f t="shared" si="6"/>
        <v>0.5892319100000023</v>
      </c>
      <c r="N13" s="46">
        <f t="shared" si="2"/>
        <v>0.14529564176195403</v>
      </c>
      <c r="O13" s="46">
        <f t="shared" si="3"/>
        <v>0.16970749163904122</v>
      </c>
      <c r="P13" s="47">
        <f t="shared" si="4"/>
        <v>0.19081996522479719</v>
      </c>
      <c r="Q13" s="67"/>
      <c r="R13" s="45"/>
      <c r="S13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J15" sqref="J15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114</v>
      </c>
      <c r="B1" s="50" t="s">
        <v>74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1762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31.071805999999999</v>
      </c>
      <c r="E6" s="14">
        <v>31.071805999999999</v>
      </c>
      <c r="F6" s="14">
        <v>13.231190671063576</v>
      </c>
      <c r="G6" s="14">
        <v>8.7551138410635758</v>
      </c>
      <c r="H6" s="14">
        <v>1.7733861500000001</v>
      </c>
      <c r="I6" s="14">
        <v>2.7026906800000003</v>
      </c>
      <c r="J6" s="15">
        <v>0.28177035609270912</v>
      </c>
      <c r="K6" s="15">
        <v>0.33884415959161102</v>
      </c>
      <c r="L6" s="16">
        <v>0.42582625133098401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31.071806000000002</v>
      </c>
      <c r="E7" s="38">
        <f ca="1">SUM(E8:OFFSET(E6,MATCH("GOBIERNOS REGIONALES",$A$8:$A$50,0),0))</f>
        <v>31.071805999999999</v>
      </c>
      <c r="F7" s="38">
        <f ca="1">SUM(F8:OFFSET(F6,MATCH("GOBIERNOS REGIONALES",$A$8:$A$50,0),0))</f>
        <v>13.231190671063576</v>
      </c>
      <c r="G7" s="38">
        <f ca="1">SUM(G8:OFFSET(G6,MATCH("GOBIERNOS REGIONALES",$A$8:$A$50,0),0))</f>
        <v>8.7551138410635758</v>
      </c>
      <c r="H7" s="38">
        <f ca="1">SUM(H8:OFFSET(H6,MATCH("GOBIERNOS REGIONALES",$A$8:$A$50,0),0))</f>
        <v>1.7733861500000001</v>
      </c>
      <c r="I7" s="38">
        <f ca="1">SUM(I8:OFFSET(I6,MATCH("GOBIERNOS REGIONALES",$A$8:$A$50,0),0))</f>
        <v>2.7026906799999999</v>
      </c>
      <c r="J7" s="39">
        <f ca="1">IFERROR(G7/E7,0)</f>
        <v>0.28177035609270912</v>
      </c>
      <c r="K7" s="39">
        <f ca="1">IFERROR(SUM(G7,H7)/E7,0)</f>
        <v>0.33884415959161102</v>
      </c>
      <c r="L7" s="40">
        <f ca="1">IFERROR(SUM(G7,H7,I7)/E7,0)</f>
        <v>0.42582625133098401</v>
      </c>
      <c r="M7" s="4"/>
    </row>
    <row r="8" spans="1:13" ht="38.25" x14ac:dyDescent="0.25">
      <c r="A8" s="17"/>
      <c r="B8" s="18">
        <v>183</v>
      </c>
      <c r="C8" s="19" t="s">
        <v>153</v>
      </c>
      <c r="D8" s="20">
        <v>31.071806000000002</v>
      </c>
      <c r="E8" s="21">
        <v>31.071805999999999</v>
      </c>
      <c r="F8" s="21">
        <f t="shared" ref="F8:F10" si="0">SUM(G8,H8,I8)</f>
        <v>13.231190671063576</v>
      </c>
      <c r="G8" s="21">
        <v>8.7551138410635758</v>
      </c>
      <c r="H8" s="21">
        <v>1.7733861500000001</v>
      </c>
      <c r="I8" s="21">
        <v>2.7026906799999999</v>
      </c>
      <c r="J8" s="22">
        <f t="shared" ref="J8:J10" si="1">IFERROR(G8/E8,0)</f>
        <v>0.28177035609270912</v>
      </c>
      <c r="K8" s="22">
        <f t="shared" ref="K8:K10" si="2">IFERROR(SUM(G8,H8)/E8,0)</f>
        <v>0.33884415959161102</v>
      </c>
      <c r="L8" s="23">
        <f t="shared" ref="L8:L10" si="3">IFERROR(SUM(G8,H8,I8)/E8,0)</f>
        <v>0.42582625133098401</v>
      </c>
      <c r="M8" s="4"/>
    </row>
    <row r="9" spans="1:13" ht="15.75" thickBot="1" x14ac:dyDescent="0.3">
      <c r="A9" s="41" t="s">
        <v>206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233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114</v>
      </c>
      <c r="B1" s="51" t="s">
        <v>74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1763</v>
      </c>
      <c r="N2" s="72" t="s">
        <v>1778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31.071805999999999</v>
      </c>
      <c r="E6" s="14">
        <f ca="1">SUM(E7:OFFSET(E7,50,0))</f>
        <v>31.071805999999999</v>
      </c>
      <c r="F6" s="14">
        <f ca="1">SUM(F7:OFFSET(F7,50,0))</f>
        <v>13.231190671063576</v>
      </c>
      <c r="G6" s="14">
        <f ca="1">SUM(G7:OFFSET(G7,50,0))</f>
        <v>8.7551138410635758</v>
      </c>
      <c r="H6" s="14">
        <f ca="1">SUM(H7:OFFSET(H7,50,0))</f>
        <v>1.7733861500000001</v>
      </c>
      <c r="I6" s="14">
        <f ca="1">SUM(I7:OFFSET(I7,50,0))</f>
        <v>2.7026906800000003</v>
      </c>
      <c r="J6" s="15">
        <f ca="1">IFERROR(G6/E6,0)</f>
        <v>0.28177035609270912</v>
      </c>
      <c r="K6" s="15">
        <f ca="1">IFERROR(SUM(G6,H6)/E6,0)</f>
        <v>0.33884415959161102</v>
      </c>
      <c r="L6" s="16">
        <f ca="1">IFERROR(SUM(G6,H6,I6)/E6,0)</f>
        <v>0.42582625133098401</v>
      </c>
      <c r="M6" s="4"/>
      <c r="O6" s="5" t="s">
        <v>313</v>
      </c>
      <c r="P6" s="71" t="s">
        <v>314</v>
      </c>
    </row>
    <row r="7" spans="1:16" ht="15.75" thickBot="1" x14ac:dyDescent="0.3">
      <c r="A7" s="24"/>
      <c r="B7" s="56">
        <v>15</v>
      </c>
      <c r="C7" s="26" t="s">
        <v>264</v>
      </c>
      <c r="D7" s="27">
        <v>31.071805999999999</v>
      </c>
      <c r="E7" s="28">
        <v>31.071805999999999</v>
      </c>
      <c r="F7" s="28">
        <f>SUM(G7,H7,I7)</f>
        <v>13.231190671063576</v>
      </c>
      <c r="G7" s="28">
        <v>8.7551138410635758</v>
      </c>
      <c r="H7" s="28">
        <v>1.7733861500000001</v>
      </c>
      <c r="I7" s="28">
        <v>2.7026906800000003</v>
      </c>
      <c r="J7" s="29">
        <f>IFERROR(G7/E7,0)</f>
        <v>0.28177035609270912</v>
      </c>
      <c r="K7" s="29">
        <f>IFERROR(SUM(G7,H7)/E7,0)</f>
        <v>0.33884415959161102</v>
      </c>
      <c r="L7" s="30">
        <f>IFERROR(SUM(G7,H7,I7)/E7,0)</f>
        <v>0.42582625133098401</v>
      </c>
      <c r="M7" s="4"/>
      <c r="N7" t="s">
        <v>264</v>
      </c>
      <c r="O7" s="5">
        <v>13.231190671063576</v>
      </c>
      <c r="P7" s="71">
        <v>0.42582625133098401</v>
      </c>
    </row>
    <row r="8" spans="1:16" x14ac:dyDescent="0.25">
      <c r="O8" s="5"/>
      <c r="P8" s="71"/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topLeftCell="A9"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5703125" customWidth="1"/>
    <col min="6" max="6" width="13.5703125" customWidth="1"/>
    <col min="7" max="9" width="0" hidden="1" customWidth="1"/>
  </cols>
  <sheetData>
    <row r="1" spans="1:13" ht="15.75" x14ac:dyDescent="0.25">
      <c r="A1" s="50">
        <v>114</v>
      </c>
      <c r="B1" s="49" t="s">
        <v>74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1764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31.071805999999999</v>
      </c>
      <c r="E6" s="14">
        <v>31.071805999999999</v>
      </c>
      <c r="F6" s="14">
        <v>13.231190671063576</v>
      </c>
      <c r="G6" s="14">
        <v>8.7551138410635758</v>
      </c>
      <c r="H6" s="14">
        <v>1.7733861500000001</v>
      </c>
      <c r="I6" s="14">
        <v>2.7026906800000003</v>
      </c>
      <c r="J6" s="15">
        <v>0.28177035609270912</v>
      </c>
      <c r="K6" s="15">
        <v>0.33884415959161102</v>
      </c>
      <c r="L6" s="16">
        <v>0.42582625133098401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31.071806000000002</v>
      </c>
      <c r="E7" s="38">
        <f ca="1">SUM(E8:OFFSET(E6,MATCH("PROYECTOS",$A$8:$A$50,0),0))</f>
        <v>31.071805999999999</v>
      </c>
      <c r="F7" s="38">
        <f ca="1">SUM(F8:OFFSET(F6,MATCH("PROYECTOS",$A$8:$A$50,0),0))</f>
        <v>13.231190671063576</v>
      </c>
      <c r="G7" s="38">
        <f ca="1">SUM(G8:OFFSET(G6,MATCH("PROYECTOS",$A$8:$A$50,0),0))</f>
        <v>8.7551138410635758</v>
      </c>
      <c r="H7" s="38">
        <f ca="1">SUM(H8:OFFSET(H6,MATCH("PROYECTOS",$A$8:$A$50,0),0))</f>
        <v>1.7733861500000001</v>
      </c>
      <c r="I7" s="38">
        <f ca="1">SUM(I8:OFFSET(I6,MATCH("PROYECTOS",$A$8:$A$50,0),0))</f>
        <v>2.7026906799999999</v>
      </c>
      <c r="J7" s="39">
        <f ca="1">IFERROR(G7/E7,0)</f>
        <v>0.28177035609270912</v>
      </c>
      <c r="K7" s="39">
        <f ca="1">IFERROR(SUM(G7,H7)/E7,0)</f>
        <v>0.33884415959161102</v>
      </c>
      <c r="L7" s="40">
        <f ca="1">IFERROR(SUM(G7,H7,I7)/E7,0)</f>
        <v>0.42582625133098401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0.40599999999999997</v>
      </c>
      <c r="E8" s="21">
        <v>0.40600000000000003</v>
      </c>
      <c r="F8" s="21">
        <f t="shared" ref="F8:F11" si="0">SUM(G8,H8,I8)</f>
        <v>0.1925693294047755</v>
      </c>
      <c r="G8" s="21">
        <v>0.1232920594047755</v>
      </c>
      <c r="H8" s="21">
        <v>2.851975E-2</v>
      </c>
      <c r="I8" s="21">
        <v>4.0757519999999998E-2</v>
      </c>
      <c r="J8" s="22">
        <f t="shared" ref="J8:J12" si="1">IFERROR(G8/E8,0)</f>
        <v>0.30367502316447165</v>
      </c>
      <c r="K8" s="22">
        <f t="shared" ref="K8:K12" si="2">IFERROR(SUM(G8,H8)/E8,0)</f>
        <v>0.37392071281964406</v>
      </c>
      <c r="L8" s="23">
        <f t="shared" ref="L8:L12" si="3">IFERROR(SUM(G8,H8,I8)/E8,0)</f>
        <v>0.47430869311521057</v>
      </c>
      <c r="M8" s="4"/>
    </row>
    <row r="9" spans="1:13" ht="38.25" x14ac:dyDescent="0.25">
      <c r="A9" s="17"/>
      <c r="B9" s="19">
        <v>3000555</v>
      </c>
      <c r="C9" s="19" t="s">
        <v>1766</v>
      </c>
      <c r="D9" s="20">
        <v>12.404447999999999</v>
      </c>
      <c r="E9" s="21">
        <v>12.214447999999997</v>
      </c>
      <c r="F9" s="21">
        <f t="shared" si="0"/>
        <v>4.5017235423240534</v>
      </c>
      <c r="G9" s="21">
        <v>2.9880872923240531</v>
      </c>
      <c r="H9" s="21">
        <v>0.64273319000000018</v>
      </c>
      <c r="I9" s="21">
        <v>0.87090305999999995</v>
      </c>
      <c r="J9" s="22">
        <f t="shared" si="1"/>
        <v>0.24463547532594626</v>
      </c>
      <c r="K9" s="22">
        <f t="shared" si="2"/>
        <v>0.29725620693821403</v>
      </c>
      <c r="L9" s="23">
        <f t="shared" si="3"/>
        <v>0.36855726450544912</v>
      </c>
      <c r="M9" s="4"/>
    </row>
    <row r="10" spans="1:13" ht="38.25" x14ac:dyDescent="0.25">
      <c r="A10" s="17"/>
      <c r="B10" s="19">
        <v>3000644</v>
      </c>
      <c r="C10" s="19" t="s">
        <v>1767</v>
      </c>
      <c r="D10" s="20">
        <v>3.4318480000000005</v>
      </c>
      <c r="E10" s="21">
        <v>3.4318479999999991</v>
      </c>
      <c r="F10" s="21">
        <f t="shared" si="0"/>
        <v>0.9672275945497063</v>
      </c>
      <c r="G10" s="21">
        <v>0.68422642454970628</v>
      </c>
      <c r="H10" s="21">
        <v>0.11216588000000001</v>
      </c>
      <c r="I10" s="21">
        <v>0.17083529</v>
      </c>
      <c r="J10" s="22">
        <f t="shared" si="1"/>
        <v>0.19937550397037004</v>
      </c>
      <c r="K10" s="22">
        <f t="shared" si="2"/>
        <v>0.23205931747259975</v>
      </c>
      <c r="L10" s="23">
        <f t="shared" si="3"/>
        <v>0.28183870455501137</v>
      </c>
      <c r="M10" s="4"/>
    </row>
    <row r="11" spans="1:13" ht="38.25" x14ac:dyDescent="0.25">
      <c r="A11" s="17"/>
      <c r="B11" s="19">
        <v>3000645</v>
      </c>
      <c r="C11" s="19" t="s">
        <v>1768</v>
      </c>
      <c r="D11" s="20">
        <v>14.829510000000001</v>
      </c>
      <c r="E11" s="21">
        <v>15.01951</v>
      </c>
      <c r="F11" s="21">
        <f t="shared" si="0"/>
        <v>7.5696702047850408</v>
      </c>
      <c r="G11" s="21">
        <v>4.9595080647850409</v>
      </c>
      <c r="H11" s="21">
        <v>0.98996732999999992</v>
      </c>
      <c r="I11" s="21">
        <v>1.6201948100000001</v>
      </c>
      <c r="J11" s="22">
        <f t="shared" si="1"/>
        <v>0.3302043851487193</v>
      </c>
      <c r="K11" s="22">
        <f t="shared" si="2"/>
        <v>0.39611647748728424</v>
      </c>
      <c r="L11" s="23">
        <f t="shared" si="3"/>
        <v>0.50398915842028402</v>
      </c>
      <c r="M11" s="4"/>
    </row>
    <row r="12" spans="1:13" ht="15.75" thickBot="1" x14ac:dyDescent="0.3">
      <c r="A12" s="41" t="s">
        <v>294</v>
      </c>
      <c r="B12" s="43"/>
      <c r="C12" s="43"/>
      <c r="D12" s="44">
        <f ca="1">OFFSET(D12,-MATCH("PROYECTOS",$A$8:$A$50,0)-1,0)-(OFFSET(D12,-MATCH("PROYECTOS",$A$8:$A$50,0),0))</f>
        <v>0</v>
      </c>
      <c r="E12" s="45">
        <f t="shared" ref="E12:I12" ca="1" si="4">OFFSET(E12,-MATCH("PROYECTOS",$A$8:$A$50,0)-1,0)-(OFFSET(E12,-MATCH("PROYECTOS",$A$8:$A$50,0),0))</f>
        <v>0</v>
      </c>
      <c r="F12" s="45">
        <f t="shared" ca="1" si="4"/>
        <v>0</v>
      </c>
      <c r="G12" s="45">
        <f t="shared" ca="1" si="4"/>
        <v>0</v>
      </c>
      <c r="H12" s="45">
        <f t="shared" ca="1" si="4"/>
        <v>0</v>
      </c>
      <c r="I12" s="45">
        <f t="shared" ca="1" si="4"/>
        <v>0</v>
      </c>
      <c r="J12" s="46">
        <f t="shared" ca="1" si="1"/>
        <v>0</v>
      </c>
      <c r="K12" s="46">
        <f t="shared" ca="1" si="2"/>
        <v>0</v>
      </c>
      <c r="L12" s="47">
        <f t="shared" ca="1" si="3"/>
        <v>0</v>
      </c>
      <c r="M12" s="4"/>
    </row>
    <row r="13" spans="1:13" ht="15.75" thickBot="1" x14ac:dyDescent="0.3"/>
    <row r="14" spans="1:13" ht="15.75" thickBot="1" x14ac:dyDescent="0.3">
      <c r="A14" s="89" t="s">
        <v>316</v>
      </c>
      <c r="B14" s="90"/>
      <c r="C14" s="90"/>
      <c r="D14" s="91"/>
    </row>
    <row r="15" spans="1:13" ht="15.75" thickBot="1" x14ac:dyDescent="0.3">
      <c r="A15" s="1" t="s">
        <v>1779</v>
      </c>
    </row>
    <row r="16" spans="1:13" ht="45" customHeight="1" x14ac:dyDescent="0.25">
      <c r="A16" s="82" t="s">
        <v>318</v>
      </c>
      <c r="B16" s="83"/>
      <c r="C16" s="83"/>
      <c r="D16" s="94" t="s">
        <v>319</v>
      </c>
    </row>
    <row r="17" spans="1:4" ht="15.75" thickBot="1" x14ac:dyDescent="0.3">
      <c r="A17" s="92"/>
      <c r="B17" s="93"/>
      <c r="C17" s="93"/>
      <c r="D17" s="95"/>
    </row>
    <row r="18" spans="1:4" ht="38.25" x14ac:dyDescent="0.25">
      <c r="A18" s="17"/>
      <c r="B18" s="19">
        <v>3000555</v>
      </c>
      <c r="C18" s="19" t="s">
        <v>1766</v>
      </c>
      <c r="D18" s="23">
        <v>0.36855726450544912</v>
      </c>
    </row>
    <row r="19" spans="1:4" ht="39" thickBot="1" x14ac:dyDescent="0.3">
      <c r="A19" s="24"/>
      <c r="B19" s="26">
        <v>3000644</v>
      </c>
      <c r="C19" s="26" t="s">
        <v>1767</v>
      </c>
      <c r="D19" s="30">
        <v>0.28183870455501137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3"/>
  <sheetViews>
    <sheetView topLeftCell="A3" workbookViewId="0">
      <selection activeCell="A53" sqref="A53:D5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3.140625" customWidth="1"/>
    <col min="6" max="6" width="13.5703125" customWidth="1"/>
    <col min="7" max="9" width="0" hidden="1" customWidth="1"/>
  </cols>
  <sheetData>
    <row r="1" spans="1:13" ht="15.75" x14ac:dyDescent="0.25">
      <c r="A1" s="50">
        <v>24</v>
      </c>
      <c r="B1" s="49" t="s">
        <v>18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460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519.42586400000016</v>
      </c>
      <c r="E6" s="14">
        <v>617.0977450000006</v>
      </c>
      <c r="F6" s="14">
        <v>309.31259366126488</v>
      </c>
      <c r="G6" s="14">
        <v>175.90389598126495</v>
      </c>
      <c r="H6" s="14">
        <v>66.953783149999978</v>
      </c>
      <c r="I6" s="14">
        <v>66.45491452999994</v>
      </c>
      <c r="J6" s="15">
        <v>0.2850502977956349</v>
      </c>
      <c r="K6" s="15">
        <v>0.39354815521366832</v>
      </c>
      <c r="L6" s="16">
        <v>0.50123760160761011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413.76485100000002</v>
      </c>
      <c r="E7" s="38">
        <f ca="1">SUM(E8:OFFSET(E6,MATCH("PROYECTOS",$A$8:$A$50,0),0))</f>
        <v>512.90206499999999</v>
      </c>
      <c r="F7" s="38">
        <f ca="1">SUM(F8:OFFSET(F6,MATCH("PROYECTOS",$A$8:$A$50,0),0))</f>
        <v>291.95009309890588</v>
      </c>
      <c r="G7" s="38">
        <f ca="1">SUM(G8:OFFSET(G6,MATCH("PROYECTOS",$A$8:$A$50,0),0))</f>
        <v>174.30808408890593</v>
      </c>
      <c r="H7" s="38">
        <f ca="1">SUM(H8:OFFSET(H6,MATCH("PROYECTOS",$A$8:$A$50,0),0))</f>
        <v>66.783348210000014</v>
      </c>
      <c r="I7" s="38">
        <f ca="1">SUM(I8:OFFSET(I6,MATCH("PROYECTOS",$A$8:$A$50,0),0))</f>
        <v>50.858660800000003</v>
      </c>
      <c r="J7" s="39">
        <f ca="1">IFERROR(G7/E7,0)</f>
        <v>0.33984671925410542</v>
      </c>
      <c r="K7" s="39">
        <f ca="1">IFERROR(SUM(G7,H7)/E7,0)</f>
        <v>0.47005354189577292</v>
      </c>
      <c r="L7" s="40">
        <f ca="1">IFERROR(SUM(G7,H7,I7)/E7,0)</f>
        <v>0.56921216158274957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15.726469000000005</v>
      </c>
      <c r="E8" s="21">
        <v>17.151388000000011</v>
      </c>
      <c r="F8" s="21">
        <f t="shared" ref="F8:F39" si="0">SUM(G8,H8,I8)</f>
        <v>8.5441931001787026</v>
      </c>
      <c r="G8" s="21">
        <v>5.7107571901787004</v>
      </c>
      <c r="H8" s="21">
        <v>1.3036397100000008</v>
      </c>
      <c r="I8" s="21">
        <v>1.5297962000000007</v>
      </c>
      <c r="J8" s="22">
        <f t="shared" ref="J8:J40" si="1">IFERROR(G8/E8,0)</f>
        <v>0.33296180986510809</v>
      </c>
      <c r="K8" s="22">
        <f t="shared" ref="K8:K40" si="2">IFERROR(SUM(G8,H8)/E8,0)</f>
        <v>0.40896963558743443</v>
      </c>
      <c r="L8" s="23">
        <f t="shared" ref="L8:L40" si="3">IFERROR(SUM(G8,H8,I8)/E8,0)</f>
        <v>0.49816336148297136</v>
      </c>
      <c r="M8" s="4"/>
    </row>
    <row r="9" spans="1:13" ht="51" x14ac:dyDescent="0.25">
      <c r="A9" s="17"/>
      <c r="B9" s="19">
        <v>3000003</v>
      </c>
      <c r="C9" s="19" t="s">
        <v>463</v>
      </c>
      <c r="D9" s="20">
        <v>4.5749720000000007</v>
      </c>
      <c r="E9" s="21">
        <v>4.9520109999999997</v>
      </c>
      <c r="F9" s="21">
        <f t="shared" si="0"/>
        <v>2.23056571960965</v>
      </c>
      <c r="G9" s="21">
        <v>1.5352708196096501</v>
      </c>
      <c r="H9" s="21">
        <v>0.31083435999999992</v>
      </c>
      <c r="I9" s="21">
        <v>0.38446054000000002</v>
      </c>
      <c r="J9" s="22">
        <f t="shared" si="1"/>
        <v>0.31002976762564749</v>
      </c>
      <c r="K9" s="22">
        <f t="shared" si="2"/>
        <v>0.37279908699913028</v>
      </c>
      <c r="L9" s="23">
        <f t="shared" si="3"/>
        <v>0.45043634184367726</v>
      </c>
      <c r="M9" s="4"/>
    </row>
    <row r="10" spans="1:13" ht="25.5" x14ac:dyDescent="0.25">
      <c r="A10" s="17"/>
      <c r="B10" s="19">
        <v>3000004</v>
      </c>
      <c r="C10" s="19" t="s">
        <v>464</v>
      </c>
      <c r="D10" s="20">
        <v>58.527539999999988</v>
      </c>
      <c r="E10" s="21">
        <v>86.965690999999978</v>
      </c>
      <c r="F10" s="21">
        <f t="shared" si="0"/>
        <v>49.220501020632256</v>
      </c>
      <c r="G10" s="21">
        <v>37.53221940063225</v>
      </c>
      <c r="H10" s="21">
        <v>6.2946726500000034</v>
      </c>
      <c r="I10" s="21">
        <v>5.3936089700000007</v>
      </c>
      <c r="J10" s="22">
        <f t="shared" si="1"/>
        <v>0.43157501503244838</v>
      </c>
      <c r="K10" s="22">
        <f t="shared" si="2"/>
        <v>0.50395611817345609</v>
      </c>
      <c r="L10" s="23">
        <f t="shared" si="3"/>
        <v>0.56597608154038892</v>
      </c>
      <c r="M10" s="4"/>
    </row>
    <row r="11" spans="1:13" ht="76.5" x14ac:dyDescent="0.25">
      <c r="A11" s="17"/>
      <c r="B11" s="19">
        <v>3000360</v>
      </c>
      <c r="C11" s="19" t="s">
        <v>465</v>
      </c>
      <c r="D11" s="20">
        <v>1.5601420000000004</v>
      </c>
      <c r="E11" s="21">
        <v>1.5763920000000002</v>
      </c>
      <c r="F11" s="21">
        <f t="shared" si="0"/>
        <v>0.7038439214959612</v>
      </c>
      <c r="G11" s="21">
        <v>0.42150480149596115</v>
      </c>
      <c r="H11" s="21">
        <v>0.13794311000000001</v>
      </c>
      <c r="I11" s="21">
        <v>0.14439601000000002</v>
      </c>
      <c r="J11" s="22">
        <f t="shared" si="1"/>
        <v>0.26738577809070402</v>
      </c>
      <c r="K11" s="22">
        <f t="shared" si="2"/>
        <v>0.35489136680214128</v>
      </c>
      <c r="L11" s="23">
        <f t="shared" si="3"/>
        <v>0.44649041703837694</v>
      </c>
      <c r="M11" s="4"/>
    </row>
    <row r="12" spans="1:13" ht="76.5" x14ac:dyDescent="0.25">
      <c r="A12" s="17"/>
      <c r="B12" s="19">
        <v>3000361</v>
      </c>
      <c r="C12" s="19" t="s">
        <v>466</v>
      </c>
      <c r="D12" s="20">
        <v>1.5312499999999996</v>
      </c>
      <c r="E12" s="21">
        <v>1.606544</v>
      </c>
      <c r="F12" s="21">
        <f t="shared" si="0"/>
        <v>0.78094136758945276</v>
      </c>
      <c r="G12" s="21">
        <v>0.5216808975894528</v>
      </c>
      <c r="H12" s="21">
        <v>0.14191817000000001</v>
      </c>
      <c r="I12" s="21">
        <v>0.1173423</v>
      </c>
      <c r="J12" s="22">
        <f t="shared" si="1"/>
        <v>0.32472244618849705</v>
      </c>
      <c r="K12" s="22">
        <f t="shared" si="2"/>
        <v>0.41306000183589914</v>
      </c>
      <c r="L12" s="23">
        <f t="shared" si="3"/>
        <v>0.48610020490534511</v>
      </c>
      <c r="M12" s="4"/>
    </row>
    <row r="13" spans="1:13" ht="63.75" x14ac:dyDescent="0.25">
      <c r="A13" s="17"/>
      <c r="B13" s="19">
        <v>3000362</v>
      </c>
      <c r="C13" s="19" t="s">
        <v>467</v>
      </c>
      <c r="D13" s="20">
        <v>0.79579899999999992</v>
      </c>
      <c r="E13" s="21">
        <v>0.83914700000000009</v>
      </c>
      <c r="F13" s="21">
        <f t="shared" si="0"/>
        <v>0.28674870813568526</v>
      </c>
      <c r="G13" s="21">
        <v>0.1695783281356853</v>
      </c>
      <c r="H13" s="21">
        <v>6.1959739999999999E-2</v>
      </c>
      <c r="I13" s="21">
        <v>5.5210639999999991E-2</v>
      </c>
      <c r="J13" s="22">
        <f t="shared" si="1"/>
        <v>0.2020841737331901</v>
      </c>
      <c r="K13" s="22">
        <f t="shared" si="2"/>
        <v>0.27592074825469826</v>
      </c>
      <c r="L13" s="23">
        <f t="shared" si="3"/>
        <v>0.34171451263686248</v>
      </c>
      <c r="M13" s="4"/>
    </row>
    <row r="14" spans="1:13" ht="51" x14ac:dyDescent="0.25">
      <c r="A14" s="17"/>
      <c r="B14" s="19">
        <v>3000363</v>
      </c>
      <c r="C14" s="19" t="s">
        <v>468</v>
      </c>
      <c r="D14" s="20">
        <v>5.9601199999999999</v>
      </c>
      <c r="E14" s="21">
        <v>6.3250229999999998</v>
      </c>
      <c r="F14" s="21">
        <f t="shared" si="0"/>
        <v>4.0418595049786559</v>
      </c>
      <c r="G14" s="21">
        <v>2.9068399549786554</v>
      </c>
      <c r="H14" s="21">
        <v>0.54888644999999991</v>
      </c>
      <c r="I14" s="21">
        <v>0.58613310000000018</v>
      </c>
      <c r="J14" s="22">
        <f t="shared" si="1"/>
        <v>0.45957776833043223</v>
      </c>
      <c r="K14" s="22">
        <f t="shared" si="2"/>
        <v>0.54635791916940946</v>
      </c>
      <c r="L14" s="23">
        <f t="shared" si="3"/>
        <v>0.63902684701362444</v>
      </c>
      <c r="M14" s="4"/>
    </row>
    <row r="15" spans="1:13" ht="38.25" x14ac:dyDescent="0.25">
      <c r="A15" s="17"/>
      <c r="B15" s="19">
        <v>3000364</v>
      </c>
      <c r="C15" s="19" t="s">
        <v>469</v>
      </c>
      <c r="D15" s="20">
        <v>2.2232529999999997</v>
      </c>
      <c r="E15" s="21">
        <v>3.3641520000000011</v>
      </c>
      <c r="F15" s="21">
        <f t="shared" si="0"/>
        <v>0.73466227177628018</v>
      </c>
      <c r="G15" s="21">
        <v>0.43509728177628015</v>
      </c>
      <c r="H15" s="21">
        <v>0.18922502999999999</v>
      </c>
      <c r="I15" s="21">
        <v>0.11033996</v>
      </c>
      <c r="J15" s="22">
        <f t="shared" si="1"/>
        <v>0.1293334194698337</v>
      </c>
      <c r="K15" s="22">
        <f t="shared" si="2"/>
        <v>0.18558088688509911</v>
      </c>
      <c r="L15" s="23">
        <f t="shared" si="3"/>
        <v>0.21837963081819131</v>
      </c>
      <c r="M15" s="4"/>
    </row>
    <row r="16" spans="1:13" ht="25.5" x14ac:dyDescent="0.25">
      <c r="A16" s="17"/>
      <c r="B16" s="19">
        <v>3000365</v>
      </c>
      <c r="C16" s="19" t="s">
        <v>470</v>
      </c>
      <c r="D16" s="20">
        <v>52.378724000000012</v>
      </c>
      <c r="E16" s="21">
        <v>40.922604</v>
      </c>
      <c r="F16" s="21">
        <f t="shared" si="0"/>
        <v>16.147592580059673</v>
      </c>
      <c r="G16" s="21">
        <v>10.274224820059676</v>
      </c>
      <c r="H16" s="21">
        <v>2.88145337</v>
      </c>
      <c r="I16" s="21">
        <v>2.9919143899999994</v>
      </c>
      <c r="J16" s="22">
        <f t="shared" si="1"/>
        <v>0.25106478610353522</v>
      </c>
      <c r="K16" s="22">
        <f t="shared" si="2"/>
        <v>0.32147705434531182</v>
      </c>
      <c r="L16" s="23">
        <f t="shared" si="3"/>
        <v>0.39458858923199691</v>
      </c>
      <c r="M16" s="4"/>
    </row>
    <row r="17" spans="1:13" ht="25.5" x14ac:dyDescent="0.25">
      <c r="A17" s="17"/>
      <c r="B17" s="19">
        <v>3000366</v>
      </c>
      <c r="C17" s="19" t="s">
        <v>471</v>
      </c>
      <c r="D17" s="20">
        <v>35.777168000000003</v>
      </c>
      <c r="E17" s="21">
        <v>50.196164000000003</v>
      </c>
      <c r="F17" s="21">
        <f t="shared" si="0"/>
        <v>32.246494439387533</v>
      </c>
      <c r="G17" s="21">
        <v>14.906465209387534</v>
      </c>
      <c r="H17" s="21">
        <v>10.720056369999998</v>
      </c>
      <c r="I17" s="21">
        <v>6.6199728599999998</v>
      </c>
      <c r="J17" s="22">
        <f t="shared" si="1"/>
        <v>0.29696423036205583</v>
      </c>
      <c r="K17" s="22">
        <f t="shared" si="2"/>
        <v>0.51052748929953151</v>
      </c>
      <c r="L17" s="23">
        <f t="shared" si="3"/>
        <v>0.64240953630216702</v>
      </c>
      <c r="M17" s="4"/>
    </row>
    <row r="18" spans="1:13" ht="25.5" x14ac:dyDescent="0.25">
      <c r="A18" s="17"/>
      <c r="B18" s="19">
        <v>3000367</v>
      </c>
      <c r="C18" s="19" t="s">
        <v>472</v>
      </c>
      <c r="D18" s="20">
        <v>12.565403999999999</v>
      </c>
      <c r="E18" s="21">
        <v>22.441879000000004</v>
      </c>
      <c r="F18" s="21">
        <f t="shared" si="0"/>
        <v>10.536464446919865</v>
      </c>
      <c r="G18" s="21">
        <v>8.2461487569198653</v>
      </c>
      <c r="H18" s="21">
        <v>0.67266539999999986</v>
      </c>
      <c r="I18" s="21">
        <v>1.6176502899999998</v>
      </c>
      <c r="J18" s="22">
        <f t="shared" si="1"/>
        <v>0.3674446670405746</v>
      </c>
      <c r="K18" s="22">
        <f t="shared" si="2"/>
        <v>0.39741833368408519</v>
      </c>
      <c r="L18" s="23">
        <f t="shared" si="3"/>
        <v>0.46950010054505076</v>
      </c>
      <c r="M18" s="4"/>
    </row>
    <row r="19" spans="1:13" ht="38.25" x14ac:dyDescent="0.25">
      <c r="A19" s="17"/>
      <c r="B19" s="19">
        <v>3000368</v>
      </c>
      <c r="C19" s="19" t="s">
        <v>473</v>
      </c>
      <c r="D19" s="20">
        <v>7.4563120000000032</v>
      </c>
      <c r="E19" s="21">
        <v>13.225828</v>
      </c>
      <c r="F19" s="21">
        <f t="shared" si="0"/>
        <v>6.6923634919505384</v>
      </c>
      <c r="G19" s="21">
        <v>5.1401811819505383</v>
      </c>
      <c r="H19" s="21">
        <v>0.59529708000000003</v>
      </c>
      <c r="I19" s="21">
        <v>0.95688523000000003</v>
      </c>
      <c r="J19" s="22">
        <f t="shared" si="1"/>
        <v>0.38864721225397292</v>
      </c>
      <c r="K19" s="22">
        <f t="shared" si="2"/>
        <v>0.43365740594468172</v>
      </c>
      <c r="L19" s="23">
        <f t="shared" si="3"/>
        <v>0.5060071469212013</v>
      </c>
      <c r="M19" s="4"/>
    </row>
    <row r="20" spans="1:13" ht="38.25" x14ac:dyDescent="0.25">
      <c r="A20" s="17"/>
      <c r="B20" s="19">
        <v>3000369</v>
      </c>
      <c r="C20" s="19" t="s">
        <v>474</v>
      </c>
      <c r="D20" s="20">
        <v>3.2068399999999997</v>
      </c>
      <c r="E20" s="21">
        <v>4.249515999999999</v>
      </c>
      <c r="F20" s="21">
        <f t="shared" si="0"/>
        <v>1.7958640264542816</v>
      </c>
      <c r="G20" s="21">
        <v>1.4275539464542817</v>
      </c>
      <c r="H20" s="21">
        <v>0.18012319999999996</v>
      </c>
      <c r="I20" s="21">
        <v>0.18818688</v>
      </c>
      <c r="J20" s="22">
        <f t="shared" si="1"/>
        <v>0.33593330309952524</v>
      </c>
      <c r="K20" s="22">
        <f t="shared" si="2"/>
        <v>0.37832005961485543</v>
      </c>
      <c r="L20" s="23">
        <f t="shared" si="3"/>
        <v>0.42260436869852519</v>
      </c>
      <c r="M20" s="4"/>
    </row>
    <row r="21" spans="1:13" ht="38.25" x14ac:dyDescent="0.25">
      <c r="A21" s="17"/>
      <c r="B21" s="19">
        <v>3000370</v>
      </c>
      <c r="C21" s="19" t="s">
        <v>475</v>
      </c>
      <c r="D21" s="20">
        <v>7.1715369999999998</v>
      </c>
      <c r="E21" s="21">
        <v>12.808369999999998</v>
      </c>
      <c r="F21" s="21">
        <f t="shared" si="0"/>
        <v>5.3305023477957505</v>
      </c>
      <c r="G21" s="21">
        <v>4.0075965577957504</v>
      </c>
      <c r="H21" s="21">
        <v>0.50986889999999996</v>
      </c>
      <c r="I21" s="21">
        <v>0.8130368899999999</v>
      </c>
      <c r="J21" s="22">
        <f t="shared" si="1"/>
        <v>0.31288888108289742</v>
      </c>
      <c r="K21" s="22">
        <f t="shared" si="2"/>
        <v>0.35269635853709341</v>
      </c>
      <c r="L21" s="23">
        <f t="shared" si="3"/>
        <v>0.41617335756194984</v>
      </c>
      <c r="M21" s="4"/>
    </row>
    <row r="22" spans="1:13" ht="38.25" x14ac:dyDescent="0.25">
      <c r="A22" s="17"/>
      <c r="B22" s="19">
        <v>3000371</v>
      </c>
      <c r="C22" s="19" t="s">
        <v>476</v>
      </c>
      <c r="D22" s="20">
        <v>2.9726690000000002</v>
      </c>
      <c r="E22" s="21">
        <v>3.0482180000000003</v>
      </c>
      <c r="F22" s="21">
        <f t="shared" si="0"/>
        <v>1.4509558620412657</v>
      </c>
      <c r="G22" s="21">
        <v>1.2359733820412657</v>
      </c>
      <c r="H22" s="21">
        <v>0.10977542000000001</v>
      </c>
      <c r="I22" s="21">
        <v>0.10520706000000001</v>
      </c>
      <c r="J22" s="22">
        <f t="shared" si="1"/>
        <v>0.40547407765496613</v>
      </c>
      <c r="K22" s="22">
        <f t="shared" si="2"/>
        <v>0.44148705966609531</v>
      </c>
      <c r="L22" s="23">
        <f t="shared" si="3"/>
        <v>0.47600134309333042</v>
      </c>
      <c r="M22" s="4"/>
    </row>
    <row r="23" spans="1:13" ht="25.5" x14ac:dyDescent="0.25">
      <c r="A23" s="17"/>
      <c r="B23" s="19">
        <v>3000372</v>
      </c>
      <c r="C23" s="19" t="s">
        <v>477</v>
      </c>
      <c r="D23" s="20">
        <v>37.230606000000002</v>
      </c>
      <c r="E23" s="21">
        <v>48.888514000000001</v>
      </c>
      <c r="F23" s="21">
        <f t="shared" si="0"/>
        <v>28.033819570122631</v>
      </c>
      <c r="G23" s="21">
        <v>16.422595530122635</v>
      </c>
      <c r="H23" s="21">
        <v>6.2402465100000004</v>
      </c>
      <c r="I23" s="21">
        <v>5.3709775299999993</v>
      </c>
      <c r="J23" s="22">
        <f t="shared" si="1"/>
        <v>0.33591930264279735</v>
      </c>
      <c r="K23" s="22">
        <f t="shared" si="2"/>
        <v>0.4635616873141743</v>
      </c>
      <c r="L23" s="23">
        <f t="shared" si="3"/>
        <v>0.57342343377674831</v>
      </c>
      <c r="M23" s="4"/>
    </row>
    <row r="24" spans="1:13" ht="25.5" x14ac:dyDescent="0.25">
      <c r="A24" s="17"/>
      <c r="B24" s="19">
        <v>3000373</v>
      </c>
      <c r="C24" s="19" t="s">
        <v>478</v>
      </c>
      <c r="D24" s="20">
        <v>13.279968000000002</v>
      </c>
      <c r="E24" s="21">
        <v>18.683385999999992</v>
      </c>
      <c r="F24" s="21">
        <f t="shared" si="0"/>
        <v>13.672840622631288</v>
      </c>
      <c r="G24" s="21">
        <v>4.7844657826312869</v>
      </c>
      <c r="H24" s="21">
        <v>7.6238580800000006</v>
      </c>
      <c r="I24" s="21">
        <v>1.26451676</v>
      </c>
      <c r="J24" s="22">
        <f t="shared" si="1"/>
        <v>0.25608130039337029</v>
      </c>
      <c r="K24" s="22">
        <f t="shared" si="2"/>
        <v>0.66413678241359964</v>
      </c>
      <c r="L24" s="23">
        <f t="shared" si="3"/>
        <v>0.73181813096573045</v>
      </c>
      <c r="M24" s="4"/>
    </row>
    <row r="25" spans="1:13" ht="38.25" x14ac:dyDescent="0.25">
      <c r="A25" s="17"/>
      <c r="B25" s="19">
        <v>3000374</v>
      </c>
      <c r="C25" s="19" t="s">
        <v>479</v>
      </c>
      <c r="D25" s="20">
        <v>3.3591710000000004</v>
      </c>
      <c r="E25" s="21">
        <v>3.4668069999999997</v>
      </c>
      <c r="F25" s="21">
        <f t="shared" si="0"/>
        <v>1.6943025914310219</v>
      </c>
      <c r="G25" s="21">
        <v>1.4132253314310219</v>
      </c>
      <c r="H25" s="21">
        <v>0.13842833000000002</v>
      </c>
      <c r="I25" s="21">
        <v>0.14264893000000001</v>
      </c>
      <c r="J25" s="22">
        <f t="shared" si="1"/>
        <v>0.4076446515283435</v>
      </c>
      <c r="K25" s="22">
        <f t="shared" si="2"/>
        <v>0.44757428418456002</v>
      </c>
      <c r="L25" s="23">
        <f t="shared" si="3"/>
        <v>0.48872134832744424</v>
      </c>
      <c r="M25" s="4"/>
    </row>
    <row r="26" spans="1:13" ht="25.5" x14ac:dyDescent="0.25">
      <c r="A26" s="17"/>
      <c r="B26" s="19">
        <v>3000424</v>
      </c>
      <c r="C26" s="19" t="s">
        <v>480</v>
      </c>
      <c r="D26" s="20">
        <v>6.4315359999999977</v>
      </c>
      <c r="E26" s="21">
        <v>7.4693759999999969</v>
      </c>
      <c r="F26" s="21">
        <f t="shared" si="0"/>
        <v>3.2392869632209291</v>
      </c>
      <c r="G26" s="21">
        <v>2.2435314132209294</v>
      </c>
      <c r="H26" s="21">
        <v>0.42178594999999997</v>
      </c>
      <c r="I26" s="21">
        <v>0.57396959999999997</v>
      </c>
      <c r="J26" s="22">
        <f t="shared" si="1"/>
        <v>0.3003639679165877</v>
      </c>
      <c r="K26" s="22">
        <f t="shared" si="2"/>
        <v>0.3568326675777107</v>
      </c>
      <c r="L26" s="23">
        <f t="shared" si="3"/>
        <v>0.43367571310119218</v>
      </c>
      <c r="M26" s="4"/>
    </row>
    <row r="27" spans="1:13" ht="25.5" x14ac:dyDescent="0.25">
      <c r="A27" s="17"/>
      <c r="B27" s="19">
        <v>3000425</v>
      </c>
      <c r="C27" s="19" t="s">
        <v>481</v>
      </c>
      <c r="D27" s="20">
        <v>5.2179329999999986</v>
      </c>
      <c r="E27" s="21">
        <v>6.1898089999999986</v>
      </c>
      <c r="F27" s="21">
        <f t="shared" si="0"/>
        <v>2.7832332122831134</v>
      </c>
      <c r="G27" s="21">
        <v>1.8620948422831134</v>
      </c>
      <c r="H27" s="21">
        <v>0.47608928000000006</v>
      </c>
      <c r="I27" s="21">
        <v>0.44504908999999998</v>
      </c>
      <c r="J27" s="22">
        <f t="shared" si="1"/>
        <v>0.3008323588471169</v>
      </c>
      <c r="K27" s="22">
        <f t="shared" si="2"/>
        <v>0.37774737835741201</v>
      </c>
      <c r="L27" s="23">
        <f t="shared" si="3"/>
        <v>0.44964767285761387</v>
      </c>
      <c r="M27" s="4"/>
    </row>
    <row r="28" spans="1:13" x14ac:dyDescent="0.25">
      <c r="A28" s="17"/>
      <c r="B28" s="19">
        <v>3000683</v>
      </c>
      <c r="C28" s="19" t="s">
        <v>482</v>
      </c>
      <c r="D28" s="20">
        <v>41.366283999999986</v>
      </c>
      <c r="E28" s="21">
        <v>56.482852999999999</v>
      </c>
      <c r="F28" s="21">
        <f t="shared" si="0"/>
        <v>47.558943344295976</v>
      </c>
      <c r="G28" s="21">
        <v>13.502355014295972</v>
      </c>
      <c r="H28" s="21">
        <v>20.251313239999998</v>
      </c>
      <c r="I28" s="21">
        <v>13.80527509</v>
      </c>
      <c r="J28" s="22">
        <f t="shared" si="1"/>
        <v>0.23905228396122222</v>
      </c>
      <c r="K28" s="22">
        <f t="shared" si="2"/>
        <v>0.597591418661093</v>
      </c>
      <c r="L28" s="23">
        <f t="shared" si="3"/>
        <v>0.84200674750434401</v>
      </c>
      <c r="M28" s="4"/>
    </row>
    <row r="29" spans="1:13" ht="63.75" x14ac:dyDescent="0.25">
      <c r="A29" s="17"/>
      <c r="B29" s="19">
        <v>3044194</v>
      </c>
      <c r="C29" s="19" t="s">
        <v>483</v>
      </c>
      <c r="D29" s="20">
        <v>19.155046000000002</v>
      </c>
      <c r="E29" s="21">
        <v>20.205743000000009</v>
      </c>
      <c r="F29" s="21">
        <f t="shared" si="0"/>
        <v>13.124987501556726</v>
      </c>
      <c r="G29" s="21">
        <v>11.726701251556726</v>
      </c>
      <c r="H29" s="21">
        <v>0.60417871999999972</v>
      </c>
      <c r="I29" s="21">
        <v>0.79410752999999989</v>
      </c>
      <c r="J29" s="22">
        <f t="shared" si="1"/>
        <v>0.58036476320404162</v>
      </c>
      <c r="K29" s="22">
        <f t="shared" si="2"/>
        <v>0.61026609967060952</v>
      </c>
      <c r="L29" s="23">
        <f t="shared" si="3"/>
        <v>0.64956718006146674</v>
      </c>
      <c r="M29" s="4"/>
    </row>
    <row r="30" spans="1:13" ht="25.5" x14ac:dyDescent="0.25">
      <c r="A30" s="17"/>
      <c r="B30" s="19">
        <v>3044195</v>
      </c>
      <c r="C30" s="19" t="s">
        <v>484</v>
      </c>
      <c r="D30" s="20">
        <v>12.975280000000005</v>
      </c>
      <c r="E30" s="21">
        <v>14.185653000000009</v>
      </c>
      <c r="F30" s="21">
        <f t="shared" si="0"/>
        <v>7.692310499346485</v>
      </c>
      <c r="G30" s="21">
        <v>5.2399225193464858</v>
      </c>
      <c r="H30" s="21">
        <v>1.1394633899999997</v>
      </c>
      <c r="I30" s="21">
        <v>1.3129245900000002</v>
      </c>
      <c r="J30" s="22">
        <f t="shared" si="1"/>
        <v>0.36938183383919532</v>
      </c>
      <c r="K30" s="22">
        <f t="shared" si="2"/>
        <v>0.44970689113475998</v>
      </c>
      <c r="L30" s="23">
        <f t="shared" si="3"/>
        <v>0.54225988041202478</v>
      </c>
      <c r="M30" s="4"/>
    </row>
    <row r="31" spans="1:13" ht="25.5" x14ac:dyDescent="0.25">
      <c r="A31" s="17"/>
      <c r="B31" s="19">
        <v>3044197</v>
      </c>
      <c r="C31" s="19" t="s">
        <v>485</v>
      </c>
      <c r="D31" s="20">
        <v>13.216745000000007</v>
      </c>
      <c r="E31" s="21">
        <v>14.182611000000009</v>
      </c>
      <c r="F31" s="21">
        <f t="shared" si="0"/>
        <v>7.5597833720160734</v>
      </c>
      <c r="G31" s="21">
        <v>5.1161931420160727</v>
      </c>
      <c r="H31" s="21">
        <v>1.1887530900000001</v>
      </c>
      <c r="I31" s="21">
        <v>1.25483714</v>
      </c>
      <c r="J31" s="22">
        <f t="shared" si="1"/>
        <v>0.36073704214379632</v>
      </c>
      <c r="K31" s="22">
        <f t="shared" si="2"/>
        <v>0.44455468968415401</v>
      </c>
      <c r="L31" s="23">
        <f t="shared" si="3"/>
        <v>0.5330318494962647</v>
      </c>
      <c r="M31" s="4"/>
    </row>
    <row r="32" spans="1:13" ht="25.5" x14ac:dyDescent="0.25">
      <c r="A32" s="17"/>
      <c r="B32" s="19">
        <v>3044198</v>
      </c>
      <c r="C32" s="19" t="s">
        <v>486</v>
      </c>
      <c r="D32" s="20">
        <v>5.4066889999999974</v>
      </c>
      <c r="E32" s="21">
        <v>6.083295999999998</v>
      </c>
      <c r="F32" s="21">
        <f t="shared" si="0"/>
        <v>2.6270149608746189</v>
      </c>
      <c r="G32" s="21">
        <v>1.7622729708746192</v>
      </c>
      <c r="H32" s="21">
        <v>0.34590085000000009</v>
      </c>
      <c r="I32" s="21">
        <v>0.51884113999999992</v>
      </c>
      <c r="J32" s="22">
        <f t="shared" si="1"/>
        <v>0.28969048536757375</v>
      </c>
      <c r="K32" s="22">
        <f t="shared" si="2"/>
        <v>0.34655124801992537</v>
      </c>
      <c r="L32" s="23">
        <f t="shared" si="3"/>
        <v>0.43184072596083106</v>
      </c>
      <c r="M32" s="4"/>
    </row>
    <row r="33" spans="1:13" ht="25.5" x14ac:dyDescent="0.25">
      <c r="A33" s="17"/>
      <c r="B33" s="19">
        <v>3044199</v>
      </c>
      <c r="C33" s="19" t="s">
        <v>487</v>
      </c>
      <c r="D33" s="20">
        <v>7.1958520000000012</v>
      </c>
      <c r="E33" s="21">
        <v>7.4605700000000024</v>
      </c>
      <c r="F33" s="21">
        <f t="shared" si="0"/>
        <v>3.775068280176014</v>
      </c>
      <c r="G33" s="21">
        <v>2.4440014701760147</v>
      </c>
      <c r="H33" s="21">
        <v>0.70145250999999986</v>
      </c>
      <c r="I33" s="21">
        <v>0.62961429999999985</v>
      </c>
      <c r="J33" s="22">
        <f t="shared" si="1"/>
        <v>0.32758910782634759</v>
      </c>
      <c r="K33" s="22">
        <f t="shared" si="2"/>
        <v>0.42161041048820846</v>
      </c>
      <c r="L33" s="23">
        <f t="shared" si="3"/>
        <v>0.50600266201858746</v>
      </c>
      <c r="M33" s="4"/>
    </row>
    <row r="34" spans="1:13" ht="38.25" x14ac:dyDescent="0.25">
      <c r="A34" s="17"/>
      <c r="B34" s="19">
        <v>3044200</v>
      </c>
      <c r="C34" s="19" t="s">
        <v>488</v>
      </c>
      <c r="D34" s="20">
        <v>5.9909099999999986</v>
      </c>
      <c r="E34" s="21">
        <v>6.1936889999999991</v>
      </c>
      <c r="F34" s="21">
        <f t="shared" si="0"/>
        <v>3.1703260907624999</v>
      </c>
      <c r="G34" s="21">
        <v>2.0504678307624999</v>
      </c>
      <c r="H34" s="21">
        <v>0.56220252999999998</v>
      </c>
      <c r="I34" s="21">
        <v>0.55765573000000024</v>
      </c>
      <c r="J34" s="22">
        <f t="shared" si="1"/>
        <v>0.3310576024663977</v>
      </c>
      <c r="K34" s="22">
        <f t="shared" si="2"/>
        <v>0.42182782518826828</v>
      </c>
      <c r="L34" s="23">
        <f t="shared" si="3"/>
        <v>0.51186394582655026</v>
      </c>
      <c r="M34" s="4"/>
    </row>
    <row r="35" spans="1:13" ht="25.5" x14ac:dyDescent="0.25">
      <c r="A35" s="17"/>
      <c r="B35" s="19">
        <v>3044201</v>
      </c>
      <c r="C35" s="19" t="s">
        <v>489</v>
      </c>
      <c r="D35" s="20">
        <v>5.697368</v>
      </c>
      <c r="E35" s="21">
        <v>6.1764250000000009</v>
      </c>
      <c r="F35" s="21">
        <f t="shared" si="0"/>
        <v>3.3309985514960538</v>
      </c>
      <c r="G35" s="21">
        <v>2.4176039414960542</v>
      </c>
      <c r="H35" s="21">
        <v>0.4077851999999999</v>
      </c>
      <c r="I35" s="21">
        <v>0.50560940999999993</v>
      </c>
      <c r="J35" s="22">
        <f t="shared" si="1"/>
        <v>0.39142447961337729</v>
      </c>
      <c r="K35" s="22">
        <f t="shared" si="2"/>
        <v>0.45744733263919718</v>
      </c>
      <c r="L35" s="23">
        <f t="shared" si="3"/>
        <v>0.53930850799549146</v>
      </c>
      <c r="M35" s="4"/>
    </row>
    <row r="36" spans="1:13" ht="25.5" x14ac:dyDescent="0.25">
      <c r="A36" s="17"/>
      <c r="B36" s="19">
        <v>3044202</v>
      </c>
      <c r="C36" s="19" t="s">
        <v>490</v>
      </c>
      <c r="D36" s="20">
        <v>5.768721000000002</v>
      </c>
      <c r="E36" s="21">
        <v>6.0314150000000017</v>
      </c>
      <c r="F36" s="21">
        <f t="shared" si="0"/>
        <v>3.3158992925675896</v>
      </c>
      <c r="G36" s="21">
        <v>2.1923548125675896</v>
      </c>
      <c r="H36" s="21">
        <v>0.62569828999999988</v>
      </c>
      <c r="I36" s="21">
        <v>0.49784619000000002</v>
      </c>
      <c r="J36" s="22">
        <f t="shared" si="1"/>
        <v>0.36348929937130658</v>
      </c>
      <c r="K36" s="22">
        <f t="shared" si="2"/>
        <v>0.46722918296412841</v>
      </c>
      <c r="L36" s="23">
        <f t="shared" si="3"/>
        <v>0.54977137082551752</v>
      </c>
      <c r="M36" s="4"/>
    </row>
    <row r="37" spans="1:13" ht="38.25" x14ac:dyDescent="0.25">
      <c r="A37" s="17"/>
      <c r="B37" s="19">
        <v>3044203</v>
      </c>
      <c r="C37" s="19" t="s">
        <v>491</v>
      </c>
      <c r="D37" s="20">
        <v>4.6191700000000013</v>
      </c>
      <c r="E37" s="21">
        <v>5.2728680000000008</v>
      </c>
      <c r="F37" s="21">
        <f t="shared" si="0"/>
        <v>2.7118124549919953</v>
      </c>
      <c r="G37" s="21">
        <v>1.8651567849919957</v>
      </c>
      <c r="H37" s="21">
        <v>0.42255335999999993</v>
      </c>
      <c r="I37" s="21">
        <v>0.42410230999999993</v>
      </c>
      <c r="J37" s="22">
        <f t="shared" si="1"/>
        <v>0.35372719077966591</v>
      </c>
      <c r="K37" s="22">
        <f t="shared" si="2"/>
        <v>0.43386448228781666</v>
      </c>
      <c r="L37" s="23">
        <f t="shared" si="3"/>
        <v>0.51429553233496361</v>
      </c>
      <c r="M37" s="4"/>
    </row>
    <row r="38" spans="1:13" ht="25.5" x14ac:dyDescent="0.25">
      <c r="A38" s="17"/>
      <c r="B38" s="19">
        <v>3044204</v>
      </c>
      <c r="C38" s="19" t="s">
        <v>492</v>
      </c>
      <c r="D38" s="20">
        <v>3.367303999999999</v>
      </c>
      <c r="E38" s="21">
        <v>3.6784279999999998</v>
      </c>
      <c r="F38" s="21">
        <f t="shared" si="0"/>
        <v>1.7784552271644234</v>
      </c>
      <c r="G38" s="21">
        <v>1.1293969471644232</v>
      </c>
      <c r="H38" s="21">
        <v>0.33945348000000014</v>
      </c>
      <c r="I38" s="21">
        <v>0.30960480000000007</v>
      </c>
      <c r="J38" s="22">
        <f t="shared" si="1"/>
        <v>0.30703250061287679</v>
      </c>
      <c r="K38" s="22">
        <f t="shared" si="2"/>
        <v>0.39931471464561041</v>
      </c>
      <c r="L38" s="23">
        <f t="shared" si="3"/>
        <v>0.48348240801897535</v>
      </c>
      <c r="M38" s="4"/>
    </row>
    <row r="39" spans="1:13" ht="25.5" x14ac:dyDescent="0.25">
      <c r="A39" s="17"/>
      <c r="B39" s="19">
        <v>3045112</v>
      </c>
      <c r="C39" s="19" t="s">
        <v>493</v>
      </c>
      <c r="D39" s="20">
        <v>11.058068999999998</v>
      </c>
      <c r="E39" s="21">
        <v>12.577694999999999</v>
      </c>
      <c r="F39" s="21">
        <f t="shared" si="0"/>
        <v>5.1374577549629077</v>
      </c>
      <c r="G39" s="21">
        <v>3.6646519749629078</v>
      </c>
      <c r="H39" s="21">
        <v>0.63586643999999981</v>
      </c>
      <c r="I39" s="21">
        <v>0.83693933999999992</v>
      </c>
      <c r="J39" s="22">
        <f t="shared" si="1"/>
        <v>0.29136117348710622</v>
      </c>
      <c r="K39" s="22">
        <f t="shared" si="2"/>
        <v>0.34191625850069574</v>
      </c>
      <c r="L39" s="23">
        <f t="shared" si="3"/>
        <v>0.40845781003299159</v>
      </c>
      <c r="M39" s="4"/>
    </row>
    <row r="40" spans="1:13" ht="15.75" thickBot="1" x14ac:dyDescent="0.3">
      <c r="A40" s="41" t="s">
        <v>294</v>
      </c>
      <c r="B40" s="43"/>
      <c r="C40" s="43"/>
      <c r="D40" s="44">
        <f ca="1">OFFSET(D40,-MATCH("PROYECTOS",$A$8:$A$50,0)-1,0)-(OFFSET(D40,-MATCH("PROYECTOS",$A$8:$A$50,0),0))</f>
        <v>105.66101300000014</v>
      </c>
      <c r="E40" s="45">
        <f t="shared" ref="E40:I40" ca="1" si="4">OFFSET(E40,-MATCH("PROYECTOS",$A$8:$A$50,0)-1,0)-(OFFSET(E40,-MATCH("PROYECTOS",$A$8:$A$50,0),0))</f>
        <v>104.19568000000061</v>
      </c>
      <c r="F40" s="45">
        <f t="shared" ca="1" si="4"/>
        <v>17.362500562359003</v>
      </c>
      <c r="G40" s="45">
        <f t="shared" ca="1" si="4"/>
        <v>1.5958118923590234</v>
      </c>
      <c r="H40" s="45">
        <f t="shared" ca="1" si="4"/>
        <v>0.17043493999996429</v>
      </c>
      <c r="I40" s="45">
        <f t="shared" ca="1" si="4"/>
        <v>15.596253729999937</v>
      </c>
      <c r="J40" s="46">
        <f t="shared" ca="1" si="1"/>
        <v>1.5315528363162601E-2</v>
      </c>
      <c r="K40" s="46">
        <f t="shared" ca="1" si="2"/>
        <v>1.6951248193389376E-2</v>
      </c>
      <c r="L40" s="47">
        <f t="shared" ca="1" si="3"/>
        <v>0.16663359327717639</v>
      </c>
      <c r="M40" s="4"/>
    </row>
    <row r="41" spans="1:13" ht="15.75" thickBot="1" x14ac:dyDescent="0.3"/>
    <row r="42" spans="1:13" ht="15.75" thickBot="1" x14ac:dyDescent="0.3">
      <c r="A42" s="89" t="s">
        <v>316</v>
      </c>
      <c r="B42" s="90"/>
      <c r="C42" s="90"/>
      <c r="D42" s="91"/>
    </row>
    <row r="43" spans="1:13" ht="15.75" thickBot="1" x14ac:dyDescent="0.3">
      <c r="A43" s="1" t="s">
        <v>503</v>
      </c>
    </row>
    <row r="44" spans="1:13" ht="45" customHeight="1" x14ac:dyDescent="0.25">
      <c r="A44" s="82" t="s">
        <v>318</v>
      </c>
      <c r="B44" s="83"/>
      <c r="C44" s="83"/>
      <c r="D44" s="94" t="s">
        <v>319</v>
      </c>
    </row>
    <row r="45" spans="1:13" ht="15.75" thickBot="1" x14ac:dyDescent="0.3">
      <c r="A45" s="92"/>
      <c r="B45" s="93"/>
      <c r="C45" s="93"/>
      <c r="D45" s="95"/>
    </row>
    <row r="46" spans="1:13" ht="63.75" x14ac:dyDescent="0.25">
      <c r="A46" s="17"/>
      <c r="B46" s="19">
        <v>3000362</v>
      </c>
      <c r="C46" s="19" t="s">
        <v>467</v>
      </c>
      <c r="D46" s="23">
        <v>0.34171451263686248</v>
      </c>
    </row>
    <row r="47" spans="1:13" ht="38.25" x14ac:dyDescent="0.25">
      <c r="A47" s="17"/>
      <c r="B47" s="19">
        <v>3000364</v>
      </c>
      <c r="C47" s="19" t="s">
        <v>469</v>
      </c>
      <c r="D47" s="23">
        <v>0.21837963081819131</v>
      </c>
    </row>
    <row r="48" spans="1:13" ht="25.5" x14ac:dyDescent="0.25">
      <c r="A48" s="17"/>
      <c r="B48" s="19">
        <v>3000365</v>
      </c>
      <c r="C48" s="19" t="s">
        <v>470</v>
      </c>
      <c r="D48" s="23">
        <v>0.39458858923199691</v>
      </c>
    </row>
    <row r="49" spans="1:4" ht="38.25" x14ac:dyDescent="0.25">
      <c r="A49" s="17"/>
      <c r="B49" s="19">
        <v>3000369</v>
      </c>
      <c r="C49" s="19" t="s">
        <v>474</v>
      </c>
      <c r="D49" s="23">
        <v>0.42260436869852519</v>
      </c>
    </row>
    <row r="50" spans="1:4" ht="38.25" x14ac:dyDescent="0.25">
      <c r="A50" s="17"/>
      <c r="B50" s="19">
        <v>3000370</v>
      </c>
      <c r="C50" s="19" t="s">
        <v>475</v>
      </c>
      <c r="D50" s="23">
        <v>0.41617335756194984</v>
      </c>
    </row>
    <row r="51" spans="1:4" ht="25.5" x14ac:dyDescent="0.25">
      <c r="A51" s="17"/>
      <c r="B51" s="19">
        <v>3000424</v>
      </c>
      <c r="C51" s="19" t="s">
        <v>480</v>
      </c>
      <c r="D51" s="23">
        <v>0.43367571310119218</v>
      </c>
    </row>
    <row r="52" spans="1:4" ht="25.5" x14ac:dyDescent="0.25">
      <c r="A52" s="17"/>
      <c r="B52" s="19">
        <v>3044198</v>
      </c>
      <c r="C52" s="19" t="s">
        <v>486</v>
      </c>
      <c r="D52" s="23">
        <v>0.43184072596083106</v>
      </c>
    </row>
    <row r="53" spans="1:4" ht="26.25" thickBot="1" x14ac:dyDescent="0.3">
      <c r="A53" s="24"/>
      <c r="B53" s="26">
        <v>3045112</v>
      </c>
      <c r="C53" s="26" t="s">
        <v>493</v>
      </c>
      <c r="D53" s="30">
        <v>0.40845781003299159</v>
      </c>
    </row>
  </sheetData>
  <mergeCells count="10">
    <mergeCell ref="A42:D42"/>
    <mergeCell ref="A44:C45"/>
    <mergeCell ref="D44:D4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workbookViewId="0">
      <selection activeCell="F27" sqref="F2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114</v>
      </c>
      <c r="B1" s="49" t="s">
        <v>74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1765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31.071805999999999</v>
      </c>
      <c r="I6" s="14">
        <v>31.071805999999999</v>
      </c>
      <c r="J6" s="14">
        <v>13.231190671063576</v>
      </c>
      <c r="K6" s="14">
        <v>8.7551138410635758</v>
      </c>
      <c r="L6" s="14">
        <v>1.7733861500000001</v>
      </c>
      <c r="M6" s="14">
        <v>2.7026906800000003</v>
      </c>
      <c r="N6" s="15">
        <v>0.28177035609270912</v>
      </c>
      <c r="O6" s="15">
        <v>0.33884415959161102</v>
      </c>
      <c r="P6" s="16">
        <v>0.42582625133098401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t="shared" ref="H7:M7" si="0">SUM(H8:H16)</f>
        <v>31.071805999999995</v>
      </c>
      <c r="I7" s="37">
        <f t="shared" si="0"/>
        <v>31.071805999999999</v>
      </c>
      <c r="J7" s="37">
        <f t="shared" si="0"/>
        <v>13.231190671063574</v>
      </c>
      <c r="K7" s="37">
        <f t="shared" si="0"/>
        <v>8.7551138410635758</v>
      </c>
      <c r="L7" s="37">
        <f t="shared" si="0"/>
        <v>1.7733861499999999</v>
      </c>
      <c r="M7" s="37">
        <f t="shared" si="0"/>
        <v>2.7026906799999999</v>
      </c>
      <c r="N7" s="39">
        <f>IFERROR(K7/I7,0)</f>
        <v>0.28177035609270912</v>
      </c>
      <c r="O7" s="39">
        <f>IFERROR(SUM(K7,L7)/I7,0)</f>
        <v>0.33884415959161102</v>
      </c>
      <c r="P7" s="40">
        <f>IFERROR(SUM(K7,L7,M7)/I7,0)</f>
        <v>0.42582625133098401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513</v>
      </c>
      <c r="D8" s="68">
        <v>3000001</v>
      </c>
      <c r="E8" s="19" t="s">
        <v>276</v>
      </c>
      <c r="F8" s="69">
        <v>1</v>
      </c>
      <c r="G8" s="19" t="s">
        <v>532</v>
      </c>
      <c r="H8" s="20">
        <v>0.40599999999999997</v>
      </c>
      <c r="I8" s="21">
        <v>0.40600000000000003</v>
      </c>
      <c r="J8" s="21">
        <f t="shared" ref="J8:J16" si="1">SUM(K8,L8,M8)</f>
        <v>0.1925693294047755</v>
      </c>
      <c r="K8" s="21">
        <v>0.1232920594047755</v>
      </c>
      <c r="L8" s="21">
        <v>2.851975E-2</v>
      </c>
      <c r="M8" s="21">
        <v>4.0757519999999998E-2</v>
      </c>
      <c r="N8" s="22">
        <f t="shared" ref="N8:N17" si="2">IFERROR(K8/I8,0)</f>
        <v>0.30367502316447165</v>
      </c>
      <c r="O8" s="22">
        <f t="shared" ref="O8:O17" si="3">IFERROR(SUM(K8,L8)/I8,0)</f>
        <v>0.37392071281964406</v>
      </c>
      <c r="P8" s="23">
        <f t="shared" ref="P8:P17" si="4">IFERROR(SUM(K8,L8,M8)/I8,0)</f>
        <v>0.47430869311521057</v>
      </c>
      <c r="Q8" s="70">
        <v>0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5004232</v>
      </c>
      <c r="C9" s="19" t="s">
        <v>1769</v>
      </c>
      <c r="D9" s="68">
        <v>3000555</v>
      </c>
      <c r="E9" s="19" t="s">
        <v>1766</v>
      </c>
      <c r="F9" s="69">
        <v>476</v>
      </c>
      <c r="G9" s="19" t="s">
        <v>825</v>
      </c>
      <c r="H9" s="20">
        <v>10.814790999999998</v>
      </c>
      <c r="I9" s="21">
        <v>10.791790999999998</v>
      </c>
      <c r="J9" s="21">
        <f t="shared" si="1"/>
        <v>4.4660248522603405</v>
      </c>
      <c r="K9" s="21">
        <v>2.9670899022603408</v>
      </c>
      <c r="L9" s="21">
        <v>0.63630319000000013</v>
      </c>
      <c r="M9" s="21">
        <v>0.86263175999999997</v>
      </c>
      <c r="N9" s="22">
        <f t="shared" si="2"/>
        <v>0.27493952600271271</v>
      </c>
      <c r="O9" s="22">
        <f t="shared" si="3"/>
        <v>0.33390130445079425</v>
      </c>
      <c r="P9" s="23">
        <f t="shared" si="4"/>
        <v>0.41383537285519534</v>
      </c>
      <c r="Q9" s="70">
        <v>197190</v>
      </c>
      <c r="R9" s="21">
        <v>215330</v>
      </c>
      <c r="S9" s="23">
        <f t="shared" ref="S9:S16" si="5">IFERROR(R9/Q9,0)</f>
        <v>1.0919924945484052</v>
      </c>
    </row>
    <row r="10" spans="1:19" ht="38.25" x14ac:dyDescent="0.25">
      <c r="A10" s="17"/>
      <c r="B10" s="19">
        <v>5004233</v>
      </c>
      <c r="C10" s="19" t="s">
        <v>1770</v>
      </c>
      <c r="D10" s="68">
        <v>3000555</v>
      </c>
      <c r="E10" s="19" t="s">
        <v>1766</v>
      </c>
      <c r="F10" s="69">
        <v>476</v>
      </c>
      <c r="G10" s="19" t="s">
        <v>825</v>
      </c>
      <c r="H10" s="20">
        <v>1.5896569999999999</v>
      </c>
      <c r="I10" s="21">
        <v>1.4226570000000001</v>
      </c>
      <c r="J10" s="21">
        <f t="shared" si="1"/>
        <v>3.5698690063712374E-2</v>
      </c>
      <c r="K10" s="21">
        <v>2.0997390063712373E-2</v>
      </c>
      <c r="L10" s="21">
        <v>6.43E-3</v>
      </c>
      <c r="M10" s="21">
        <v>8.2712999999999988E-3</v>
      </c>
      <c r="N10" s="22">
        <f t="shared" si="2"/>
        <v>1.4759277931161462E-2</v>
      </c>
      <c r="O10" s="22">
        <f t="shared" si="3"/>
        <v>1.927898999106065E-2</v>
      </c>
      <c r="P10" s="23">
        <f t="shared" si="4"/>
        <v>2.5092970451565187E-2</v>
      </c>
      <c r="Q10" s="70">
        <v>0</v>
      </c>
      <c r="R10" s="21">
        <v>0</v>
      </c>
      <c r="S10" s="23">
        <f t="shared" si="5"/>
        <v>0</v>
      </c>
    </row>
    <row r="11" spans="1:19" ht="38.25" x14ac:dyDescent="0.25">
      <c r="A11" s="17"/>
      <c r="B11" s="19">
        <v>5004979</v>
      </c>
      <c r="C11" s="19" t="s">
        <v>1771</v>
      </c>
      <c r="D11" s="68">
        <v>3000644</v>
      </c>
      <c r="E11" s="19" t="s">
        <v>1767</v>
      </c>
      <c r="F11" s="69">
        <v>14</v>
      </c>
      <c r="G11" s="19" t="s">
        <v>691</v>
      </c>
      <c r="H11" s="20">
        <v>2.380293</v>
      </c>
      <c r="I11" s="21">
        <v>2.5459929999999997</v>
      </c>
      <c r="J11" s="21">
        <f t="shared" si="1"/>
        <v>0.93589472434760179</v>
      </c>
      <c r="K11" s="21">
        <v>0.67511842434760183</v>
      </c>
      <c r="L11" s="21">
        <v>0.10874588</v>
      </c>
      <c r="M11" s="21">
        <v>0.15203042</v>
      </c>
      <c r="N11" s="22">
        <f t="shared" si="2"/>
        <v>0.26516900256505099</v>
      </c>
      <c r="O11" s="22">
        <f t="shared" si="3"/>
        <v>0.3078815630473461</v>
      </c>
      <c r="P11" s="23">
        <f t="shared" si="4"/>
        <v>0.36759516791585911</v>
      </c>
      <c r="Q11" s="70">
        <v>1</v>
      </c>
      <c r="R11" s="21">
        <v>1</v>
      </c>
      <c r="S11" s="23">
        <f t="shared" si="5"/>
        <v>1</v>
      </c>
    </row>
    <row r="12" spans="1:19" ht="38.25" x14ac:dyDescent="0.25">
      <c r="A12" s="17"/>
      <c r="B12" s="19">
        <v>5004980</v>
      </c>
      <c r="C12" s="19" t="s">
        <v>1772</v>
      </c>
      <c r="D12" s="68">
        <v>3000644</v>
      </c>
      <c r="E12" s="19" t="s">
        <v>1767</v>
      </c>
      <c r="F12" s="69">
        <v>86</v>
      </c>
      <c r="G12" s="19" t="s">
        <v>501</v>
      </c>
      <c r="H12" s="20">
        <v>0.121319</v>
      </c>
      <c r="I12" s="21">
        <v>0.114568</v>
      </c>
      <c r="J12" s="21">
        <f t="shared" si="1"/>
        <v>2.2224869999999997E-2</v>
      </c>
      <c r="K12" s="21">
        <v>0</v>
      </c>
      <c r="L12" s="21">
        <v>3.4199999999999999E-3</v>
      </c>
      <c r="M12" s="21">
        <v>1.8804869999999998E-2</v>
      </c>
      <c r="N12" s="22">
        <f t="shared" si="2"/>
        <v>0</v>
      </c>
      <c r="O12" s="22">
        <f t="shared" si="3"/>
        <v>2.9851267369597093E-2</v>
      </c>
      <c r="P12" s="23">
        <f t="shared" si="4"/>
        <v>0.19398846100132669</v>
      </c>
      <c r="Q12" s="70">
        <v>325</v>
      </c>
      <c r="R12" s="21">
        <v>288</v>
      </c>
      <c r="S12" s="23">
        <f t="shared" si="5"/>
        <v>0.88615384615384618</v>
      </c>
    </row>
    <row r="13" spans="1:19" ht="38.25" x14ac:dyDescent="0.25">
      <c r="A13" s="17"/>
      <c r="B13" s="19">
        <v>5004981</v>
      </c>
      <c r="C13" s="19" t="s">
        <v>1773</v>
      </c>
      <c r="D13" s="68">
        <v>3000644</v>
      </c>
      <c r="E13" s="19" t="s">
        <v>1767</v>
      </c>
      <c r="F13" s="69">
        <v>587</v>
      </c>
      <c r="G13" s="19" t="s">
        <v>1777</v>
      </c>
      <c r="H13" s="20">
        <v>0.93023600000000006</v>
      </c>
      <c r="I13" s="21">
        <v>0.77128699999999972</v>
      </c>
      <c r="J13" s="21">
        <f t="shared" si="1"/>
        <v>9.1080002021044493E-3</v>
      </c>
      <c r="K13" s="21">
        <v>9.1080002021044493E-3</v>
      </c>
      <c r="L13" s="21">
        <v>0</v>
      </c>
      <c r="M13" s="21">
        <v>0</v>
      </c>
      <c r="N13" s="22">
        <f t="shared" si="2"/>
        <v>1.1808834068387581E-2</v>
      </c>
      <c r="O13" s="22">
        <f t="shared" si="3"/>
        <v>1.1808834068387581E-2</v>
      </c>
      <c r="P13" s="23">
        <f t="shared" si="4"/>
        <v>1.1808834068387581E-2</v>
      </c>
      <c r="Q13" s="70">
        <v>0</v>
      </c>
      <c r="R13" s="21">
        <v>0</v>
      </c>
      <c r="S13" s="23">
        <f t="shared" si="5"/>
        <v>0</v>
      </c>
    </row>
    <row r="14" spans="1:19" ht="38.25" x14ac:dyDescent="0.25">
      <c r="A14" s="17"/>
      <c r="B14" s="19">
        <v>5004982</v>
      </c>
      <c r="C14" s="19" t="s">
        <v>1774</v>
      </c>
      <c r="D14" s="68">
        <v>3000645</v>
      </c>
      <c r="E14" s="19" t="s">
        <v>1768</v>
      </c>
      <c r="F14" s="69">
        <v>109</v>
      </c>
      <c r="G14" s="19" t="s">
        <v>662</v>
      </c>
      <c r="H14" s="20">
        <v>1.4876250000000002</v>
      </c>
      <c r="I14" s="21">
        <v>1.4876250000000002</v>
      </c>
      <c r="J14" s="21">
        <f t="shared" si="1"/>
        <v>0.84331110090762251</v>
      </c>
      <c r="K14" s="21">
        <v>0.56169882090762258</v>
      </c>
      <c r="L14" s="21">
        <v>0.11212409999999999</v>
      </c>
      <c r="M14" s="21">
        <v>0.16948818000000002</v>
      </c>
      <c r="N14" s="22">
        <f t="shared" si="2"/>
        <v>0.37758092322166037</v>
      </c>
      <c r="O14" s="22">
        <f t="shared" si="3"/>
        <v>0.4529521357248113</v>
      </c>
      <c r="P14" s="23">
        <f t="shared" si="4"/>
        <v>0.5668841952156104</v>
      </c>
      <c r="Q14" s="70">
        <v>100</v>
      </c>
      <c r="R14" s="21">
        <v>268</v>
      </c>
      <c r="S14" s="23">
        <f t="shared" si="5"/>
        <v>2.68</v>
      </c>
    </row>
    <row r="15" spans="1:19" ht="38.25" x14ac:dyDescent="0.25">
      <c r="A15" s="17"/>
      <c r="B15" s="19">
        <v>5004983</v>
      </c>
      <c r="C15" s="19" t="s">
        <v>1775</v>
      </c>
      <c r="D15" s="68">
        <v>3000645</v>
      </c>
      <c r="E15" s="19" t="s">
        <v>1768</v>
      </c>
      <c r="F15" s="69">
        <v>587</v>
      </c>
      <c r="G15" s="19" t="s">
        <v>1777</v>
      </c>
      <c r="H15" s="20">
        <v>0.32058599999999998</v>
      </c>
      <c r="I15" s="21">
        <v>0.32058599999999998</v>
      </c>
      <c r="J15" s="21">
        <f t="shared" si="1"/>
        <v>7.0547651288143692E-2</v>
      </c>
      <c r="K15" s="21">
        <v>4.2639511288143694E-2</v>
      </c>
      <c r="L15" s="21">
        <v>1.3711850000000001E-2</v>
      </c>
      <c r="M15" s="21">
        <v>1.4196290000000002E-2</v>
      </c>
      <c r="N15" s="22">
        <f t="shared" si="2"/>
        <v>0.13300490753851915</v>
      </c>
      <c r="O15" s="22">
        <f t="shared" si="3"/>
        <v>0.17577611401665605</v>
      </c>
      <c r="P15" s="23">
        <f t="shared" si="4"/>
        <v>0.22005842827866376</v>
      </c>
      <c r="Q15" s="70">
        <v>0</v>
      </c>
      <c r="R15" s="21">
        <v>0</v>
      </c>
      <c r="S15" s="23">
        <f t="shared" si="5"/>
        <v>0</v>
      </c>
    </row>
    <row r="16" spans="1:19" ht="38.25" x14ac:dyDescent="0.25">
      <c r="A16" s="17"/>
      <c r="B16" s="19">
        <v>5004984</v>
      </c>
      <c r="C16" s="19" t="s">
        <v>1776</v>
      </c>
      <c r="D16" s="68">
        <v>3000645</v>
      </c>
      <c r="E16" s="19" t="s">
        <v>1768</v>
      </c>
      <c r="F16" s="69">
        <v>53</v>
      </c>
      <c r="G16" s="19" t="s">
        <v>631</v>
      </c>
      <c r="H16" s="20">
        <v>13.021299000000001</v>
      </c>
      <c r="I16" s="21">
        <v>13.211299</v>
      </c>
      <c r="J16" s="21">
        <f t="shared" si="1"/>
        <v>6.6558114525892744</v>
      </c>
      <c r="K16" s="21">
        <v>4.3551697325892746</v>
      </c>
      <c r="L16" s="21">
        <v>0.86413138</v>
      </c>
      <c r="M16" s="21">
        <v>1.4365103399999999</v>
      </c>
      <c r="N16" s="22">
        <f t="shared" si="2"/>
        <v>0.32965492133584096</v>
      </c>
      <c r="O16" s="22">
        <f t="shared" si="3"/>
        <v>0.39506343112734593</v>
      </c>
      <c r="P16" s="23">
        <f t="shared" si="4"/>
        <v>0.50379689783641068</v>
      </c>
      <c r="Q16" s="70">
        <v>4880</v>
      </c>
      <c r="R16" s="21">
        <v>4512</v>
      </c>
      <c r="S16" s="23">
        <f t="shared" si="5"/>
        <v>0.92459016393442628</v>
      </c>
    </row>
    <row r="17" spans="1:19" ht="15.75" thickBot="1" x14ac:dyDescent="0.3">
      <c r="A17" s="41" t="s">
        <v>294</v>
      </c>
      <c r="B17" s="43"/>
      <c r="C17" s="43"/>
      <c r="D17" s="65"/>
      <c r="E17" s="43"/>
      <c r="F17" s="66"/>
      <c r="G17" s="43"/>
      <c r="H17" s="44">
        <f>H6-H7</f>
        <v>0</v>
      </c>
      <c r="I17" s="44">
        <f t="shared" ref="I17:M17" si="6">I6-I7</f>
        <v>0</v>
      </c>
      <c r="J17" s="44">
        <f t="shared" si="6"/>
        <v>0</v>
      </c>
      <c r="K17" s="44">
        <f t="shared" si="6"/>
        <v>0</v>
      </c>
      <c r="L17" s="44">
        <f t="shared" si="6"/>
        <v>0</v>
      </c>
      <c r="M17" s="44">
        <f t="shared" si="6"/>
        <v>0</v>
      </c>
      <c r="N17" s="46">
        <f t="shared" si="2"/>
        <v>0</v>
      </c>
      <c r="O17" s="46">
        <f t="shared" si="3"/>
        <v>0</v>
      </c>
      <c r="P17" s="47">
        <f t="shared" si="4"/>
        <v>0</v>
      </c>
      <c r="Q17" s="67"/>
      <c r="R17" s="45"/>
      <c r="S17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115</v>
      </c>
      <c r="B1" s="50" t="s">
        <v>1780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1781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1427.6091099999996</v>
      </c>
      <c r="E6" s="14">
        <v>1429.4496549999999</v>
      </c>
      <c r="F6" s="14">
        <v>372.65707857205996</v>
      </c>
      <c r="G6" s="14">
        <v>93.754169422059931</v>
      </c>
      <c r="H6" s="14">
        <v>119.57937146999998</v>
      </c>
      <c r="I6" s="14">
        <v>159.32353768000002</v>
      </c>
      <c r="J6" s="15">
        <v>6.5587598062038732E-2</v>
      </c>
      <c r="K6" s="15">
        <v>0.14924173100175392</v>
      </c>
      <c r="L6" s="16">
        <v>0.26069968765151086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1427.4991099999984</v>
      </c>
      <c r="E7" s="38">
        <f ca="1">SUM(E8:OFFSET(E6,MATCH("GOBIERNOS REGIONALES",$A$8:$A$50,0),0))</f>
        <v>1429.1493269999996</v>
      </c>
      <c r="F7" s="38">
        <f ca="1">SUM(F8:OFFSET(F6,MATCH("GOBIERNOS REGIONALES",$A$8:$A$50,0),0))</f>
        <v>372.46065689663942</v>
      </c>
      <c r="G7" s="38">
        <f ca="1">SUM(G8:OFFSET(G6,MATCH("GOBIERNOS REGIONALES",$A$8:$A$50,0),0))</f>
        <v>93.567426036639517</v>
      </c>
      <c r="H7" s="38">
        <f ca="1">SUM(H8:OFFSET(H6,MATCH("GOBIERNOS REGIONALES",$A$8:$A$50,0),0))</f>
        <v>119.57259946999996</v>
      </c>
      <c r="I7" s="38">
        <f ca="1">SUM(I8:OFFSET(I6,MATCH("GOBIERNOS REGIONALES",$A$8:$A$50,0),0))</f>
        <v>159.32063138999993</v>
      </c>
      <c r="J7" s="39">
        <f ca="1">IFERROR(G7/E7,0)</f>
        <v>6.5470713429961636E-2</v>
      </c>
      <c r="K7" s="39">
        <f ca="1">IFERROR(SUM(G7,H7)/E7,0)</f>
        <v>0.14913768735003541</v>
      </c>
      <c r="L7" s="40">
        <f ca="1">IFERROR(SUM(G7,H7,I7)/E7,0)</f>
        <v>0.26061703270608583</v>
      </c>
      <c r="M7" s="4"/>
    </row>
    <row r="8" spans="1:13" ht="25.5" x14ac:dyDescent="0.25">
      <c r="A8" s="17"/>
      <c r="B8" s="18">
        <v>40</v>
      </c>
      <c r="C8" s="19" t="s">
        <v>128</v>
      </c>
      <c r="D8" s="20">
        <v>1427.4991099999984</v>
      </c>
      <c r="E8" s="21">
        <v>1429.1493269999996</v>
      </c>
      <c r="F8" s="21">
        <f t="shared" ref="F8:F10" si="0">SUM(G8,H8,I8)</f>
        <v>372.46065689663942</v>
      </c>
      <c r="G8" s="21">
        <v>93.567426036639517</v>
      </c>
      <c r="H8" s="21">
        <v>119.57259946999996</v>
      </c>
      <c r="I8" s="21">
        <v>159.32063138999993</v>
      </c>
      <c r="J8" s="22">
        <f t="shared" ref="J8:J10" si="1">IFERROR(G8/E8,0)</f>
        <v>6.5470713429961636E-2</v>
      </c>
      <c r="K8" s="22">
        <f t="shared" ref="K8:K10" si="2">IFERROR(SUM(G8,H8)/E8,0)</f>
        <v>0.14913768735003541</v>
      </c>
      <c r="L8" s="23">
        <f t="shared" ref="L8:L10" si="3">IFERROR(SUM(G8,H8,I8)/E8,0)</f>
        <v>0.26061703270608583</v>
      </c>
      <c r="M8" s="4"/>
    </row>
    <row r="9" spans="1:13" x14ac:dyDescent="0.25">
      <c r="A9" s="34" t="s">
        <v>206</v>
      </c>
      <c r="B9" s="57"/>
      <c r="C9" s="36"/>
      <c r="D9" s="37">
        <f ca="1">SUM(D10:OFFSET(D8,(MATCH("GOBIERNOS LOCALES",$A$8:$A$50,0)-MATCH("GOBIERNOS REGIONALES",$A$8:$A$50,0)),0))</f>
        <v>0</v>
      </c>
      <c r="E9" s="38">
        <f ca="1">SUM(E10:OFFSET(E8,(MATCH("GOBIERNOS LOCALES",$A$8:$A$50,0)-MATCH("GOBIERNOS REGIONALES",$A$8:$A$50,0)),0))</f>
        <v>0</v>
      </c>
      <c r="F9" s="38">
        <f ca="1">SUM(F10:OFFSET(F8,(MATCH("GOBIERNOS LOCALES",$A$8:$A$50,0)-MATCH("GOBIERNOS REGIONALES",$A$8:$A$50,0)),0))</f>
        <v>0</v>
      </c>
      <c r="G9" s="38">
        <f ca="1">SUM(G10:OFFSET(G8,(MATCH("GOBIERNOS LOCALES",$A$8:$A$50,0)-MATCH("GOBIERNOS REGIONALES",$A$8:$A$50,0)),0))</f>
        <v>0</v>
      </c>
      <c r="H9" s="38">
        <f ca="1">SUM(H10:OFFSET(H8,(MATCH("GOBIERNOS LOCALES",$A$8:$A$50,0)-MATCH("GOBIERNOS REGIONALES",$A$8:$A$50,0)),0))</f>
        <v>0</v>
      </c>
      <c r="I9" s="38">
        <f ca="1">SUM(I10:OFFSET(I8,(MATCH("GOBIERNOS LOCALES",$A$8:$A$50,0)-MATCH("GOBIERNOS REGIONALES",$A$8:$A$50,0)),0))</f>
        <v>0</v>
      </c>
      <c r="J9" s="39">
        <f ca="1">IFERROR(G9/E9,0)</f>
        <v>0</v>
      </c>
      <c r="K9" s="39">
        <f ca="1">IFERROR(SUM(G9,H9)/E9,0)</f>
        <v>0</v>
      </c>
      <c r="L9" s="40">
        <f ca="1">IFERROR(SUM(G9,H9,I9)/E9,0)</f>
        <v>0</v>
      </c>
      <c r="M9" s="4"/>
    </row>
    <row r="10" spans="1:13" ht="15.75" thickBot="1" x14ac:dyDescent="0.3">
      <c r="A10" s="41" t="s">
        <v>233</v>
      </c>
      <c r="B10" s="58"/>
      <c r="C10" s="43"/>
      <c r="D10" s="44">
        <v>0.11</v>
      </c>
      <c r="E10" s="45">
        <v>0.30032800000000004</v>
      </c>
      <c r="F10" s="45">
        <f t="shared" si="0"/>
        <v>0.19642167542041369</v>
      </c>
      <c r="G10" s="45">
        <v>0.18674338542041369</v>
      </c>
      <c r="H10" s="45">
        <v>6.7720000000000002E-3</v>
      </c>
      <c r="I10" s="45">
        <v>2.9062900000000002E-3</v>
      </c>
      <c r="J10" s="46">
        <f t="shared" si="1"/>
        <v>0.62179811879150015</v>
      </c>
      <c r="K10" s="46">
        <f t="shared" si="2"/>
        <v>0.6443467989012468</v>
      </c>
      <c r="L10" s="47">
        <f t="shared" si="3"/>
        <v>0.65402385198987001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10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115</v>
      </c>
      <c r="B1" s="51" t="s">
        <v>1780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1782</v>
      </c>
      <c r="N2" s="72" t="s">
        <v>1801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1427.6091099999996</v>
      </c>
      <c r="E6" s="14">
        <f ca="1">SUM(E7:OFFSET(E7,50,0))</f>
        <v>1429.4496549999999</v>
      </c>
      <c r="F6" s="14">
        <f ca="1">SUM(F7:OFFSET(F7,50,0))</f>
        <v>372.65707857205996</v>
      </c>
      <c r="G6" s="14">
        <f ca="1">SUM(G7:OFFSET(G7,50,0))</f>
        <v>93.754169422059931</v>
      </c>
      <c r="H6" s="14">
        <f ca="1">SUM(H7:OFFSET(H7,50,0))</f>
        <v>119.57937146999998</v>
      </c>
      <c r="I6" s="14">
        <f ca="1">SUM(I7:OFFSET(I7,50,0))</f>
        <v>159.32353768000002</v>
      </c>
      <c r="J6" s="15">
        <f ca="1">IFERROR(G6/E6,0)</f>
        <v>6.5587598062038732E-2</v>
      </c>
      <c r="K6" s="15">
        <f ca="1">IFERROR(SUM(G6,H6)/E6,0)</f>
        <v>0.14924173100175392</v>
      </c>
      <c r="L6" s="16">
        <f ca="1">IFERROR(SUM(G6,H6,I6)/E6,0)</f>
        <v>0.26069968765151086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46.635879999999993</v>
      </c>
      <c r="E7" s="21">
        <v>48.509328000000011</v>
      </c>
      <c r="F7" s="21">
        <f t="shared" ref="F7:F30" si="0">SUM(G7,H7,I7)</f>
        <v>16.336402814847673</v>
      </c>
      <c r="G7" s="21">
        <v>1.3247988248476759</v>
      </c>
      <c r="H7" s="21">
        <v>8.0992312699999989</v>
      </c>
      <c r="I7" s="21">
        <v>6.9123727199999996</v>
      </c>
      <c r="J7" s="22">
        <f t="shared" ref="J7:J30" si="1">IFERROR(G7/E7,0)</f>
        <v>2.7310187122107227E-2</v>
      </c>
      <c r="K7" s="22">
        <f t="shared" ref="K7:K30" si="2">IFERROR(SUM(G7,H7)/E7,0)</f>
        <v>0.19427253444631665</v>
      </c>
      <c r="L7" s="23">
        <f t="shared" ref="L7:L30" si="3">IFERROR(SUM(G7,H7,I7)/E7,0)</f>
        <v>0.33676827712079765</v>
      </c>
      <c r="M7" s="4"/>
      <c r="N7" t="s">
        <v>253</v>
      </c>
      <c r="O7" s="5">
        <v>11.847840582185222</v>
      </c>
      <c r="P7" s="71">
        <v>0.3956494862443406</v>
      </c>
    </row>
    <row r="8" spans="1:16" x14ac:dyDescent="0.25">
      <c r="A8" s="17"/>
      <c r="B8" s="55">
        <v>2</v>
      </c>
      <c r="C8" s="19" t="s">
        <v>251</v>
      </c>
      <c r="D8" s="20">
        <v>60.152322999999996</v>
      </c>
      <c r="E8" s="21">
        <v>56.933367999999994</v>
      </c>
      <c r="F8" s="21">
        <f t="shared" si="0"/>
        <v>13.766155481717574</v>
      </c>
      <c r="G8" s="21">
        <v>1.903965171717573</v>
      </c>
      <c r="H8" s="21">
        <v>3.4144523800000002</v>
      </c>
      <c r="I8" s="21">
        <v>8.4477379300000006</v>
      </c>
      <c r="J8" s="22">
        <f t="shared" si="1"/>
        <v>3.3441990850033201E-2</v>
      </c>
      <c r="K8" s="22">
        <f t="shared" si="2"/>
        <v>9.341477131157204E-2</v>
      </c>
      <c r="L8" s="23">
        <f t="shared" si="3"/>
        <v>0.24179415280187841</v>
      </c>
      <c r="M8" s="4"/>
      <c r="N8" t="s">
        <v>262</v>
      </c>
      <c r="O8" s="5">
        <v>31.076684447810411</v>
      </c>
      <c r="P8" s="71">
        <v>0.38778083587802659</v>
      </c>
    </row>
    <row r="9" spans="1:16" x14ac:dyDescent="0.25">
      <c r="A9" s="17"/>
      <c r="B9" s="55">
        <v>3</v>
      </c>
      <c r="C9" s="19" t="s">
        <v>252</v>
      </c>
      <c r="D9" s="20">
        <v>53.761077000000007</v>
      </c>
      <c r="E9" s="21">
        <v>48.266605999999996</v>
      </c>
      <c r="F9" s="21">
        <f t="shared" si="0"/>
        <v>12.746596997730238</v>
      </c>
      <c r="G9" s="21">
        <v>3.5848589277302381</v>
      </c>
      <c r="H9" s="21">
        <v>7.4289410599999997</v>
      </c>
      <c r="I9" s="21">
        <v>1.7327970099999999</v>
      </c>
      <c r="J9" s="22">
        <f t="shared" si="1"/>
        <v>7.4272032463402096E-2</v>
      </c>
      <c r="K9" s="22">
        <f t="shared" si="2"/>
        <v>0.22818675064350369</v>
      </c>
      <c r="L9" s="23">
        <f t="shared" si="3"/>
        <v>0.26408728630577916</v>
      </c>
      <c r="M9" s="4"/>
      <c r="N9" t="s">
        <v>259</v>
      </c>
      <c r="O9" s="5">
        <v>28.990857722098486</v>
      </c>
      <c r="P9" s="71">
        <v>0.37745978075532727</v>
      </c>
    </row>
    <row r="10" spans="1:16" x14ac:dyDescent="0.25">
      <c r="A10" s="17"/>
      <c r="B10" s="55">
        <v>4</v>
      </c>
      <c r="C10" s="19" t="s">
        <v>253</v>
      </c>
      <c r="D10" s="20">
        <v>33.203015000000001</v>
      </c>
      <c r="E10" s="21">
        <v>29.945295000000002</v>
      </c>
      <c r="F10" s="21">
        <f t="shared" si="0"/>
        <v>11.847840582185222</v>
      </c>
      <c r="G10" s="21">
        <v>4.9142577521852218</v>
      </c>
      <c r="H10" s="21">
        <v>2.87238785</v>
      </c>
      <c r="I10" s="21">
        <v>4.0611949800000007</v>
      </c>
      <c r="J10" s="22">
        <f t="shared" si="1"/>
        <v>0.16410784239010573</v>
      </c>
      <c r="K10" s="22">
        <f t="shared" si="2"/>
        <v>0.26002901631742886</v>
      </c>
      <c r="L10" s="23">
        <f t="shared" si="3"/>
        <v>0.3956494862443406</v>
      </c>
      <c r="M10" s="4"/>
      <c r="N10" t="s">
        <v>268</v>
      </c>
      <c r="O10" s="5">
        <v>8.9188915192887865</v>
      </c>
      <c r="P10" s="71">
        <v>0.36895330118305952</v>
      </c>
    </row>
    <row r="11" spans="1:16" x14ac:dyDescent="0.25">
      <c r="A11" s="17"/>
      <c r="B11" s="55">
        <v>5</v>
      </c>
      <c r="C11" s="19" t="s">
        <v>254</v>
      </c>
      <c r="D11" s="20">
        <v>61.321322999999992</v>
      </c>
      <c r="E11" s="21">
        <v>56.969176999999995</v>
      </c>
      <c r="F11" s="21">
        <f t="shared" si="0"/>
        <v>10.64803168472236</v>
      </c>
      <c r="G11" s="21">
        <v>1.6630838747223606</v>
      </c>
      <c r="H11" s="21">
        <v>3.7046757500000003</v>
      </c>
      <c r="I11" s="21">
        <v>5.2802720599999997</v>
      </c>
      <c r="J11" s="22">
        <f t="shared" si="1"/>
        <v>2.9192696161335817E-2</v>
      </c>
      <c r="K11" s="22">
        <f t="shared" si="2"/>
        <v>9.4222172539413035E-2</v>
      </c>
      <c r="L11" s="23">
        <f t="shared" si="3"/>
        <v>0.18690864508578667</v>
      </c>
      <c r="M11" s="4"/>
      <c r="N11" t="s">
        <v>271</v>
      </c>
      <c r="O11" s="5">
        <v>18.57225285370599</v>
      </c>
      <c r="P11" s="71">
        <v>0.36674959139545116</v>
      </c>
    </row>
    <row r="12" spans="1:16" x14ac:dyDescent="0.25">
      <c r="A12" s="17"/>
      <c r="B12" s="55">
        <v>6</v>
      </c>
      <c r="C12" s="19" t="s">
        <v>255</v>
      </c>
      <c r="D12" s="20">
        <v>110.48840699999998</v>
      </c>
      <c r="E12" s="21">
        <v>104.57493299999999</v>
      </c>
      <c r="F12" s="21">
        <f t="shared" si="0"/>
        <v>35.282735330862209</v>
      </c>
      <c r="G12" s="21">
        <v>11.925452640862204</v>
      </c>
      <c r="H12" s="21">
        <v>11.86339119</v>
      </c>
      <c r="I12" s="21">
        <v>11.4938915</v>
      </c>
      <c r="J12" s="22">
        <f t="shared" si="1"/>
        <v>0.1140373921240017</v>
      </c>
      <c r="K12" s="22">
        <f t="shared" si="2"/>
        <v>0.22748132031662127</v>
      </c>
      <c r="L12" s="23">
        <f t="shared" si="3"/>
        <v>0.33739189993898644</v>
      </c>
      <c r="M12" s="4"/>
      <c r="N12" t="s">
        <v>269</v>
      </c>
      <c r="O12" s="5">
        <v>27.164869761794648</v>
      </c>
      <c r="P12" s="71">
        <v>0.34166212398034812</v>
      </c>
    </row>
    <row r="13" spans="1:16" x14ac:dyDescent="0.25">
      <c r="A13" s="17"/>
      <c r="B13" s="55">
        <v>8</v>
      </c>
      <c r="C13" s="19" t="s">
        <v>257</v>
      </c>
      <c r="D13" s="20">
        <v>81.691631000000001</v>
      </c>
      <c r="E13" s="21">
        <v>75.755819000000002</v>
      </c>
      <c r="F13" s="21">
        <f t="shared" si="0"/>
        <v>20.694883132513677</v>
      </c>
      <c r="G13" s="21">
        <v>1.0174610525136814</v>
      </c>
      <c r="H13" s="21">
        <v>3.3724118899999995</v>
      </c>
      <c r="I13" s="21">
        <v>16.305010189999997</v>
      </c>
      <c r="J13" s="22">
        <f t="shared" si="1"/>
        <v>1.3430797342626331E-2</v>
      </c>
      <c r="K13" s="22">
        <f t="shared" si="2"/>
        <v>5.7947666601210937E-2</v>
      </c>
      <c r="L13" s="23">
        <f t="shared" si="3"/>
        <v>0.27317879214682739</v>
      </c>
      <c r="M13" s="4"/>
      <c r="N13" t="s">
        <v>255</v>
      </c>
      <c r="O13" s="5">
        <v>35.282735330862209</v>
      </c>
      <c r="P13" s="71">
        <v>0.33739189993898644</v>
      </c>
    </row>
    <row r="14" spans="1:16" x14ac:dyDescent="0.25">
      <c r="A14" s="17"/>
      <c r="B14" s="55">
        <v>9</v>
      </c>
      <c r="C14" s="19" t="s">
        <v>258</v>
      </c>
      <c r="D14" s="20">
        <v>62.603713000000006</v>
      </c>
      <c r="E14" s="21">
        <v>51.381686999999992</v>
      </c>
      <c r="F14" s="21">
        <f t="shared" si="0"/>
        <v>14.541569785856655</v>
      </c>
      <c r="G14" s="21">
        <v>2.4273392958566546</v>
      </c>
      <c r="H14" s="21">
        <v>4.4929415799999992</v>
      </c>
      <c r="I14" s="21">
        <v>7.6212889100000005</v>
      </c>
      <c r="J14" s="22">
        <f t="shared" si="1"/>
        <v>4.7241331252059808E-2</v>
      </c>
      <c r="K14" s="22">
        <f t="shared" si="2"/>
        <v>0.13468380039481098</v>
      </c>
      <c r="L14" s="23">
        <f t="shared" si="3"/>
        <v>0.28301075022812422</v>
      </c>
      <c r="M14" s="4"/>
      <c r="N14" t="s">
        <v>250</v>
      </c>
      <c r="O14" s="5">
        <v>16.336402814847673</v>
      </c>
      <c r="P14" s="71">
        <v>0.33676827712079765</v>
      </c>
    </row>
    <row r="15" spans="1:16" x14ac:dyDescent="0.25">
      <c r="A15" s="17"/>
      <c r="B15" s="55">
        <v>10</v>
      </c>
      <c r="C15" s="19" t="s">
        <v>259</v>
      </c>
      <c r="D15" s="20">
        <v>81.213999999999984</v>
      </c>
      <c r="E15" s="21">
        <v>76.805156999999994</v>
      </c>
      <c r="F15" s="21">
        <f t="shared" si="0"/>
        <v>28.990857722098486</v>
      </c>
      <c r="G15" s="21">
        <v>10.258917502098484</v>
      </c>
      <c r="H15" s="21">
        <v>7.4375846799999987</v>
      </c>
      <c r="I15" s="21">
        <v>11.294355540000002</v>
      </c>
      <c r="J15" s="22">
        <f t="shared" si="1"/>
        <v>0.13357068591238586</v>
      </c>
      <c r="K15" s="22">
        <f t="shared" si="2"/>
        <v>0.23040773397674957</v>
      </c>
      <c r="L15" s="23">
        <f t="shared" si="3"/>
        <v>0.37745978075532727</v>
      </c>
      <c r="M15" s="4"/>
      <c r="N15" t="s">
        <v>272</v>
      </c>
      <c r="O15" s="5">
        <v>2.3496982151522734</v>
      </c>
      <c r="P15" s="71">
        <v>0.28752164828481386</v>
      </c>
    </row>
    <row r="16" spans="1:16" x14ac:dyDescent="0.25">
      <c r="A16" s="17"/>
      <c r="B16" s="55">
        <v>11</v>
      </c>
      <c r="C16" s="19" t="s">
        <v>260</v>
      </c>
      <c r="D16" s="20">
        <v>26.343986999999998</v>
      </c>
      <c r="E16" s="21">
        <v>29.738925999999999</v>
      </c>
      <c r="F16" s="21">
        <f t="shared" si="0"/>
        <v>2.7186153197331322</v>
      </c>
      <c r="G16" s="21">
        <v>0.60418461973313242</v>
      </c>
      <c r="H16" s="21">
        <v>1.30486945</v>
      </c>
      <c r="I16" s="21">
        <v>0.80956125000000001</v>
      </c>
      <c r="J16" s="22">
        <f t="shared" si="1"/>
        <v>2.0316289153587203E-2</v>
      </c>
      <c r="K16" s="22">
        <f t="shared" si="2"/>
        <v>6.419377988744894E-2</v>
      </c>
      <c r="L16" s="23">
        <f t="shared" si="3"/>
        <v>9.1416055836486237E-2</v>
      </c>
      <c r="M16" s="4"/>
      <c r="N16" t="s">
        <v>258</v>
      </c>
      <c r="O16" s="5">
        <v>14.541569785856655</v>
      </c>
      <c r="P16" s="71">
        <v>0.28301075022812422</v>
      </c>
    </row>
    <row r="17" spans="1:16" x14ac:dyDescent="0.25">
      <c r="A17" s="17"/>
      <c r="B17" s="55">
        <v>12</v>
      </c>
      <c r="C17" s="19" t="s">
        <v>261</v>
      </c>
      <c r="D17" s="20">
        <v>62.667832000000004</v>
      </c>
      <c r="E17" s="21">
        <v>58.772731999999998</v>
      </c>
      <c r="F17" s="21">
        <f t="shared" si="0"/>
        <v>14.119391540665603</v>
      </c>
      <c r="G17" s="21">
        <v>1.3521107706656039</v>
      </c>
      <c r="H17" s="21">
        <v>4.6795170099999996</v>
      </c>
      <c r="I17" s="21">
        <v>8.0877637599999996</v>
      </c>
      <c r="J17" s="22">
        <f t="shared" si="1"/>
        <v>2.3005749854636739E-2</v>
      </c>
      <c r="K17" s="22">
        <f t="shared" si="2"/>
        <v>0.10262629582483257</v>
      </c>
      <c r="L17" s="23">
        <f t="shared" si="3"/>
        <v>0.2402371143928719</v>
      </c>
      <c r="M17" s="4"/>
      <c r="N17" t="s">
        <v>257</v>
      </c>
      <c r="O17" s="5">
        <v>20.694883132513677</v>
      </c>
      <c r="P17" s="71">
        <v>0.27317879214682739</v>
      </c>
    </row>
    <row r="18" spans="1:16" x14ac:dyDescent="0.25">
      <c r="A18" s="17"/>
      <c r="B18" s="55">
        <v>13</v>
      </c>
      <c r="C18" s="19" t="s">
        <v>262</v>
      </c>
      <c r="D18" s="20">
        <v>77.796351000000001</v>
      </c>
      <c r="E18" s="21">
        <v>80.139814999999999</v>
      </c>
      <c r="F18" s="21">
        <f t="shared" si="0"/>
        <v>31.076684447810411</v>
      </c>
      <c r="G18" s="21">
        <v>8.4922682078104117</v>
      </c>
      <c r="H18" s="21">
        <v>13.77626903</v>
      </c>
      <c r="I18" s="21">
        <v>8.8081472099999978</v>
      </c>
      <c r="J18" s="22">
        <f t="shared" si="1"/>
        <v>0.10596815338056885</v>
      </c>
      <c r="K18" s="22">
        <f t="shared" si="2"/>
        <v>0.27787108365311819</v>
      </c>
      <c r="L18" s="23">
        <f t="shared" si="3"/>
        <v>0.38778083587802659</v>
      </c>
      <c r="M18" s="4"/>
      <c r="N18" t="s">
        <v>252</v>
      </c>
      <c r="O18" s="5">
        <v>12.746596997730238</v>
      </c>
      <c r="P18" s="71">
        <v>0.26408728630577916</v>
      </c>
    </row>
    <row r="19" spans="1:16" x14ac:dyDescent="0.25">
      <c r="A19" s="17"/>
      <c r="B19" s="55">
        <v>14</v>
      </c>
      <c r="C19" s="19" t="s">
        <v>263</v>
      </c>
      <c r="D19" s="20">
        <v>36.444585000000004</v>
      </c>
      <c r="E19" s="21">
        <v>37.355617000000002</v>
      </c>
      <c r="F19" s="21">
        <f t="shared" si="0"/>
        <v>5.6196545027400102</v>
      </c>
      <c r="G19" s="21">
        <v>2.1748853227400105</v>
      </c>
      <c r="H19" s="21">
        <v>1.4433795599999999</v>
      </c>
      <c r="I19" s="21">
        <v>2.0013896199999999</v>
      </c>
      <c r="J19" s="22">
        <f t="shared" si="1"/>
        <v>5.8221105616861057E-2</v>
      </c>
      <c r="K19" s="22">
        <f t="shared" si="2"/>
        <v>9.685999518466018E-2</v>
      </c>
      <c r="L19" s="23">
        <f t="shared" si="3"/>
        <v>0.15043666666622077</v>
      </c>
      <c r="M19" s="4"/>
      <c r="N19" t="s">
        <v>251</v>
      </c>
      <c r="O19" s="5">
        <v>13.766155481717574</v>
      </c>
      <c r="P19" s="71">
        <v>0.24179415280187841</v>
      </c>
    </row>
    <row r="20" spans="1:16" x14ac:dyDescent="0.25">
      <c r="A20" s="17"/>
      <c r="B20" s="55">
        <v>15</v>
      </c>
      <c r="C20" s="19" t="s">
        <v>264</v>
      </c>
      <c r="D20" s="20">
        <v>223.33696400000005</v>
      </c>
      <c r="E20" s="21">
        <v>243.142743</v>
      </c>
      <c r="F20" s="21">
        <f t="shared" si="0"/>
        <v>49.817669114403287</v>
      </c>
      <c r="G20" s="21">
        <v>27.476389344403287</v>
      </c>
      <c r="H20" s="21">
        <v>6.6974036899999998</v>
      </c>
      <c r="I20" s="21">
        <v>15.643876079999998</v>
      </c>
      <c r="J20" s="22">
        <f t="shared" si="1"/>
        <v>0.1130051796133734</v>
      </c>
      <c r="K20" s="22">
        <f t="shared" si="2"/>
        <v>0.1405503311048987</v>
      </c>
      <c r="L20" s="23">
        <f t="shared" si="3"/>
        <v>0.20489062720824569</v>
      </c>
      <c r="M20" s="4"/>
      <c r="N20" t="s">
        <v>261</v>
      </c>
      <c r="O20" s="5">
        <v>14.119391540665603</v>
      </c>
      <c r="P20" s="71">
        <v>0.2402371143928719</v>
      </c>
    </row>
    <row r="21" spans="1:16" x14ac:dyDescent="0.25">
      <c r="A21" s="17"/>
      <c r="B21" s="55">
        <v>16</v>
      </c>
      <c r="C21" s="19" t="s">
        <v>265</v>
      </c>
      <c r="D21" s="20">
        <v>110.580555</v>
      </c>
      <c r="E21" s="21">
        <v>111.60046699999999</v>
      </c>
      <c r="F21" s="21">
        <f t="shared" si="0"/>
        <v>21.950104952335685</v>
      </c>
      <c r="G21" s="21">
        <v>1.7295592823356856</v>
      </c>
      <c r="H21" s="21">
        <v>10.477542070000002</v>
      </c>
      <c r="I21" s="21">
        <v>9.7430035999999998</v>
      </c>
      <c r="J21" s="22">
        <f t="shared" si="1"/>
        <v>1.5497778179868062E-2</v>
      </c>
      <c r="K21" s="22">
        <f t="shared" si="2"/>
        <v>0.10938217088585918</v>
      </c>
      <c r="L21" s="23">
        <f t="shared" si="3"/>
        <v>0.19668470520231501</v>
      </c>
      <c r="M21" s="4"/>
      <c r="N21" t="s">
        <v>266</v>
      </c>
      <c r="O21" s="5">
        <v>2.0741976679290719</v>
      </c>
      <c r="P21" s="71">
        <v>0.22857960985697742</v>
      </c>
    </row>
    <row r="22" spans="1:16" x14ac:dyDescent="0.25">
      <c r="A22" s="17"/>
      <c r="B22" s="55">
        <v>17</v>
      </c>
      <c r="C22" s="19" t="s">
        <v>266</v>
      </c>
      <c r="D22" s="20">
        <v>8.9974359999999987</v>
      </c>
      <c r="E22" s="21">
        <v>9.0742900000000013</v>
      </c>
      <c r="F22" s="21">
        <f t="shared" si="0"/>
        <v>2.0741976679290719</v>
      </c>
      <c r="G22" s="21">
        <v>0.46495064792907215</v>
      </c>
      <c r="H22" s="21">
        <v>0.82528768999999991</v>
      </c>
      <c r="I22" s="21">
        <v>0.78395933000000007</v>
      </c>
      <c r="J22" s="22">
        <f t="shared" si="1"/>
        <v>5.1238239898556477E-2</v>
      </c>
      <c r="K22" s="22">
        <f t="shared" si="2"/>
        <v>0.14218614766875115</v>
      </c>
      <c r="L22" s="23">
        <f t="shared" si="3"/>
        <v>0.22857960985697742</v>
      </c>
      <c r="M22" s="4"/>
      <c r="N22" t="s">
        <v>273</v>
      </c>
      <c r="O22" s="5">
        <v>2.823023017029255</v>
      </c>
      <c r="P22" s="71">
        <v>0.22318557591206531</v>
      </c>
    </row>
    <row r="23" spans="1:16" x14ac:dyDescent="0.25">
      <c r="A23" s="17"/>
      <c r="B23" s="55">
        <v>18</v>
      </c>
      <c r="C23" s="19" t="s">
        <v>267</v>
      </c>
      <c r="D23" s="20">
        <v>6.5892009999999992</v>
      </c>
      <c r="E23" s="21">
        <v>6.8093990000000009</v>
      </c>
      <c r="F23" s="21">
        <f t="shared" si="0"/>
        <v>1.2651361758380144</v>
      </c>
      <c r="G23" s="21">
        <v>0.20800530583801446</v>
      </c>
      <c r="H23" s="21">
        <v>0.14320088</v>
      </c>
      <c r="I23" s="21">
        <v>0.91392998999999997</v>
      </c>
      <c r="J23" s="22">
        <f t="shared" si="1"/>
        <v>3.0546793606603818E-2</v>
      </c>
      <c r="K23" s="22">
        <f t="shared" si="2"/>
        <v>5.1576678916599603E-2</v>
      </c>
      <c r="L23" s="23">
        <f t="shared" si="3"/>
        <v>0.18579263395169152</v>
      </c>
      <c r="M23" s="4"/>
      <c r="N23" t="s">
        <v>264</v>
      </c>
      <c r="O23" s="5">
        <v>49.817669114403287</v>
      </c>
      <c r="P23" s="71">
        <v>0.20489062720824569</v>
      </c>
    </row>
    <row r="24" spans="1:16" x14ac:dyDescent="0.25">
      <c r="A24" s="17"/>
      <c r="B24" s="55">
        <v>19</v>
      </c>
      <c r="C24" s="19" t="s">
        <v>268</v>
      </c>
      <c r="D24" s="20">
        <v>25.996745000000001</v>
      </c>
      <c r="E24" s="21">
        <v>24.173497000000001</v>
      </c>
      <c r="F24" s="21">
        <f t="shared" si="0"/>
        <v>8.9188915192887865</v>
      </c>
      <c r="G24" s="21">
        <v>0.55477220928878523</v>
      </c>
      <c r="H24" s="21">
        <v>5.2806281200000011</v>
      </c>
      <c r="I24" s="21">
        <v>3.0834911899999997</v>
      </c>
      <c r="J24" s="22">
        <f t="shared" si="1"/>
        <v>2.2949605069088067E-2</v>
      </c>
      <c r="K24" s="22">
        <f t="shared" si="2"/>
        <v>0.24139661420475433</v>
      </c>
      <c r="L24" s="23">
        <f t="shared" si="3"/>
        <v>0.36895330118305952</v>
      </c>
      <c r="M24" s="4"/>
      <c r="N24" t="s">
        <v>265</v>
      </c>
      <c r="O24" s="5">
        <v>21.950104952335685</v>
      </c>
      <c r="P24" s="71">
        <v>0.19668470520231501</v>
      </c>
    </row>
    <row r="25" spans="1:16" x14ac:dyDescent="0.25">
      <c r="A25" s="17"/>
      <c r="B25" s="55">
        <v>20</v>
      </c>
      <c r="C25" s="19" t="s">
        <v>269</v>
      </c>
      <c r="D25" s="20">
        <v>66.289487999999992</v>
      </c>
      <c r="E25" s="21">
        <v>79.507992999999999</v>
      </c>
      <c r="F25" s="21">
        <f t="shared" si="0"/>
        <v>27.164869761794648</v>
      </c>
      <c r="G25" s="21">
        <v>4.134769691794645</v>
      </c>
      <c r="H25" s="21">
        <v>7.62042324</v>
      </c>
      <c r="I25" s="21">
        <v>15.40967683</v>
      </c>
      <c r="J25" s="22">
        <f t="shared" si="1"/>
        <v>5.2004453084291101E-2</v>
      </c>
      <c r="K25" s="22">
        <f t="shared" si="2"/>
        <v>0.14784919714668998</v>
      </c>
      <c r="L25" s="23">
        <f t="shared" si="3"/>
        <v>0.34166212398034812</v>
      </c>
      <c r="M25" s="4"/>
      <c r="N25" t="s">
        <v>270</v>
      </c>
      <c r="O25" s="5">
        <v>16.129656885889275</v>
      </c>
      <c r="P25" s="71">
        <v>0.19080113702731649</v>
      </c>
    </row>
    <row r="26" spans="1:16" x14ac:dyDescent="0.25">
      <c r="A26" s="17"/>
      <c r="B26" s="55">
        <v>21</v>
      </c>
      <c r="C26" s="19" t="s">
        <v>270</v>
      </c>
      <c r="D26" s="20">
        <v>85.719718999999998</v>
      </c>
      <c r="E26" s="21">
        <v>84.536482000000007</v>
      </c>
      <c r="F26" s="21">
        <f t="shared" si="0"/>
        <v>16.129656885889275</v>
      </c>
      <c r="G26" s="21">
        <v>1.633689515889273</v>
      </c>
      <c r="H26" s="21">
        <v>6.4421747999999992</v>
      </c>
      <c r="I26" s="21">
        <v>8.0537925700000006</v>
      </c>
      <c r="J26" s="22">
        <f t="shared" si="1"/>
        <v>1.9325260257332128E-2</v>
      </c>
      <c r="K26" s="22">
        <f t="shared" si="2"/>
        <v>9.5531114198592657E-2</v>
      </c>
      <c r="L26" s="23">
        <f t="shared" si="3"/>
        <v>0.19080113702731649</v>
      </c>
      <c r="M26" s="4"/>
      <c r="N26" t="s">
        <v>254</v>
      </c>
      <c r="O26" s="5">
        <v>10.64803168472236</v>
      </c>
      <c r="P26" s="71">
        <v>0.18690864508578667</v>
      </c>
    </row>
    <row r="27" spans="1:16" x14ac:dyDescent="0.25">
      <c r="A27" s="17"/>
      <c r="B27" s="55">
        <v>22</v>
      </c>
      <c r="C27" s="19" t="s">
        <v>271</v>
      </c>
      <c r="D27" s="20">
        <v>49.790689</v>
      </c>
      <c r="E27" s="21">
        <v>50.640146000000001</v>
      </c>
      <c r="F27" s="21">
        <f t="shared" si="0"/>
        <v>18.57225285370599</v>
      </c>
      <c r="G27" s="21">
        <v>3.2385528637059906</v>
      </c>
      <c r="H27" s="21">
        <v>5.0489887800000002</v>
      </c>
      <c r="I27" s="21">
        <v>10.284711210000001</v>
      </c>
      <c r="J27" s="22">
        <f t="shared" si="1"/>
        <v>6.3952281332403549E-2</v>
      </c>
      <c r="K27" s="22">
        <f t="shared" si="2"/>
        <v>0.16365556378344545</v>
      </c>
      <c r="L27" s="23">
        <f t="shared" si="3"/>
        <v>0.36674959139545116</v>
      </c>
      <c r="M27" s="4"/>
      <c r="N27" t="s">
        <v>267</v>
      </c>
      <c r="O27" s="5">
        <v>1.2651361758380144</v>
      </c>
      <c r="P27" s="71">
        <v>0.18579263395169152</v>
      </c>
    </row>
    <row r="28" spans="1:16" x14ac:dyDescent="0.25">
      <c r="A28" s="17"/>
      <c r="B28" s="55">
        <v>23</v>
      </c>
      <c r="C28" s="19" t="s">
        <v>272</v>
      </c>
      <c r="D28" s="20">
        <v>9.0964929999999988</v>
      </c>
      <c r="E28" s="21">
        <v>8.1722479999999997</v>
      </c>
      <c r="F28" s="21">
        <f t="shared" si="0"/>
        <v>2.3496982151522734</v>
      </c>
      <c r="G28" s="21">
        <v>1.0135542751522735</v>
      </c>
      <c r="H28" s="21">
        <v>0.71645786</v>
      </c>
      <c r="I28" s="21">
        <v>0.61968607999999992</v>
      </c>
      <c r="J28" s="22">
        <f t="shared" si="1"/>
        <v>0.1240239252592767</v>
      </c>
      <c r="K28" s="22">
        <f t="shared" si="2"/>
        <v>0.2116935432150705</v>
      </c>
      <c r="L28" s="23">
        <f t="shared" si="3"/>
        <v>0.28752164828481386</v>
      </c>
      <c r="M28" s="4"/>
      <c r="N28" t="s">
        <v>263</v>
      </c>
      <c r="O28" s="5">
        <v>5.6196545027400102</v>
      </c>
      <c r="P28" s="71">
        <v>0.15043666666622077</v>
      </c>
    </row>
    <row r="29" spans="1:16" x14ac:dyDescent="0.25">
      <c r="A29" s="17"/>
      <c r="B29" s="55">
        <v>24</v>
      </c>
      <c r="C29" s="19" t="s">
        <v>273</v>
      </c>
      <c r="D29" s="20">
        <v>11.666198999999999</v>
      </c>
      <c r="E29" s="21">
        <v>12.648770000000003</v>
      </c>
      <c r="F29" s="21">
        <f t="shared" si="0"/>
        <v>2.823023017029255</v>
      </c>
      <c r="G29" s="21">
        <v>0.66479912702925503</v>
      </c>
      <c r="H29" s="21">
        <v>1.29961628</v>
      </c>
      <c r="I29" s="21">
        <v>0.85860761000000008</v>
      </c>
      <c r="J29" s="22">
        <f t="shared" si="1"/>
        <v>5.255840109585793E-2</v>
      </c>
      <c r="K29" s="22">
        <f t="shared" si="2"/>
        <v>0.15530485628478141</v>
      </c>
      <c r="L29" s="23">
        <f t="shared" si="3"/>
        <v>0.22318557591206531</v>
      </c>
      <c r="M29" s="4"/>
      <c r="N29" t="s">
        <v>260</v>
      </c>
      <c r="O29" s="5">
        <v>2.7186153197331322</v>
      </c>
      <c r="P29" s="71">
        <v>9.1416055836486237E-2</v>
      </c>
    </row>
    <row r="30" spans="1:16" ht="15.75" thickBot="1" x14ac:dyDescent="0.3">
      <c r="A30" s="24"/>
      <c r="B30" s="56">
        <v>25</v>
      </c>
      <c r="C30" s="26" t="s">
        <v>274</v>
      </c>
      <c r="D30" s="27">
        <v>35.221496999999992</v>
      </c>
      <c r="E30" s="28">
        <v>43.995160000000006</v>
      </c>
      <c r="F30" s="28">
        <f t="shared" si="0"/>
        <v>3.2021590652103971</v>
      </c>
      <c r="G30" s="28">
        <v>0.99154319521039724</v>
      </c>
      <c r="H30" s="28">
        <v>1.1375953599999999</v>
      </c>
      <c r="I30" s="28">
        <v>1.0730205100000001</v>
      </c>
      <c r="J30" s="29">
        <f t="shared" si="1"/>
        <v>2.253755174911052E-2</v>
      </c>
      <c r="K30" s="29">
        <f t="shared" si="2"/>
        <v>4.8394836050383652E-2</v>
      </c>
      <c r="L30" s="30">
        <f t="shared" si="3"/>
        <v>7.2784348669499024E-2</v>
      </c>
      <c r="M30" s="4"/>
      <c r="N30" t="s">
        <v>274</v>
      </c>
      <c r="O30" s="5">
        <v>3.2021590652103971</v>
      </c>
      <c r="P30" s="71">
        <v>7.2784348669499024E-2</v>
      </c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topLeftCell="A12"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" customWidth="1"/>
    <col min="6" max="6" width="13.5703125" customWidth="1"/>
    <col min="7" max="9" width="0" hidden="1" customWidth="1"/>
  </cols>
  <sheetData>
    <row r="1" spans="1:13" ht="15.75" x14ac:dyDescent="0.25">
      <c r="A1" s="50">
        <v>115</v>
      </c>
      <c r="B1" s="49" t="s">
        <v>1780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1783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1427.6091099999996</v>
      </c>
      <c r="E6" s="14">
        <v>1429.4496549999999</v>
      </c>
      <c r="F6" s="14">
        <v>372.65707857205996</v>
      </c>
      <c r="G6" s="14">
        <v>93.754169422059931</v>
      </c>
      <c r="H6" s="14">
        <v>119.57937146999998</v>
      </c>
      <c r="I6" s="14">
        <v>159.32353768000002</v>
      </c>
      <c r="J6" s="15">
        <v>6.5587598062038732E-2</v>
      </c>
      <c r="K6" s="15">
        <v>0.14924173100175392</v>
      </c>
      <c r="L6" s="16">
        <v>0.26069968765151086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1427.6091100000001</v>
      </c>
      <c r="E7" s="38">
        <f ca="1">SUM(E8:OFFSET(E6,MATCH("PROYECTOS",$A$8:$A$50,0),0))</f>
        <v>1429.441212</v>
      </c>
      <c r="F7" s="38">
        <f ca="1">SUM(F8:OFFSET(F6,MATCH("PROYECTOS",$A$8:$A$50,0),0))</f>
        <v>372.65001258205149</v>
      </c>
      <c r="G7" s="38">
        <f ca="1">SUM(G8:OFFSET(G6,MATCH("PROYECTOS",$A$8:$A$50,0),0))</f>
        <v>93.747103432051517</v>
      </c>
      <c r="H7" s="38">
        <f ca="1">SUM(H8:OFFSET(H6,MATCH("PROYECTOS",$A$8:$A$50,0),0))</f>
        <v>119.57937146999998</v>
      </c>
      <c r="I7" s="38">
        <f ca="1">SUM(I8:OFFSET(I6,MATCH("PROYECTOS",$A$8:$A$50,0),0))</f>
        <v>159.32353768000002</v>
      </c>
      <c r="J7" s="39">
        <f ca="1">IFERROR(G7/E7,0)</f>
        <v>6.5583042272081574E-2</v>
      </c>
      <c r="K7" s="39">
        <f ca="1">IFERROR(SUM(G7,H7)/E7,0)</f>
        <v>0.14923766931525373</v>
      </c>
      <c r="L7" s="40">
        <f ca="1">IFERROR(SUM(G7,H7,I7)/E7,0)</f>
        <v>0.26069628429185904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432.19360300000011</v>
      </c>
      <c r="E8" s="21">
        <v>177.25345800000002</v>
      </c>
      <c r="F8" s="21">
        <f t="shared" ref="F8:F10" si="0">SUM(G8,H8,I8)</f>
        <v>37.058346662849161</v>
      </c>
      <c r="G8" s="21">
        <v>27.328374862849159</v>
      </c>
      <c r="H8" s="21">
        <v>4.0114177700000013</v>
      </c>
      <c r="I8" s="21">
        <v>5.7185540299999991</v>
      </c>
      <c r="J8" s="22">
        <f t="shared" ref="J8:J11" si="1">IFERROR(G8/E8,0)</f>
        <v>0.15417682211226116</v>
      </c>
      <c r="K8" s="22">
        <f t="shared" ref="K8:K11" si="2">IFERROR(SUM(G8,H8)/E8,0)</f>
        <v>0.176807792561368</v>
      </c>
      <c r="L8" s="23">
        <f t="shared" ref="L8:L11" si="3">IFERROR(SUM(G8,H8,I8)/E8,0)</f>
        <v>0.20906980930577476</v>
      </c>
      <c r="M8" s="4"/>
    </row>
    <row r="9" spans="1:13" ht="63.75" x14ac:dyDescent="0.25">
      <c r="A9" s="17"/>
      <c r="B9" s="19">
        <v>3000556</v>
      </c>
      <c r="C9" s="19" t="s">
        <v>1785</v>
      </c>
      <c r="D9" s="20">
        <v>159.09828200000007</v>
      </c>
      <c r="E9" s="21">
        <v>246.03942599999988</v>
      </c>
      <c r="F9" s="21">
        <f t="shared" si="0"/>
        <v>26.002028677010884</v>
      </c>
      <c r="G9" s="21">
        <v>6.4761313370108837</v>
      </c>
      <c r="H9" s="21">
        <v>5.1108051899999989</v>
      </c>
      <c r="I9" s="21">
        <v>14.41509215</v>
      </c>
      <c r="J9" s="22">
        <f t="shared" si="1"/>
        <v>2.6321518637467831E-2</v>
      </c>
      <c r="K9" s="22">
        <f t="shared" si="2"/>
        <v>4.709382034979584E-2</v>
      </c>
      <c r="L9" s="23">
        <f t="shared" si="3"/>
        <v>0.10568236603271419</v>
      </c>
      <c r="M9" s="4"/>
    </row>
    <row r="10" spans="1:13" ht="63.75" x14ac:dyDescent="0.25">
      <c r="A10" s="17"/>
      <c r="B10" s="19">
        <v>3000557</v>
      </c>
      <c r="C10" s="19" t="s">
        <v>1786</v>
      </c>
      <c r="D10" s="20">
        <v>836.31722499999989</v>
      </c>
      <c r="E10" s="21">
        <v>1006.148328</v>
      </c>
      <c r="F10" s="21">
        <f t="shared" si="0"/>
        <v>309.58963724219143</v>
      </c>
      <c r="G10" s="21">
        <v>59.942597232191474</v>
      </c>
      <c r="H10" s="21">
        <v>110.45714850999998</v>
      </c>
      <c r="I10" s="21">
        <v>139.18989150000002</v>
      </c>
      <c r="J10" s="22">
        <f t="shared" si="1"/>
        <v>5.9576302582884655E-2</v>
      </c>
      <c r="K10" s="22">
        <f t="shared" si="2"/>
        <v>0.1693584742926606</v>
      </c>
      <c r="L10" s="23">
        <f t="shared" si="3"/>
        <v>0.30769781018032105</v>
      </c>
      <c r="M10" s="4"/>
    </row>
    <row r="11" spans="1:13" ht="15.75" thickBot="1" x14ac:dyDescent="0.3">
      <c r="A11" s="41" t="s">
        <v>294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8.4429999999429128E-3</v>
      </c>
      <c r="F11" s="45">
        <f t="shared" ca="1" si="4"/>
        <v>7.0659900084706351E-3</v>
      </c>
      <c r="G11" s="45">
        <f t="shared" ca="1" si="4"/>
        <v>7.0659900084137917E-3</v>
      </c>
      <c r="H11" s="45">
        <f t="shared" ca="1" si="4"/>
        <v>0</v>
      </c>
      <c r="I11" s="45">
        <f t="shared" ca="1" si="4"/>
        <v>0</v>
      </c>
      <c r="J11" s="46">
        <f t="shared" ca="1" si="1"/>
        <v>0.83690512951102314</v>
      </c>
      <c r="K11" s="46">
        <f t="shared" ca="1" si="2"/>
        <v>0.83690512951102314</v>
      </c>
      <c r="L11" s="47">
        <f t="shared" ca="1" si="3"/>
        <v>0.83690512951102314</v>
      </c>
      <c r="M11" s="4"/>
    </row>
    <row r="12" spans="1:13" ht="15.75" thickBot="1" x14ac:dyDescent="0.3"/>
    <row r="13" spans="1:13" ht="15.75" thickBot="1" x14ac:dyDescent="0.3">
      <c r="A13" s="89" t="s">
        <v>316</v>
      </c>
      <c r="B13" s="90"/>
      <c r="C13" s="90"/>
      <c r="D13" s="91"/>
    </row>
    <row r="14" spans="1:13" ht="15.75" thickBot="1" x14ac:dyDescent="0.3">
      <c r="A14" s="1" t="s">
        <v>1802</v>
      </c>
    </row>
    <row r="15" spans="1:13" ht="45" customHeight="1" x14ac:dyDescent="0.25">
      <c r="A15" s="82" t="s">
        <v>318</v>
      </c>
      <c r="B15" s="83"/>
      <c r="C15" s="83"/>
      <c r="D15" s="94" t="s">
        <v>319</v>
      </c>
    </row>
    <row r="16" spans="1:13" ht="15.75" thickBot="1" x14ac:dyDescent="0.3">
      <c r="A16" s="92"/>
      <c r="B16" s="93"/>
      <c r="C16" s="93"/>
      <c r="D16" s="95"/>
    </row>
    <row r="17" spans="1:4" x14ac:dyDescent="0.25">
      <c r="A17" s="17"/>
      <c r="B17" s="19">
        <v>3000001</v>
      </c>
      <c r="C17" s="19" t="s">
        <v>276</v>
      </c>
      <c r="D17" s="23">
        <v>0.20906980930577476</v>
      </c>
    </row>
    <row r="18" spans="1:4" ht="63.75" x14ac:dyDescent="0.25">
      <c r="A18" s="17"/>
      <c r="B18" s="19">
        <v>3000556</v>
      </c>
      <c r="C18" s="19" t="s">
        <v>1785</v>
      </c>
      <c r="D18" s="23">
        <v>0.10568236603271419</v>
      </c>
    </row>
    <row r="19" spans="1:4" ht="64.5" thickBot="1" x14ac:dyDescent="0.3">
      <c r="A19" s="24"/>
      <c r="B19" s="26">
        <v>3000557</v>
      </c>
      <c r="C19" s="26" t="s">
        <v>1786</v>
      </c>
      <c r="D19" s="30">
        <v>0.30769781018032105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0"/>
  <sheetViews>
    <sheetView workbookViewId="0">
      <selection activeCell="A20" sqref="A20:XFD5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3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115</v>
      </c>
      <c r="B1" s="49" t="s">
        <v>1780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1784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1427.6091099999996</v>
      </c>
      <c r="I6" s="14">
        <v>1429.4496549999999</v>
      </c>
      <c r="J6" s="14">
        <v>372.65707857205996</v>
      </c>
      <c r="K6" s="14">
        <v>93.754169422059931</v>
      </c>
      <c r="L6" s="14">
        <v>119.57937146999998</v>
      </c>
      <c r="M6" s="14">
        <v>159.32353768000002</v>
      </c>
      <c r="N6" s="15">
        <v>6.5587598062038732E-2</v>
      </c>
      <c r="O6" s="15">
        <v>0.14924173100175392</v>
      </c>
      <c r="P6" s="16">
        <v>0.26069968765151086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t="shared" ref="H7:M7" si="0">SUM(H8:H19)</f>
        <v>1427.6091099999999</v>
      </c>
      <c r="I7" s="37">
        <f t="shared" si="0"/>
        <v>1429.4412120000004</v>
      </c>
      <c r="J7" s="37">
        <f t="shared" si="0"/>
        <v>372.6500125820516</v>
      </c>
      <c r="K7" s="37">
        <f t="shared" si="0"/>
        <v>93.747103432051517</v>
      </c>
      <c r="L7" s="37">
        <f t="shared" si="0"/>
        <v>119.57937147</v>
      </c>
      <c r="M7" s="37">
        <f t="shared" si="0"/>
        <v>159.32353768000002</v>
      </c>
      <c r="N7" s="39">
        <f>IFERROR(K7/I7,0)</f>
        <v>6.558304227208156E-2</v>
      </c>
      <c r="O7" s="39">
        <f>IFERROR(SUM(K7,L7)/I7,0)</f>
        <v>0.1492376693152537</v>
      </c>
      <c r="P7" s="40">
        <f>IFERROR(SUM(K7,L7,M7)/I7,0)</f>
        <v>0.26069628429185898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513</v>
      </c>
      <c r="D8" s="68">
        <v>3000001</v>
      </c>
      <c r="E8" s="19" t="s">
        <v>276</v>
      </c>
      <c r="F8" s="69">
        <v>1</v>
      </c>
      <c r="G8" s="19" t="s">
        <v>532</v>
      </c>
      <c r="H8" s="20">
        <v>89.818967000000001</v>
      </c>
      <c r="I8" s="21">
        <v>76.430095000000009</v>
      </c>
      <c r="J8" s="21">
        <f t="shared" ref="J8:J19" si="1">SUM(K8,L8,M8)</f>
        <v>30.613113578105789</v>
      </c>
      <c r="K8" s="21">
        <v>21.30852844810579</v>
      </c>
      <c r="L8" s="21">
        <v>3.7484412500000004</v>
      </c>
      <c r="M8" s="21">
        <v>5.5561438799999996</v>
      </c>
      <c r="N8" s="22">
        <f t="shared" ref="N8:N20" si="2">IFERROR(K8/I8,0)</f>
        <v>0.278797618243256</v>
      </c>
      <c r="O8" s="22">
        <f t="shared" ref="O8:O20" si="3">IFERROR(SUM(K8,L8)/I8,0)</f>
        <v>0.32784166627171907</v>
      </c>
      <c r="P8" s="23">
        <f t="shared" ref="P8:P20" si="4">IFERROR(SUM(K8,L8,M8)/I8,0)</f>
        <v>0.40053742675716658</v>
      </c>
      <c r="Q8" s="70">
        <v>338</v>
      </c>
      <c r="R8" s="21">
        <v>353</v>
      </c>
      <c r="S8" s="23">
        <f>IFERROR(R8/Q8,0)</f>
        <v>1.044378698224852</v>
      </c>
    </row>
    <row r="9" spans="1:19" ht="63.75" x14ac:dyDescent="0.25">
      <c r="A9" s="17"/>
      <c r="B9" s="19">
        <v>5004234</v>
      </c>
      <c r="C9" s="19" t="s">
        <v>1787</v>
      </c>
      <c r="D9" s="68">
        <v>3000556</v>
      </c>
      <c r="E9" s="19" t="s">
        <v>1785</v>
      </c>
      <c r="F9" s="69">
        <v>524</v>
      </c>
      <c r="G9" s="19" t="s">
        <v>538</v>
      </c>
      <c r="H9" s="20">
        <v>2.0290000000000002E-2</v>
      </c>
      <c r="I9" s="21">
        <v>7.6069999999999992E-3</v>
      </c>
      <c r="J9" s="21">
        <f t="shared" si="1"/>
        <v>7.3999999999999996E-5</v>
      </c>
      <c r="K9" s="21">
        <v>0</v>
      </c>
      <c r="L9" s="21">
        <v>0</v>
      </c>
      <c r="M9" s="21">
        <v>7.3999999999999996E-5</v>
      </c>
      <c r="N9" s="22">
        <f t="shared" si="2"/>
        <v>0</v>
      </c>
      <c r="O9" s="22">
        <f t="shared" si="3"/>
        <v>0</v>
      </c>
      <c r="P9" s="23">
        <f t="shared" si="4"/>
        <v>9.7278822137504932E-3</v>
      </c>
      <c r="Q9" s="70">
        <v>3666</v>
      </c>
      <c r="R9" s="21">
        <v>3478</v>
      </c>
      <c r="S9" s="23">
        <f t="shared" ref="S9:S19" si="5">IFERROR(R9/Q9,0)</f>
        <v>0.94871794871794868</v>
      </c>
    </row>
    <row r="10" spans="1:19" ht="63.75" x14ac:dyDescent="0.25">
      <c r="A10" s="17"/>
      <c r="B10" s="19">
        <v>5004235</v>
      </c>
      <c r="C10" s="19" t="s">
        <v>1788</v>
      </c>
      <c r="D10" s="68">
        <v>3000556</v>
      </c>
      <c r="E10" s="19" t="s">
        <v>1785</v>
      </c>
      <c r="F10" s="69">
        <v>524</v>
      </c>
      <c r="G10" s="19" t="s">
        <v>538</v>
      </c>
      <c r="H10" s="20">
        <v>4.1666470000000011</v>
      </c>
      <c r="I10" s="21">
        <v>0.52511399999999997</v>
      </c>
      <c r="J10" s="21">
        <f t="shared" si="1"/>
        <v>7.8897003089189524E-2</v>
      </c>
      <c r="K10" s="21">
        <v>7.4892003089189529E-2</v>
      </c>
      <c r="L10" s="21">
        <v>4.3499999999999997E-3</v>
      </c>
      <c r="M10" s="21">
        <v>-3.4500000000000004E-4</v>
      </c>
      <c r="N10" s="22">
        <f t="shared" si="2"/>
        <v>0.14262046544024637</v>
      </c>
      <c r="O10" s="22">
        <f t="shared" si="3"/>
        <v>0.15090438093288225</v>
      </c>
      <c r="P10" s="23">
        <f t="shared" si="4"/>
        <v>0.15024738073863872</v>
      </c>
      <c r="Q10" s="70">
        <v>3699</v>
      </c>
      <c r="R10" s="21">
        <v>3642</v>
      </c>
      <c r="S10" s="23">
        <f t="shared" si="5"/>
        <v>0.98459042984590428</v>
      </c>
    </row>
    <row r="11" spans="1:19" ht="63.75" x14ac:dyDescent="0.25">
      <c r="A11" s="17"/>
      <c r="B11" s="19">
        <v>5004236</v>
      </c>
      <c r="C11" s="19" t="s">
        <v>1789</v>
      </c>
      <c r="D11" s="68">
        <v>3000556</v>
      </c>
      <c r="E11" s="19" t="s">
        <v>1785</v>
      </c>
      <c r="F11" s="69">
        <v>101</v>
      </c>
      <c r="G11" s="19" t="s">
        <v>1079</v>
      </c>
      <c r="H11" s="20">
        <v>136.42212999999998</v>
      </c>
      <c r="I11" s="21">
        <v>228.96327399999998</v>
      </c>
      <c r="J11" s="21">
        <f t="shared" si="1"/>
        <v>18.485964132995605</v>
      </c>
      <c r="K11" s="21">
        <v>1.1269941329956055</v>
      </c>
      <c r="L11" s="21">
        <v>4.0801571599999997</v>
      </c>
      <c r="M11" s="21">
        <v>13.278812840000001</v>
      </c>
      <c r="N11" s="22">
        <f t="shared" si="2"/>
        <v>4.9221611540879937E-3</v>
      </c>
      <c r="O11" s="22">
        <f t="shared" si="3"/>
        <v>2.2742299243133663E-2</v>
      </c>
      <c r="P11" s="23">
        <f t="shared" si="4"/>
        <v>8.0737682555131557E-2</v>
      </c>
      <c r="Q11" s="70">
        <v>33614824</v>
      </c>
      <c r="R11" s="21">
        <v>12664160</v>
      </c>
      <c r="S11" s="23">
        <f t="shared" si="5"/>
        <v>0.37674330824995544</v>
      </c>
    </row>
    <row r="12" spans="1:19" ht="63.75" x14ac:dyDescent="0.25">
      <c r="A12" s="17"/>
      <c r="B12" s="19">
        <v>5004237</v>
      </c>
      <c r="C12" s="19" t="s">
        <v>1790</v>
      </c>
      <c r="D12" s="68">
        <v>3000556</v>
      </c>
      <c r="E12" s="19" t="s">
        <v>1785</v>
      </c>
      <c r="F12" s="69">
        <v>303</v>
      </c>
      <c r="G12" s="19" t="s">
        <v>1798</v>
      </c>
      <c r="H12" s="20">
        <v>18.489215000000002</v>
      </c>
      <c r="I12" s="21">
        <v>16.543430999999998</v>
      </c>
      <c r="J12" s="21">
        <f t="shared" si="1"/>
        <v>7.4370935409260888</v>
      </c>
      <c r="K12" s="21">
        <v>5.2742452009260887</v>
      </c>
      <c r="L12" s="21">
        <v>1.0262980299999998</v>
      </c>
      <c r="M12" s="21">
        <v>1.1365503100000001</v>
      </c>
      <c r="N12" s="22">
        <f t="shared" si="2"/>
        <v>0.31881205300920284</v>
      </c>
      <c r="O12" s="22">
        <f t="shared" si="3"/>
        <v>0.38084864203357144</v>
      </c>
      <c r="P12" s="23">
        <f t="shared" si="4"/>
        <v>0.44954964547112924</v>
      </c>
      <c r="Q12" s="70">
        <v>11739</v>
      </c>
      <c r="R12" s="21">
        <v>5398</v>
      </c>
      <c r="S12" s="23">
        <f t="shared" si="5"/>
        <v>0.45983473890450632</v>
      </c>
    </row>
    <row r="13" spans="1:19" ht="63.75" x14ac:dyDescent="0.25">
      <c r="A13" s="17"/>
      <c r="B13" s="19">
        <v>5004238</v>
      </c>
      <c r="C13" s="19" t="s">
        <v>1791</v>
      </c>
      <c r="D13" s="68">
        <v>3000557</v>
      </c>
      <c r="E13" s="19" t="s">
        <v>1786</v>
      </c>
      <c r="F13" s="69">
        <v>524</v>
      </c>
      <c r="G13" s="19" t="s">
        <v>538</v>
      </c>
      <c r="H13" s="20">
        <v>7.6677000000000009E-2</v>
      </c>
      <c r="I13" s="21">
        <v>6.0342999999999994E-2</v>
      </c>
      <c r="J13" s="21">
        <f t="shared" si="1"/>
        <v>0</v>
      </c>
      <c r="K13" s="21">
        <v>0</v>
      </c>
      <c r="L13" s="21">
        <v>0</v>
      </c>
      <c r="M13" s="21">
        <v>0</v>
      </c>
      <c r="N13" s="22">
        <f t="shared" si="2"/>
        <v>0</v>
      </c>
      <c r="O13" s="22">
        <f t="shared" si="3"/>
        <v>0</v>
      </c>
      <c r="P13" s="23">
        <f t="shared" si="4"/>
        <v>0</v>
      </c>
      <c r="Q13" s="70">
        <v>55032</v>
      </c>
      <c r="R13" s="21">
        <v>56485</v>
      </c>
      <c r="S13" s="23">
        <f t="shared" si="5"/>
        <v>1.0264028201773514</v>
      </c>
    </row>
    <row r="14" spans="1:19" ht="63.75" x14ac:dyDescent="0.25">
      <c r="A14" s="17"/>
      <c r="B14" s="19">
        <v>5004239</v>
      </c>
      <c r="C14" s="19" t="s">
        <v>1792</v>
      </c>
      <c r="D14" s="68">
        <v>3000557</v>
      </c>
      <c r="E14" s="19" t="s">
        <v>1786</v>
      </c>
      <c r="F14" s="69">
        <v>524</v>
      </c>
      <c r="G14" s="19" t="s">
        <v>538</v>
      </c>
      <c r="H14" s="20">
        <v>19.209569999999996</v>
      </c>
      <c r="I14" s="21">
        <v>3.5769209999999996</v>
      </c>
      <c r="J14" s="21">
        <f t="shared" si="1"/>
        <v>1.9718437954371943</v>
      </c>
      <c r="K14" s="21">
        <v>1.6702972954371944</v>
      </c>
      <c r="L14" s="21">
        <v>0.22746157</v>
      </c>
      <c r="M14" s="21">
        <v>7.4084929999999993E-2</v>
      </c>
      <c r="N14" s="22">
        <f t="shared" si="2"/>
        <v>0.46696510642454631</v>
      </c>
      <c r="O14" s="22">
        <f t="shared" si="3"/>
        <v>0.53055655001527702</v>
      </c>
      <c r="P14" s="23">
        <f t="shared" si="4"/>
        <v>0.55126847795553624</v>
      </c>
      <c r="Q14" s="70">
        <v>55032</v>
      </c>
      <c r="R14" s="21">
        <v>53662</v>
      </c>
      <c r="S14" s="23">
        <f t="shared" si="5"/>
        <v>0.97510539322575951</v>
      </c>
    </row>
    <row r="15" spans="1:19" ht="63.75" x14ac:dyDescent="0.25">
      <c r="A15" s="17"/>
      <c r="B15" s="19">
        <v>5004240</v>
      </c>
      <c r="C15" s="19" t="s">
        <v>1793</v>
      </c>
      <c r="D15" s="68">
        <v>3000557</v>
      </c>
      <c r="E15" s="19" t="s">
        <v>1786</v>
      </c>
      <c r="F15" s="69">
        <v>101</v>
      </c>
      <c r="G15" s="19" t="s">
        <v>1079</v>
      </c>
      <c r="H15" s="20">
        <v>697.52119300000004</v>
      </c>
      <c r="I15" s="21">
        <v>896.47317800000019</v>
      </c>
      <c r="J15" s="21">
        <f t="shared" si="1"/>
        <v>271.35159338465633</v>
      </c>
      <c r="K15" s="21">
        <v>41.837571814656258</v>
      </c>
      <c r="L15" s="21">
        <v>102.02412262000001</v>
      </c>
      <c r="M15" s="21">
        <v>127.48989895000003</v>
      </c>
      <c r="N15" s="22">
        <f t="shared" si="2"/>
        <v>4.6669072585076549E-2</v>
      </c>
      <c r="O15" s="22">
        <f t="shared" si="3"/>
        <v>0.1604751798102946</v>
      </c>
      <c r="P15" s="23">
        <f t="shared" si="4"/>
        <v>0.30268791085309665</v>
      </c>
      <c r="Q15" s="70">
        <v>204909157</v>
      </c>
      <c r="R15" s="21">
        <v>199082369</v>
      </c>
      <c r="S15" s="23">
        <f t="shared" si="5"/>
        <v>0.97156404288950349</v>
      </c>
    </row>
    <row r="16" spans="1:19" ht="63.75" x14ac:dyDescent="0.25">
      <c r="A16" s="17"/>
      <c r="B16" s="19">
        <v>5004241</v>
      </c>
      <c r="C16" s="19" t="s">
        <v>1794</v>
      </c>
      <c r="D16" s="68">
        <v>3000557</v>
      </c>
      <c r="E16" s="19" t="s">
        <v>1786</v>
      </c>
      <c r="F16" s="69">
        <v>303</v>
      </c>
      <c r="G16" s="19" t="s">
        <v>1798</v>
      </c>
      <c r="H16" s="20">
        <v>67.802966999999981</v>
      </c>
      <c r="I16" s="21">
        <v>60.149182999999994</v>
      </c>
      <c r="J16" s="21">
        <f t="shared" si="1"/>
        <v>22.837153591271061</v>
      </c>
      <c r="K16" s="21">
        <v>14.91627543127106</v>
      </c>
      <c r="L16" s="21">
        <v>3.66920314</v>
      </c>
      <c r="M16" s="21">
        <v>4.2516750199999995</v>
      </c>
      <c r="N16" s="22">
        <f t="shared" si="2"/>
        <v>0.24798799729783633</v>
      </c>
      <c r="O16" s="22">
        <f t="shared" si="3"/>
        <v>0.30898970932441533</v>
      </c>
      <c r="P16" s="23">
        <f t="shared" si="4"/>
        <v>0.37967520841091162</v>
      </c>
      <c r="Q16" s="70">
        <v>63209</v>
      </c>
      <c r="R16" s="21">
        <v>61593</v>
      </c>
      <c r="S16" s="23">
        <f t="shared" si="5"/>
        <v>0.9744340204717683</v>
      </c>
    </row>
    <row r="17" spans="1:19" ht="63.75" x14ac:dyDescent="0.25">
      <c r="A17" s="17"/>
      <c r="B17" s="19">
        <v>5004242</v>
      </c>
      <c r="C17" s="19" t="s">
        <v>1795</v>
      </c>
      <c r="D17" s="68">
        <v>3000557</v>
      </c>
      <c r="E17" s="19" t="s">
        <v>1786</v>
      </c>
      <c r="F17" s="69">
        <v>588</v>
      </c>
      <c r="G17" s="19" t="s">
        <v>1799</v>
      </c>
      <c r="H17" s="20">
        <v>51.706817999999998</v>
      </c>
      <c r="I17" s="21">
        <v>45.888702999999992</v>
      </c>
      <c r="J17" s="21">
        <f t="shared" si="1"/>
        <v>13.429046470826961</v>
      </c>
      <c r="K17" s="21">
        <v>1.5184526908269618</v>
      </c>
      <c r="L17" s="21">
        <v>4.5363611799999992</v>
      </c>
      <c r="M17" s="21">
        <v>7.3742325999999991</v>
      </c>
      <c r="N17" s="22">
        <f t="shared" si="2"/>
        <v>3.3089902123120851E-2</v>
      </c>
      <c r="O17" s="22">
        <f t="shared" si="3"/>
        <v>0.13194563095032261</v>
      </c>
      <c r="P17" s="23">
        <f t="shared" si="4"/>
        <v>0.29264384462613735</v>
      </c>
      <c r="Q17" s="70">
        <v>20</v>
      </c>
      <c r="R17" s="21">
        <v>0</v>
      </c>
      <c r="S17" s="23">
        <f t="shared" si="5"/>
        <v>0</v>
      </c>
    </row>
    <row r="18" spans="1:19" ht="38.25" x14ac:dyDescent="0.25">
      <c r="A18" s="17"/>
      <c r="B18" s="19">
        <v>5004243</v>
      </c>
      <c r="C18" s="19" t="s">
        <v>1796</v>
      </c>
      <c r="D18" s="68">
        <v>3000001</v>
      </c>
      <c r="E18" s="19" t="s">
        <v>276</v>
      </c>
      <c r="F18" s="69">
        <v>287</v>
      </c>
      <c r="G18" s="19" t="s">
        <v>1800</v>
      </c>
      <c r="H18" s="20">
        <v>3.6266700000000007</v>
      </c>
      <c r="I18" s="21">
        <v>2.0155419999999999</v>
      </c>
      <c r="J18" s="21">
        <f t="shared" si="1"/>
        <v>0.17920538058648422</v>
      </c>
      <c r="K18" s="21">
        <v>4.2327110586484196E-2</v>
      </c>
      <c r="L18" s="21">
        <v>6.5143940000000011E-2</v>
      </c>
      <c r="M18" s="21">
        <v>7.1734329999999999E-2</v>
      </c>
      <c r="N18" s="22">
        <f t="shared" si="2"/>
        <v>2.1000361484148779E-2</v>
      </c>
      <c r="O18" s="22">
        <f t="shared" si="3"/>
        <v>5.332116650830606E-2</v>
      </c>
      <c r="P18" s="23">
        <f t="shared" si="4"/>
        <v>8.8911757029366906E-2</v>
      </c>
      <c r="Q18" s="70">
        <v>70</v>
      </c>
      <c r="R18" s="21">
        <v>72</v>
      </c>
      <c r="S18" s="23">
        <f t="shared" si="5"/>
        <v>1.0285714285714285</v>
      </c>
    </row>
    <row r="19" spans="1:19" ht="25.5" x14ac:dyDescent="0.25">
      <c r="A19" s="17"/>
      <c r="B19" s="19">
        <v>5004244</v>
      </c>
      <c r="C19" s="19" t="s">
        <v>1797</v>
      </c>
      <c r="D19" s="68">
        <v>3000001</v>
      </c>
      <c r="E19" s="19" t="s">
        <v>276</v>
      </c>
      <c r="F19" s="69">
        <v>101</v>
      </c>
      <c r="G19" s="19" t="s">
        <v>1079</v>
      </c>
      <c r="H19" s="20">
        <v>338.74796599999996</v>
      </c>
      <c r="I19" s="21">
        <v>98.807821000000018</v>
      </c>
      <c r="J19" s="21">
        <f t="shared" si="1"/>
        <v>6.2660277041568859</v>
      </c>
      <c r="K19" s="21">
        <v>5.9775193041568855</v>
      </c>
      <c r="L19" s="21">
        <v>0.19783257999999998</v>
      </c>
      <c r="M19" s="21">
        <v>9.0675820000000004E-2</v>
      </c>
      <c r="N19" s="22">
        <f t="shared" si="2"/>
        <v>6.0496418640351199E-2</v>
      </c>
      <c r="O19" s="22">
        <f t="shared" si="3"/>
        <v>6.2498614195296183E-2</v>
      </c>
      <c r="P19" s="23">
        <f t="shared" si="4"/>
        <v>6.341631300782237E-2</v>
      </c>
      <c r="Q19" s="70">
        <v>22</v>
      </c>
      <c r="R19" s="21">
        <v>17</v>
      </c>
      <c r="S19" s="23">
        <f t="shared" si="5"/>
        <v>0.77272727272727271</v>
      </c>
    </row>
    <row r="20" spans="1:19" ht="15.75" thickBot="1" x14ac:dyDescent="0.3">
      <c r="A20" s="41" t="s">
        <v>294</v>
      </c>
      <c r="B20" s="43"/>
      <c r="C20" s="43"/>
      <c r="D20" s="65"/>
      <c r="E20" s="43"/>
      <c r="F20" s="66"/>
      <c r="G20" s="43"/>
      <c r="H20" s="44">
        <f>H6-H7</f>
        <v>0</v>
      </c>
      <c r="I20" s="44">
        <f t="shared" ref="I20:M20" si="6">I6-I7</f>
        <v>8.4429999994881655E-3</v>
      </c>
      <c r="J20" s="44">
        <f t="shared" si="6"/>
        <v>7.0659900083569482E-3</v>
      </c>
      <c r="K20" s="44">
        <f t="shared" si="6"/>
        <v>7.0659900084137917E-3</v>
      </c>
      <c r="L20" s="44">
        <f t="shared" si="6"/>
        <v>0</v>
      </c>
      <c r="M20" s="44">
        <f t="shared" si="6"/>
        <v>0</v>
      </c>
      <c r="N20" s="46">
        <f t="shared" si="2"/>
        <v>0.83690512955609953</v>
      </c>
      <c r="O20" s="46">
        <f t="shared" si="3"/>
        <v>0.83690512955609953</v>
      </c>
      <c r="P20" s="47">
        <f t="shared" si="4"/>
        <v>0.83690512955609953</v>
      </c>
      <c r="Q20" s="67"/>
      <c r="R20" s="45"/>
      <c r="S20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workbookViewId="0">
      <selection activeCell="A10" sqref="A10:L10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116</v>
      </c>
      <c r="B1" s="50" t="s">
        <v>1803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1804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52.864780999999994</v>
      </c>
      <c r="E6" s="14">
        <v>55.05998499999999</v>
      </c>
      <c r="F6" s="14">
        <v>24.211020335021519</v>
      </c>
      <c r="G6" s="14">
        <v>16.084942955021518</v>
      </c>
      <c r="H6" s="14">
        <v>2.2589963399999999</v>
      </c>
      <c r="I6" s="14">
        <v>5.8670810400000013</v>
      </c>
      <c r="J6" s="15">
        <v>0.2921348953331811</v>
      </c>
      <c r="K6" s="15">
        <v>0.33316280952531174</v>
      </c>
      <c r="L6" s="16">
        <v>0.43972079423961929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52.391241000000008</v>
      </c>
      <c r="E7" s="38">
        <f ca="1">SUM(E8:OFFSET(E6,MATCH("GOBIERNOS REGIONALES",$A$8:$A$50,0),0))</f>
        <v>54.586445000000019</v>
      </c>
      <c r="F7" s="38">
        <f ca="1">SUM(F8:OFFSET(F6,MATCH("GOBIERNOS REGIONALES",$A$8:$A$50,0),0))</f>
        <v>24.077405443613436</v>
      </c>
      <c r="G7" s="38">
        <f ca="1">SUM(G8:OFFSET(G6,MATCH("GOBIERNOS REGIONALES",$A$8:$A$50,0),0))</f>
        <v>15.970773503613428</v>
      </c>
      <c r="H7" s="38">
        <f ca="1">SUM(H8:OFFSET(H6,MATCH("GOBIERNOS REGIONALES",$A$8:$A$50,0),0))</f>
        <v>2.2444232800000004</v>
      </c>
      <c r="I7" s="38">
        <f ca="1">SUM(I8:OFFSET(I6,MATCH("GOBIERNOS REGIONALES",$A$8:$A$50,0),0))</f>
        <v>5.8622086600000056</v>
      </c>
      <c r="J7" s="39">
        <f ca="1">IFERROR(G7/E7,0)</f>
        <v>0.29257764457116453</v>
      </c>
      <c r="K7" s="39">
        <f ca="1">IFERROR(SUM(G7,H7)/E7,0)</f>
        <v>0.33369450572598053</v>
      </c>
      <c r="L7" s="40">
        <f ca="1">IFERROR(SUM(G7,H7,I7)/E7,0)</f>
        <v>0.44108762612427732</v>
      </c>
      <c r="M7" s="4"/>
    </row>
    <row r="8" spans="1:13" ht="25.5" x14ac:dyDescent="0.25">
      <c r="A8" s="17"/>
      <c r="B8" s="18">
        <v>12</v>
      </c>
      <c r="C8" s="19" t="s">
        <v>113</v>
      </c>
      <c r="D8" s="20">
        <v>52.391241000000008</v>
      </c>
      <c r="E8" s="21">
        <v>54.586445000000019</v>
      </c>
      <c r="F8" s="21">
        <f t="shared" ref="F8:F11" si="0">SUM(G8,H8,I8)</f>
        <v>24.077405443613436</v>
      </c>
      <c r="G8" s="21">
        <v>15.970773503613428</v>
      </c>
      <c r="H8" s="21">
        <v>2.2444232800000004</v>
      </c>
      <c r="I8" s="21">
        <v>5.8622086600000056</v>
      </c>
      <c r="J8" s="22">
        <f t="shared" ref="J8:J11" si="1">IFERROR(G8/E8,0)</f>
        <v>0.29257764457116453</v>
      </c>
      <c r="K8" s="22">
        <f t="shared" ref="K8:K11" si="2">IFERROR(SUM(G8,H8)/E8,0)</f>
        <v>0.33369450572598053</v>
      </c>
      <c r="L8" s="23">
        <f t="shared" ref="L8:L11" si="3">IFERROR(SUM(G8,H8,I8)/E8,0)</f>
        <v>0.44108762612427732</v>
      </c>
      <c r="M8" s="4"/>
    </row>
    <row r="9" spans="1:13" x14ac:dyDescent="0.25">
      <c r="A9" s="34" t="s">
        <v>206</v>
      </c>
      <c r="B9" s="57"/>
      <c r="C9" s="36"/>
      <c r="D9" s="37">
        <f ca="1">SUM(D10:OFFSET(D8,(MATCH("GOBIERNOS LOCALES",$A$8:$A$50,0)-MATCH("GOBIERNOS REGIONALES",$A$8:$A$50,0)),0))</f>
        <v>0.47354000000000007</v>
      </c>
      <c r="E9" s="38">
        <f ca="1">SUM(E10:OFFSET(E8,(MATCH("GOBIERNOS LOCALES",$A$8:$A$50,0)-MATCH("GOBIERNOS REGIONALES",$A$8:$A$50,0)),0))</f>
        <v>0.47354000000000007</v>
      </c>
      <c r="F9" s="38">
        <f ca="1">SUM(F10:OFFSET(F8,(MATCH("GOBIERNOS LOCALES",$A$8:$A$50,0)-MATCH("GOBIERNOS REGIONALES",$A$8:$A$50,0)),0))</f>
        <v>0.13361489140808822</v>
      </c>
      <c r="G9" s="38">
        <f ca="1">SUM(G10:OFFSET(G8,(MATCH("GOBIERNOS LOCALES",$A$8:$A$50,0)-MATCH("GOBIERNOS REGIONALES",$A$8:$A$50,0)),0))</f>
        <v>0.11416945140808821</v>
      </c>
      <c r="H9" s="38">
        <f ca="1">SUM(H10:OFFSET(H8,(MATCH("GOBIERNOS LOCALES",$A$8:$A$50,0)-MATCH("GOBIERNOS REGIONALES",$A$8:$A$50,0)),0))</f>
        <v>1.4573059999999999E-2</v>
      </c>
      <c r="I9" s="38">
        <f ca="1">SUM(I10:OFFSET(I8,(MATCH("GOBIERNOS LOCALES",$A$8:$A$50,0)-MATCH("GOBIERNOS REGIONALES",$A$8:$A$50,0)),0))</f>
        <v>4.8723799999999999E-3</v>
      </c>
      <c r="J9" s="39">
        <f t="shared" ca="1" si="1"/>
        <v>0.24109779830233599</v>
      </c>
      <c r="K9" s="39">
        <f t="shared" ca="1" si="2"/>
        <v>0.27187251638317395</v>
      </c>
      <c r="L9" s="40">
        <f t="shared" ca="1" si="3"/>
        <v>0.28216178444922962</v>
      </c>
      <c r="M9" s="4"/>
    </row>
    <row r="10" spans="1:13" ht="15.75" thickBot="1" x14ac:dyDescent="0.3">
      <c r="A10" s="24"/>
      <c r="B10" s="25">
        <v>457</v>
      </c>
      <c r="C10" s="26" t="s">
        <v>224</v>
      </c>
      <c r="D10" s="27">
        <v>0.47354000000000007</v>
      </c>
      <c r="E10" s="28">
        <v>0.47354000000000007</v>
      </c>
      <c r="F10" s="28">
        <f t="shared" si="0"/>
        <v>0.13361489140808822</v>
      </c>
      <c r="G10" s="28">
        <v>0.11416945140808821</v>
      </c>
      <c r="H10" s="28">
        <v>1.4573059999999999E-2</v>
      </c>
      <c r="I10" s="28">
        <v>4.8723799999999999E-3</v>
      </c>
      <c r="J10" s="29">
        <f t="shared" si="1"/>
        <v>0.24109779830233599</v>
      </c>
      <c r="K10" s="29">
        <f t="shared" si="2"/>
        <v>0.27187251638317395</v>
      </c>
      <c r="L10" s="30">
        <f t="shared" si="3"/>
        <v>0.28216178444922962</v>
      </c>
      <c r="M10" s="4"/>
    </row>
    <row r="11" spans="1:13" x14ac:dyDescent="0.25">
      <c r="A11" t="s">
        <v>233</v>
      </c>
      <c r="D11" s="5"/>
      <c r="E11" s="5"/>
      <c r="F11" s="5">
        <f t="shared" si="0"/>
        <v>0</v>
      </c>
      <c r="G11" s="5"/>
      <c r="H11" s="5"/>
      <c r="I11" s="5"/>
      <c r="J11" s="4">
        <f t="shared" si="1"/>
        <v>0</v>
      </c>
      <c r="K11" s="4">
        <f t="shared" si="2"/>
        <v>0</v>
      </c>
      <c r="L11" s="4">
        <f t="shared" si="3"/>
        <v>0</v>
      </c>
      <c r="M11" s="4"/>
    </row>
    <row r="12" spans="1:13" x14ac:dyDescent="0.25">
      <c r="D12" s="5"/>
      <c r="E12" s="5"/>
      <c r="F12" s="5"/>
      <c r="G12" s="5"/>
      <c r="H12" s="5"/>
      <c r="I12" s="5"/>
      <c r="J12" s="4"/>
      <c r="K12" s="4"/>
      <c r="L12" s="4"/>
      <c r="M12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10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116</v>
      </c>
      <c r="B1" s="51" t="s">
        <v>1803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1805</v>
      </c>
      <c r="N2" s="72" t="s">
        <v>1826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52.864780999999994</v>
      </c>
      <c r="E6" s="14">
        <f ca="1">SUM(E7:OFFSET(E7,50,0))</f>
        <v>55.05998499999999</v>
      </c>
      <c r="F6" s="14">
        <f ca="1">SUM(F7:OFFSET(F7,50,0))</f>
        <v>24.211020335021519</v>
      </c>
      <c r="G6" s="14">
        <f ca="1">SUM(G7:OFFSET(G7,50,0))</f>
        <v>16.084942955021518</v>
      </c>
      <c r="H6" s="14">
        <f ca="1">SUM(H7:OFFSET(H7,50,0))</f>
        <v>2.2589963399999999</v>
      </c>
      <c r="I6" s="14">
        <f ca="1">SUM(I7:OFFSET(I7,50,0))</f>
        <v>5.8670810400000013</v>
      </c>
      <c r="J6" s="15">
        <f ca="1">IFERROR(G6/E6,0)</f>
        <v>0.2921348953331811</v>
      </c>
      <c r="K6" s="15">
        <f ca="1">IFERROR(SUM(G6,H6)/E6,0)</f>
        <v>0.33316280952531174</v>
      </c>
      <c r="L6" s="16">
        <f ca="1">IFERROR(SUM(G6,H6,I6)/E6,0)</f>
        <v>0.43972079423961929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0</v>
      </c>
      <c r="E7" s="21">
        <v>0.52381599999999995</v>
      </c>
      <c r="F7" s="21">
        <f t="shared" ref="F7:F30" si="0">SUM(G7,H7,I7)</f>
        <v>8.1843468391966046E-2</v>
      </c>
      <c r="G7" s="21">
        <v>6.2457948391966056E-2</v>
      </c>
      <c r="H7" s="21">
        <v>2.9699000000000001E-3</v>
      </c>
      <c r="I7" s="21">
        <v>1.6415619999999999E-2</v>
      </c>
      <c r="J7" s="22">
        <f t="shared" ref="J7:J30" si="1">IFERROR(G7/E7,0)</f>
        <v>0.11923642727974339</v>
      </c>
      <c r="K7" s="22">
        <f t="shared" ref="K7:K30" si="2">IFERROR(SUM(G7,H7)/E7,0)</f>
        <v>0.1249061662720613</v>
      </c>
      <c r="L7" s="23">
        <f t="shared" ref="L7:L30" si="3">IFERROR(SUM(G7,H7,I7)/E7,0)</f>
        <v>0.15624468972304406</v>
      </c>
      <c r="M7" s="4"/>
      <c r="N7" t="s">
        <v>258</v>
      </c>
      <c r="O7" s="5">
        <v>6.1747399962238873E-2</v>
      </c>
      <c r="P7" s="71">
        <v>0.56040259894575317</v>
      </c>
    </row>
    <row r="8" spans="1:16" x14ac:dyDescent="0.25">
      <c r="A8" s="17"/>
      <c r="B8" s="55">
        <v>2</v>
      </c>
      <c r="C8" s="19" t="s">
        <v>251</v>
      </c>
      <c r="D8" s="20">
        <v>1.6870120000000002</v>
      </c>
      <c r="E8" s="21">
        <v>3.2308430000000001</v>
      </c>
      <c r="F8" s="21">
        <f t="shared" si="0"/>
        <v>1.1479373539906383</v>
      </c>
      <c r="G8" s="21">
        <v>0.89264699399063829</v>
      </c>
      <c r="H8" s="21">
        <v>4.8295089999999999E-2</v>
      </c>
      <c r="I8" s="21">
        <v>0.20699527000000001</v>
      </c>
      <c r="J8" s="22">
        <f t="shared" si="1"/>
        <v>0.27628918953679837</v>
      </c>
      <c r="K8" s="22">
        <f t="shared" si="2"/>
        <v>0.29123732845905487</v>
      </c>
      <c r="L8" s="23">
        <f t="shared" si="3"/>
        <v>0.35530583008541061</v>
      </c>
      <c r="M8" s="4"/>
      <c r="N8" t="s">
        <v>273</v>
      </c>
      <c r="O8" s="5">
        <v>0.33727662685543197</v>
      </c>
      <c r="P8" s="71">
        <v>0.51252549410612891</v>
      </c>
    </row>
    <row r="9" spans="1:16" x14ac:dyDescent="0.25">
      <c r="A9" s="17"/>
      <c r="B9" s="55">
        <v>3</v>
      </c>
      <c r="C9" s="19" t="s">
        <v>252</v>
      </c>
      <c r="D9" s="20">
        <v>0</v>
      </c>
      <c r="E9" s="21">
        <v>0.51258000000000004</v>
      </c>
      <c r="F9" s="21">
        <f t="shared" si="0"/>
        <v>0.18835225183273702</v>
      </c>
      <c r="G9" s="21">
        <v>0.10866015183273703</v>
      </c>
      <c r="H9" s="21">
        <v>6.8772499999999988E-3</v>
      </c>
      <c r="I9" s="21">
        <v>7.281485E-2</v>
      </c>
      <c r="J9" s="22">
        <f t="shared" si="1"/>
        <v>0.21198671784450626</v>
      </c>
      <c r="K9" s="22">
        <f t="shared" si="2"/>
        <v>0.22540364788469511</v>
      </c>
      <c r="L9" s="23">
        <f t="shared" si="3"/>
        <v>0.36745922945245035</v>
      </c>
      <c r="M9" s="4"/>
      <c r="N9" t="s">
        <v>264</v>
      </c>
      <c r="O9" s="5">
        <v>13.985384269907772</v>
      </c>
      <c r="P9" s="71">
        <v>0.4923734476547571</v>
      </c>
    </row>
    <row r="10" spans="1:16" x14ac:dyDescent="0.25">
      <c r="A10" s="17"/>
      <c r="B10" s="55">
        <v>4</v>
      </c>
      <c r="C10" s="19" t="s">
        <v>253</v>
      </c>
      <c r="D10" s="20">
        <v>2.7260490000000006</v>
      </c>
      <c r="E10" s="21">
        <v>2.8386540000000005</v>
      </c>
      <c r="F10" s="21">
        <f t="shared" si="0"/>
        <v>1.2068709861037461</v>
      </c>
      <c r="G10" s="21">
        <v>0.62233757610374596</v>
      </c>
      <c r="H10" s="21">
        <v>6.1801310000000005E-2</v>
      </c>
      <c r="I10" s="21">
        <v>0.52273210000000003</v>
      </c>
      <c r="J10" s="22">
        <f t="shared" si="1"/>
        <v>0.21923685525032141</v>
      </c>
      <c r="K10" s="22">
        <f t="shared" si="2"/>
        <v>0.24100819828825418</v>
      </c>
      <c r="L10" s="23">
        <f t="shared" si="3"/>
        <v>0.42515607259769805</v>
      </c>
      <c r="M10" s="4"/>
      <c r="N10" t="s">
        <v>257</v>
      </c>
      <c r="O10" s="5">
        <v>0.50371536997784494</v>
      </c>
      <c r="P10" s="71">
        <v>0.47180352327085118</v>
      </c>
    </row>
    <row r="11" spans="1:16" x14ac:dyDescent="0.25">
      <c r="A11" s="17"/>
      <c r="B11" s="55">
        <v>5</v>
      </c>
      <c r="C11" s="19" t="s">
        <v>254</v>
      </c>
      <c r="D11" s="20">
        <v>1.4459850000000001</v>
      </c>
      <c r="E11" s="21">
        <v>0.93150599999999995</v>
      </c>
      <c r="F11" s="21">
        <f t="shared" si="0"/>
        <v>0.40401415647196004</v>
      </c>
      <c r="G11" s="21">
        <v>0.16225089647196</v>
      </c>
      <c r="H11" s="21">
        <v>3.9483049999999992E-2</v>
      </c>
      <c r="I11" s="21">
        <v>0.20228021000000002</v>
      </c>
      <c r="J11" s="22">
        <f t="shared" si="1"/>
        <v>0.17418126826017225</v>
      </c>
      <c r="K11" s="22">
        <f t="shared" si="2"/>
        <v>0.21656752234763921</v>
      </c>
      <c r="L11" s="23">
        <f t="shared" si="3"/>
        <v>0.43372147519389037</v>
      </c>
      <c r="M11" s="4"/>
      <c r="N11" t="s">
        <v>262</v>
      </c>
      <c r="O11" s="5">
        <v>1.0912105590951235</v>
      </c>
      <c r="P11" s="71">
        <v>0.46973002368649419</v>
      </c>
    </row>
    <row r="12" spans="1:16" x14ac:dyDescent="0.25">
      <c r="A12" s="17"/>
      <c r="B12" s="55">
        <v>6</v>
      </c>
      <c r="C12" s="19" t="s">
        <v>255</v>
      </c>
      <c r="D12" s="20">
        <v>0.69258399999999998</v>
      </c>
      <c r="E12" s="21">
        <v>1.0677200000000002</v>
      </c>
      <c r="F12" s="21">
        <f t="shared" si="0"/>
        <v>0.43951647678784467</v>
      </c>
      <c r="G12" s="21">
        <v>0.20359177678784462</v>
      </c>
      <c r="H12" s="21">
        <v>5.3548200000000004E-2</v>
      </c>
      <c r="I12" s="21">
        <v>0.18237650000000002</v>
      </c>
      <c r="J12" s="22">
        <f t="shared" si="1"/>
        <v>0.19067899523081386</v>
      </c>
      <c r="K12" s="22">
        <f t="shared" si="2"/>
        <v>0.24083090771723351</v>
      </c>
      <c r="L12" s="23">
        <f t="shared" si="3"/>
        <v>0.41164020228884407</v>
      </c>
      <c r="M12" s="4"/>
      <c r="N12" t="s">
        <v>265</v>
      </c>
      <c r="O12" s="5">
        <v>0.64351415865372474</v>
      </c>
      <c r="P12" s="71">
        <v>0.46839489199038686</v>
      </c>
    </row>
    <row r="13" spans="1:16" x14ac:dyDescent="0.25">
      <c r="A13" s="17"/>
      <c r="B13" s="55">
        <v>8</v>
      </c>
      <c r="C13" s="19" t="s">
        <v>257</v>
      </c>
      <c r="D13" s="20">
        <v>1.4866649999999999</v>
      </c>
      <c r="E13" s="21">
        <v>1.0676379999999999</v>
      </c>
      <c r="F13" s="21">
        <f t="shared" si="0"/>
        <v>0.50371536997784494</v>
      </c>
      <c r="G13" s="21">
        <v>0.27992423997784499</v>
      </c>
      <c r="H13" s="21">
        <v>5.4707120000000005E-2</v>
      </c>
      <c r="I13" s="21">
        <v>0.16908401000000001</v>
      </c>
      <c r="J13" s="22">
        <f t="shared" si="1"/>
        <v>0.26219021801195258</v>
      </c>
      <c r="K13" s="22">
        <f t="shared" si="2"/>
        <v>0.31343148143644667</v>
      </c>
      <c r="L13" s="23">
        <f t="shared" si="3"/>
        <v>0.47180352327085118</v>
      </c>
      <c r="M13" s="4"/>
      <c r="N13" t="s">
        <v>259</v>
      </c>
      <c r="O13" s="5">
        <v>0.22129258352876724</v>
      </c>
      <c r="P13" s="71">
        <v>0.43767445962059143</v>
      </c>
    </row>
    <row r="14" spans="1:16" x14ac:dyDescent="0.25">
      <c r="A14" s="17"/>
      <c r="B14" s="55">
        <v>9</v>
      </c>
      <c r="C14" s="19" t="s">
        <v>258</v>
      </c>
      <c r="D14" s="20">
        <v>3.5298000000000003E-2</v>
      </c>
      <c r="E14" s="21">
        <v>0.110184</v>
      </c>
      <c r="F14" s="21">
        <f t="shared" si="0"/>
        <v>6.1747399962238873E-2</v>
      </c>
      <c r="G14" s="21">
        <v>3.9895549962238874E-2</v>
      </c>
      <c r="H14" s="21">
        <v>1.34079E-2</v>
      </c>
      <c r="I14" s="21">
        <v>8.4439500000000004E-3</v>
      </c>
      <c r="J14" s="22">
        <f t="shared" si="1"/>
        <v>0.362081154815934</v>
      </c>
      <c r="K14" s="22">
        <f t="shared" si="2"/>
        <v>0.48376760656936463</v>
      </c>
      <c r="L14" s="23">
        <f t="shared" si="3"/>
        <v>0.56040259894575317</v>
      </c>
      <c r="M14" s="4"/>
      <c r="N14" t="s">
        <v>254</v>
      </c>
      <c r="O14" s="5">
        <v>0.40401415647196004</v>
      </c>
      <c r="P14" s="71">
        <v>0.43372147519389037</v>
      </c>
    </row>
    <row r="15" spans="1:16" x14ac:dyDescent="0.25">
      <c r="A15" s="17"/>
      <c r="B15" s="55">
        <v>10</v>
      </c>
      <c r="C15" s="19" t="s">
        <v>259</v>
      </c>
      <c r="D15" s="20">
        <v>0.93376499999999973</v>
      </c>
      <c r="E15" s="21">
        <v>0.50561</v>
      </c>
      <c r="F15" s="21">
        <f t="shared" si="0"/>
        <v>0.22129258352876724</v>
      </c>
      <c r="G15" s="21">
        <v>0.14072924352876726</v>
      </c>
      <c r="H15" s="21">
        <v>4.735106E-2</v>
      </c>
      <c r="I15" s="21">
        <v>3.3212279999999997E-2</v>
      </c>
      <c r="J15" s="22">
        <f t="shared" si="1"/>
        <v>0.27833556205131871</v>
      </c>
      <c r="K15" s="22">
        <f t="shared" si="2"/>
        <v>0.37198691388375876</v>
      </c>
      <c r="L15" s="23">
        <f t="shared" si="3"/>
        <v>0.43767445962059143</v>
      </c>
      <c r="M15" s="4"/>
      <c r="N15" t="s">
        <v>253</v>
      </c>
      <c r="O15" s="5">
        <v>1.2068709861037461</v>
      </c>
      <c r="P15" s="71">
        <v>0.42515607259769805</v>
      </c>
    </row>
    <row r="16" spans="1:16" x14ac:dyDescent="0.25">
      <c r="A16" s="17"/>
      <c r="B16" s="55">
        <v>11</v>
      </c>
      <c r="C16" s="19" t="s">
        <v>260</v>
      </c>
      <c r="D16" s="20">
        <v>1.6583429999999997</v>
      </c>
      <c r="E16" s="21">
        <v>1.833027</v>
      </c>
      <c r="F16" s="21">
        <f t="shared" si="0"/>
        <v>0.6070065875872771</v>
      </c>
      <c r="G16" s="21">
        <v>0.25157577758727712</v>
      </c>
      <c r="H16" s="21">
        <v>6.8503089999999989E-2</v>
      </c>
      <c r="I16" s="21">
        <v>0.28692772</v>
      </c>
      <c r="J16" s="22">
        <f t="shared" si="1"/>
        <v>0.13724608398418414</v>
      </c>
      <c r="K16" s="22">
        <f t="shared" si="2"/>
        <v>0.17461765025134771</v>
      </c>
      <c r="L16" s="23">
        <f t="shared" si="3"/>
        <v>0.33114983444721607</v>
      </c>
      <c r="M16" s="4"/>
      <c r="N16" t="s">
        <v>267</v>
      </c>
      <c r="O16" s="5">
        <v>0.20066412096459629</v>
      </c>
      <c r="P16" s="71">
        <v>0.42151634579468311</v>
      </c>
    </row>
    <row r="17" spans="1:16" x14ac:dyDescent="0.25">
      <c r="A17" s="17"/>
      <c r="B17" s="55">
        <v>12</v>
      </c>
      <c r="C17" s="19" t="s">
        <v>261</v>
      </c>
      <c r="D17" s="20">
        <v>1.2526739999999996</v>
      </c>
      <c r="E17" s="21">
        <v>0.86223299999999992</v>
      </c>
      <c r="F17" s="21">
        <f t="shared" si="0"/>
        <v>0.33111205618552025</v>
      </c>
      <c r="G17" s="21">
        <v>0.27649354618552024</v>
      </c>
      <c r="H17" s="21">
        <v>2.2281699999999998E-2</v>
      </c>
      <c r="I17" s="21">
        <v>3.2336809999999994E-2</v>
      </c>
      <c r="J17" s="22">
        <f t="shared" si="1"/>
        <v>0.32067149620290603</v>
      </c>
      <c r="K17" s="22">
        <f t="shared" si="2"/>
        <v>0.34651335101477243</v>
      </c>
      <c r="L17" s="23">
        <f t="shared" si="3"/>
        <v>0.38401691443672453</v>
      </c>
      <c r="M17" s="4"/>
      <c r="N17" t="s">
        <v>255</v>
      </c>
      <c r="O17" s="5">
        <v>0.43951647678784467</v>
      </c>
      <c r="P17" s="71">
        <v>0.41164020228884407</v>
      </c>
    </row>
    <row r="18" spans="1:16" x14ac:dyDescent="0.25">
      <c r="A18" s="17"/>
      <c r="B18" s="55">
        <v>13</v>
      </c>
      <c r="C18" s="19" t="s">
        <v>262</v>
      </c>
      <c r="D18" s="20">
        <v>2.1388989999999999</v>
      </c>
      <c r="E18" s="21">
        <v>2.3230590000000002</v>
      </c>
      <c r="F18" s="21">
        <f t="shared" si="0"/>
        <v>1.0912105590951235</v>
      </c>
      <c r="G18" s="21">
        <v>0.74011744909512345</v>
      </c>
      <c r="H18" s="21">
        <v>6.231039E-2</v>
      </c>
      <c r="I18" s="21">
        <v>0.28878271999999999</v>
      </c>
      <c r="J18" s="22">
        <f t="shared" si="1"/>
        <v>0.31859606195758411</v>
      </c>
      <c r="K18" s="22">
        <f t="shared" si="2"/>
        <v>0.34541862221111191</v>
      </c>
      <c r="L18" s="23">
        <f t="shared" si="3"/>
        <v>0.46973002368649419</v>
      </c>
      <c r="M18" s="4"/>
      <c r="N18" t="s">
        <v>269</v>
      </c>
      <c r="O18" s="5">
        <v>0.75178293206699531</v>
      </c>
      <c r="P18" s="71">
        <v>0.38594137955716623</v>
      </c>
    </row>
    <row r="19" spans="1:16" x14ac:dyDescent="0.25">
      <c r="A19" s="17"/>
      <c r="B19" s="55">
        <v>14</v>
      </c>
      <c r="C19" s="19" t="s">
        <v>263</v>
      </c>
      <c r="D19" s="20">
        <v>2.4212880000000001</v>
      </c>
      <c r="E19" s="21">
        <v>2.0074989999999993</v>
      </c>
      <c r="F19" s="21">
        <f t="shared" si="0"/>
        <v>0.53464146315095107</v>
      </c>
      <c r="G19" s="21">
        <v>0.33412834315095097</v>
      </c>
      <c r="H19" s="21">
        <v>5.2020400000000008E-2</v>
      </c>
      <c r="I19" s="21">
        <v>0.14849272000000002</v>
      </c>
      <c r="J19" s="22">
        <f t="shared" si="1"/>
        <v>0.16644010440401269</v>
      </c>
      <c r="K19" s="22">
        <f t="shared" si="2"/>
        <v>0.19235314346405707</v>
      </c>
      <c r="L19" s="23">
        <f t="shared" si="3"/>
        <v>0.26632215664911973</v>
      </c>
      <c r="M19" s="4"/>
      <c r="N19" t="s">
        <v>261</v>
      </c>
      <c r="O19" s="5">
        <v>0.33111205618552025</v>
      </c>
      <c r="P19" s="71">
        <v>0.38401691443672453</v>
      </c>
    </row>
    <row r="20" spans="1:16" x14ac:dyDescent="0.25">
      <c r="A20" s="17"/>
      <c r="B20" s="55">
        <v>15</v>
      </c>
      <c r="C20" s="19" t="s">
        <v>264</v>
      </c>
      <c r="D20" s="20">
        <v>30.028554</v>
      </c>
      <c r="E20" s="21">
        <v>28.404017999999986</v>
      </c>
      <c r="F20" s="21">
        <f t="shared" si="0"/>
        <v>13.985384269907772</v>
      </c>
      <c r="G20" s="21">
        <v>10.072721679907772</v>
      </c>
      <c r="H20" s="21">
        <v>1.42150844</v>
      </c>
      <c r="I20" s="21">
        <v>2.4911541500000003</v>
      </c>
      <c r="J20" s="22">
        <f t="shared" si="1"/>
        <v>0.35462312690788245</v>
      </c>
      <c r="K20" s="22">
        <f t="shared" si="2"/>
        <v>0.40466916053594171</v>
      </c>
      <c r="L20" s="23">
        <f t="shared" si="3"/>
        <v>0.4923734476547571</v>
      </c>
      <c r="M20" s="4"/>
      <c r="N20" t="s">
        <v>274</v>
      </c>
      <c r="O20" s="5">
        <v>0.25580695426342304</v>
      </c>
      <c r="P20" s="71">
        <v>0.36978880727331248</v>
      </c>
    </row>
    <row r="21" spans="1:16" x14ac:dyDescent="0.25">
      <c r="A21" s="17"/>
      <c r="B21" s="55">
        <v>16</v>
      </c>
      <c r="C21" s="19" t="s">
        <v>265</v>
      </c>
      <c r="D21" s="20">
        <v>1.0825059999999995</v>
      </c>
      <c r="E21" s="21">
        <v>1.3738709999999998</v>
      </c>
      <c r="F21" s="21">
        <f t="shared" si="0"/>
        <v>0.64351415865372474</v>
      </c>
      <c r="G21" s="21">
        <v>0.28150767865372472</v>
      </c>
      <c r="H21" s="21">
        <v>2.7031899999999998E-2</v>
      </c>
      <c r="I21" s="21">
        <v>0.33497458000000002</v>
      </c>
      <c r="J21" s="22">
        <f t="shared" si="1"/>
        <v>0.2049010996328802</v>
      </c>
      <c r="K21" s="22">
        <f t="shared" si="2"/>
        <v>0.224576818823401</v>
      </c>
      <c r="L21" s="23">
        <f t="shared" si="3"/>
        <v>0.46839489199038686</v>
      </c>
      <c r="M21" s="4"/>
      <c r="N21" t="s">
        <v>270</v>
      </c>
      <c r="O21" s="5">
        <v>0.43537726075979311</v>
      </c>
      <c r="P21" s="71">
        <v>0.36887437515974375</v>
      </c>
    </row>
    <row r="22" spans="1:16" x14ac:dyDescent="0.25">
      <c r="A22" s="17"/>
      <c r="B22" s="55">
        <v>17</v>
      </c>
      <c r="C22" s="19" t="s">
        <v>266</v>
      </c>
      <c r="D22" s="20">
        <v>0</v>
      </c>
      <c r="E22" s="21">
        <v>0.59276300000000004</v>
      </c>
      <c r="F22" s="21">
        <f t="shared" si="0"/>
        <v>0.1678604504485135</v>
      </c>
      <c r="G22" s="21">
        <v>4.2483950448513497E-2</v>
      </c>
      <c r="H22" s="21">
        <v>4.9475500000000002E-3</v>
      </c>
      <c r="I22" s="21">
        <v>0.12042895000000001</v>
      </c>
      <c r="J22" s="22">
        <f t="shared" si="1"/>
        <v>7.1671056473689307E-2</v>
      </c>
      <c r="K22" s="22">
        <f t="shared" si="2"/>
        <v>8.0017646932270564E-2</v>
      </c>
      <c r="L22" s="23">
        <f t="shared" si="3"/>
        <v>0.28318307729820097</v>
      </c>
      <c r="M22" s="4"/>
      <c r="N22" t="s">
        <v>252</v>
      </c>
      <c r="O22" s="5">
        <v>0.18835225183273702</v>
      </c>
      <c r="P22" s="71">
        <v>0.36745922945245035</v>
      </c>
    </row>
    <row r="23" spans="1:16" x14ac:dyDescent="0.25">
      <c r="A23" s="17"/>
      <c r="B23" s="55">
        <v>18</v>
      </c>
      <c r="C23" s="19" t="s">
        <v>267</v>
      </c>
      <c r="D23" s="20">
        <v>9.4529999999999989E-2</v>
      </c>
      <c r="E23" s="21">
        <v>0.476053</v>
      </c>
      <c r="F23" s="21">
        <f t="shared" si="0"/>
        <v>0.20066412096459629</v>
      </c>
      <c r="G23" s="21">
        <v>8.5076150964596309E-2</v>
      </c>
      <c r="H23" s="21">
        <v>1.477235E-2</v>
      </c>
      <c r="I23" s="21">
        <v>0.10081561999999999</v>
      </c>
      <c r="J23" s="22">
        <f t="shared" si="1"/>
        <v>0.17871151103888919</v>
      </c>
      <c r="K23" s="22">
        <f t="shared" si="2"/>
        <v>0.209742404657877</v>
      </c>
      <c r="L23" s="23">
        <f t="shared" si="3"/>
        <v>0.42151634579468311</v>
      </c>
      <c r="M23" s="4"/>
      <c r="N23" t="s">
        <v>251</v>
      </c>
      <c r="O23" s="5">
        <v>1.1479373539906383</v>
      </c>
      <c r="P23" s="71">
        <v>0.35530583008541061</v>
      </c>
    </row>
    <row r="24" spans="1:16" x14ac:dyDescent="0.25">
      <c r="A24" s="17"/>
      <c r="B24" s="55">
        <v>19</v>
      </c>
      <c r="C24" s="19" t="s">
        <v>268</v>
      </c>
      <c r="D24" s="20">
        <v>0</v>
      </c>
      <c r="E24" s="21">
        <v>0.565863</v>
      </c>
      <c r="F24" s="21">
        <f t="shared" si="0"/>
        <v>0.19936264904253925</v>
      </c>
      <c r="G24" s="21">
        <v>3.5904349042539252E-2</v>
      </c>
      <c r="H24" s="21">
        <v>6.2478950000000005E-2</v>
      </c>
      <c r="I24" s="21">
        <v>0.10097935</v>
      </c>
      <c r="J24" s="22">
        <f t="shared" si="1"/>
        <v>6.3450603843225747E-2</v>
      </c>
      <c r="K24" s="22">
        <f t="shared" si="2"/>
        <v>0.17386416684345726</v>
      </c>
      <c r="L24" s="23">
        <f t="shared" si="3"/>
        <v>0.35231610662393414</v>
      </c>
      <c r="M24" s="4"/>
      <c r="N24" t="s">
        <v>271</v>
      </c>
      <c r="O24" s="5">
        <v>0.29555780913439211</v>
      </c>
      <c r="P24" s="71">
        <v>0.35483898399562047</v>
      </c>
    </row>
    <row r="25" spans="1:16" x14ac:dyDescent="0.25">
      <c r="A25" s="17"/>
      <c r="B25" s="55">
        <v>20</v>
      </c>
      <c r="C25" s="19" t="s">
        <v>269</v>
      </c>
      <c r="D25" s="20">
        <v>2.0883389999999991</v>
      </c>
      <c r="E25" s="21">
        <v>1.9479200000000001</v>
      </c>
      <c r="F25" s="21">
        <f t="shared" si="0"/>
        <v>0.75178293206699531</v>
      </c>
      <c r="G25" s="21">
        <v>0.53115577206699527</v>
      </c>
      <c r="H25" s="21">
        <v>4.5516460000000002E-2</v>
      </c>
      <c r="I25" s="21">
        <v>0.17511070000000004</v>
      </c>
      <c r="J25" s="22">
        <f t="shared" si="1"/>
        <v>0.27267843241354639</v>
      </c>
      <c r="K25" s="22">
        <f t="shared" si="2"/>
        <v>0.29604513125128096</v>
      </c>
      <c r="L25" s="23">
        <f t="shared" si="3"/>
        <v>0.38594137955716623</v>
      </c>
      <c r="M25" s="4"/>
      <c r="N25" t="s">
        <v>268</v>
      </c>
      <c r="O25" s="5">
        <v>0.19936264904253925</v>
      </c>
      <c r="P25" s="71">
        <v>0.35231610662393414</v>
      </c>
    </row>
    <row r="26" spans="1:16" x14ac:dyDescent="0.25">
      <c r="A26" s="17"/>
      <c r="B26" s="55">
        <v>21</v>
      </c>
      <c r="C26" s="19" t="s">
        <v>270</v>
      </c>
      <c r="D26" s="20">
        <v>1.2405109999999993</v>
      </c>
      <c r="E26" s="21">
        <v>1.1802859999999995</v>
      </c>
      <c r="F26" s="21">
        <f t="shared" si="0"/>
        <v>0.43537726075979311</v>
      </c>
      <c r="G26" s="21">
        <v>0.36474736075979308</v>
      </c>
      <c r="H26" s="21">
        <v>2.0695400000000003E-2</v>
      </c>
      <c r="I26" s="21">
        <v>4.9934500000000007E-2</v>
      </c>
      <c r="J26" s="22">
        <f t="shared" si="1"/>
        <v>0.30903303162097429</v>
      </c>
      <c r="K26" s="22">
        <f t="shared" si="2"/>
        <v>0.32656725637666911</v>
      </c>
      <c r="L26" s="23">
        <f t="shared" si="3"/>
        <v>0.36887437515974375</v>
      </c>
      <c r="M26" s="4"/>
      <c r="N26" t="s">
        <v>260</v>
      </c>
      <c r="O26" s="5">
        <v>0.6070065875872771</v>
      </c>
      <c r="P26" s="71">
        <v>0.33114983444721607</v>
      </c>
    </row>
    <row r="27" spans="1:16" x14ac:dyDescent="0.25">
      <c r="A27" s="17"/>
      <c r="B27" s="55">
        <v>22</v>
      </c>
      <c r="C27" s="19" t="s">
        <v>271</v>
      </c>
      <c r="D27" s="20">
        <v>0.93443399999999999</v>
      </c>
      <c r="E27" s="21">
        <v>0.83293499999999998</v>
      </c>
      <c r="F27" s="21">
        <f t="shared" si="0"/>
        <v>0.29555780913439211</v>
      </c>
      <c r="G27" s="21">
        <v>0.1745248391343921</v>
      </c>
      <c r="H27" s="21">
        <v>1.2795149999999998E-2</v>
      </c>
      <c r="I27" s="21">
        <v>0.10823782</v>
      </c>
      <c r="J27" s="22">
        <f t="shared" si="1"/>
        <v>0.20952996228324192</v>
      </c>
      <c r="K27" s="22">
        <f t="shared" si="2"/>
        <v>0.22489148509114409</v>
      </c>
      <c r="L27" s="23">
        <f t="shared" si="3"/>
        <v>0.35483898399562047</v>
      </c>
      <c r="M27" s="4"/>
      <c r="N27" t="s">
        <v>266</v>
      </c>
      <c r="O27" s="5">
        <v>0.1678604504485135</v>
      </c>
      <c r="P27" s="71">
        <v>0.28318307729820097</v>
      </c>
    </row>
    <row r="28" spans="1:16" x14ac:dyDescent="0.25">
      <c r="A28" s="17"/>
      <c r="B28" s="55">
        <v>23</v>
      </c>
      <c r="C28" s="19" t="s">
        <v>272</v>
      </c>
      <c r="D28" s="20">
        <v>0.39914499999999997</v>
      </c>
      <c r="E28" s="21">
        <v>0.52207400000000015</v>
      </c>
      <c r="F28" s="21">
        <f t="shared" si="0"/>
        <v>0.11917238985772002</v>
      </c>
      <c r="G28" s="21">
        <v>9.6794299857720034E-2</v>
      </c>
      <c r="H28" s="21">
        <v>1.2221630000000001E-2</v>
      </c>
      <c r="I28" s="21">
        <v>1.0156459999999999E-2</v>
      </c>
      <c r="J28" s="22">
        <f t="shared" si="1"/>
        <v>0.18540340997199631</v>
      </c>
      <c r="K28" s="22">
        <f t="shared" si="2"/>
        <v>0.20881317563740007</v>
      </c>
      <c r="L28" s="23">
        <f t="shared" si="3"/>
        <v>0.2282672377052295</v>
      </c>
      <c r="M28" s="4"/>
      <c r="N28" t="s">
        <v>263</v>
      </c>
      <c r="O28" s="5">
        <v>0.53464146315095107</v>
      </c>
      <c r="P28" s="71">
        <v>0.26632215664911973</v>
      </c>
    </row>
    <row r="29" spans="1:16" x14ac:dyDescent="0.25">
      <c r="A29" s="17"/>
      <c r="B29" s="55">
        <v>24</v>
      </c>
      <c r="C29" s="19" t="s">
        <v>273</v>
      </c>
      <c r="D29" s="20">
        <v>0.29490000000000005</v>
      </c>
      <c r="E29" s="21">
        <v>0.65806799999999988</v>
      </c>
      <c r="F29" s="21">
        <f t="shared" si="0"/>
        <v>0.33727662685543197</v>
      </c>
      <c r="G29" s="21">
        <v>0.17577552685543196</v>
      </c>
      <c r="H29" s="21">
        <v>8.7882899999999986E-2</v>
      </c>
      <c r="I29" s="21">
        <v>7.3618200000000009E-2</v>
      </c>
      <c r="J29" s="22">
        <f t="shared" si="1"/>
        <v>0.26710845513751164</v>
      </c>
      <c r="K29" s="22">
        <f t="shared" si="2"/>
        <v>0.40065529224249163</v>
      </c>
      <c r="L29" s="23">
        <f t="shared" si="3"/>
        <v>0.51252549410612891</v>
      </c>
      <c r="M29" s="4"/>
      <c r="N29" t="s">
        <v>272</v>
      </c>
      <c r="O29" s="5">
        <v>0.11917238985772002</v>
      </c>
      <c r="P29" s="71">
        <v>0.2282672377052295</v>
      </c>
    </row>
    <row r="30" spans="1:16" ht="15.75" thickBot="1" x14ac:dyDescent="0.3">
      <c r="A30" s="24"/>
      <c r="B30" s="56">
        <v>25</v>
      </c>
      <c r="C30" s="26" t="s">
        <v>274</v>
      </c>
      <c r="D30" s="27">
        <v>0.22329999999999997</v>
      </c>
      <c r="E30" s="28">
        <v>0.69176500000000007</v>
      </c>
      <c r="F30" s="28">
        <f t="shared" si="0"/>
        <v>0.25580695426342304</v>
      </c>
      <c r="G30" s="28">
        <v>0.10944185426342301</v>
      </c>
      <c r="H30" s="28">
        <v>1.558915E-2</v>
      </c>
      <c r="I30" s="28">
        <v>0.13077595</v>
      </c>
      <c r="J30" s="29">
        <f t="shared" si="1"/>
        <v>0.15820669485074121</v>
      </c>
      <c r="K30" s="29">
        <f t="shared" si="2"/>
        <v>0.18074202115374874</v>
      </c>
      <c r="L30" s="30">
        <f t="shared" si="3"/>
        <v>0.36978880727331248</v>
      </c>
      <c r="M30" s="4"/>
      <c r="N30" t="s">
        <v>250</v>
      </c>
      <c r="O30" s="5">
        <v>8.1843468391966046E-2</v>
      </c>
      <c r="P30" s="71">
        <v>0.15624468972304406</v>
      </c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topLeftCell="A10" workbookViewId="0">
      <selection activeCell="A18" sqref="A18:D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" customWidth="1"/>
    <col min="6" max="6" width="13.5703125" customWidth="1"/>
    <col min="7" max="9" width="0" hidden="1" customWidth="1"/>
  </cols>
  <sheetData>
    <row r="1" spans="1:13" ht="15.75" x14ac:dyDescent="0.25">
      <c r="A1" s="50">
        <v>116</v>
      </c>
      <c r="B1" s="49" t="s">
        <v>1803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1806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52.864780999999994</v>
      </c>
      <c r="E6" s="14">
        <v>55.05998499999999</v>
      </c>
      <c r="F6" s="14">
        <v>24.211020335021519</v>
      </c>
      <c r="G6" s="14">
        <v>16.084942955021518</v>
      </c>
      <c r="H6" s="14">
        <v>2.2589963399999999</v>
      </c>
      <c r="I6" s="14">
        <v>5.8670810400000013</v>
      </c>
      <c r="J6" s="15">
        <v>0.2921348953331811</v>
      </c>
      <c r="K6" s="15">
        <v>0.33316280952531174</v>
      </c>
      <c r="L6" s="16">
        <v>0.43972079423961929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52.864780999999994</v>
      </c>
      <c r="E7" s="38">
        <f ca="1">SUM(E8:OFFSET(E6,MATCH("PROYECTOS",$A$8:$A$50,0),0))</f>
        <v>55.059985000000005</v>
      </c>
      <c r="F7" s="38">
        <f ca="1">SUM(F8:OFFSET(F6,MATCH("PROYECTOS",$A$8:$A$50,0),0))</f>
        <v>24.211020335021516</v>
      </c>
      <c r="G7" s="38">
        <f ca="1">SUM(G8:OFFSET(G6,MATCH("PROYECTOS",$A$8:$A$50,0),0))</f>
        <v>16.084942955021518</v>
      </c>
      <c r="H7" s="38">
        <f ca="1">SUM(H8:OFFSET(H6,MATCH("PROYECTOS",$A$8:$A$50,0),0))</f>
        <v>2.2589963400000004</v>
      </c>
      <c r="I7" s="38">
        <f ca="1">SUM(I8:OFFSET(I6,MATCH("PROYECTOS",$A$8:$A$50,0),0))</f>
        <v>5.8670810400000004</v>
      </c>
      <c r="J7" s="39">
        <f ca="1">IFERROR(G7/E7,0)</f>
        <v>0.29213489533318099</v>
      </c>
      <c r="K7" s="39">
        <f ca="1">IFERROR(SUM(G7,H7)/E7,0)</f>
        <v>0.33316280952531163</v>
      </c>
      <c r="L7" s="40">
        <f ca="1">IFERROR(SUM(G7,H7,I7)/E7,0)</f>
        <v>0.43972079423961907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11.972115000000001</v>
      </c>
      <c r="E8" s="21">
        <v>12.841544999999996</v>
      </c>
      <c r="F8" s="21">
        <f t="shared" ref="F8:F10" si="0">SUM(G8,H8,I8)</f>
        <v>7.0841926889160902</v>
      </c>
      <c r="G8" s="21">
        <v>5.2741174889160902</v>
      </c>
      <c r="H8" s="21">
        <v>0.84552157999999977</v>
      </c>
      <c r="I8" s="21">
        <v>0.96455362</v>
      </c>
      <c r="J8" s="22">
        <f t="shared" ref="J8:J11" si="1">IFERROR(G8/E8,0)</f>
        <v>0.41070739454762584</v>
      </c>
      <c r="K8" s="22">
        <f t="shared" ref="K8:K11" si="2">IFERROR(SUM(G8,H8)/E8,0)</f>
        <v>0.4765500622328615</v>
      </c>
      <c r="L8" s="23">
        <f t="shared" ref="L8:L11" si="3">IFERROR(SUM(G8,H8,I8)/E8,0)</f>
        <v>0.55166202267064379</v>
      </c>
      <c r="M8" s="4"/>
    </row>
    <row r="9" spans="1:13" ht="38.25" x14ac:dyDescent="0.25">
      <c r="A9" s="17"/>
      <c r="B9" s="19">
        <v>3000576</v>
      </c>
      <c r="C9" s="19" t="s">
        <v>1808</v>
      </c>
      <c r="D9" s="20">
        <v>36.486460999999991</v>
      </c>
      <c r="E9" s="21">
        <v>37.812235000000008</v>
      </c>
      <c r="F9" s="21">
        <f t="shared" si="0"/>
        <v>15.805085605156442</v>
      </c>
      <c r="G9" s="21">
        <v>9.7538275851564418</v>
      </c>
      <c r="H9" s="21">
        <v>1.2739613600000002</v>
      </c>
      <c r="I9" s="21">
        <v>4.7772966600000002</v>
      </c>
      <c r="J9" s="22">
        <f t="shared" si="1"/>
        <v>0.25795427287375211</v>
      </c>
      <c r="K9" s="22">
        <f t="shared" si="2"/>
        <v>0.29164604909380359</v>
      </c>
      <c r="L9" s="23">
        <f t="shared" si="3"/>
        <v>0.41798866438750415</v>
      </c>
      <c r="M9" s="4"/>
    </row>
    <row r="10" spans="1:13" ht="25.5" x14ac:dyDescent="0.25">
      <c r="A10" s="17"/>
      <c r="B10" s="19">
        <v>3000577</v>
      </c>
      <c r="C10" s="19" t="s">
        <v>1809</v>
      </c>
      <c r="D10" s="20">
        <v>4.4062049999999999</v>
      </c>
      <c r="E10" s="21">
        <v>4.406204999999999</v>
      </c>
      <c r="F10" s="21">
        <f t="shared" si="0"/>
        <v>1.321742040948984</v>
      </c>
      <c r="G10" s="21">
        <v>1.0569978809489839</v>
      </c>
      <c r="H10" s="21">
        <v>0.13951340000000001</v>
      </c>
      <c r="I10" s="21">
        <v>0.12523076000000002</v>
      </c>
      <c r="J10" s="22">
        <f t="shared" si="1"/>
        <v>0.23988849382835892</v>
      </c>
      <c r="K10" s="22">
        <f t="shared" si="2"/>
        <v>0.27155143279738103</v>
      </c>
      <c r="L10" s="23">
        <f t="shared" si="3"/>
        <v>0.29997288844912667</v>
      </c>
      <c r="M10" s="4"/>
    </row>
    <row r="11" spans="1:13" ht="15.75" thickBot="1" x14ac:dyDescent="0.3">
      <c r="A11" s="41" t="s">
        <v>294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0</v>
      </c>
      <c r="F11" s="45">
        <f t="shared" ca="1" si="4"/>
        <v>0</v>
      </c>
      <c r="G11" s="45">
        <f t="shared" ca="1" si="4"/>
        <v>0</v>
      </c>
      <c r="H11" s="45">
        <f t="shared" ca="1" si="4"/>
        <v>0</v>
      </c>
      <c r="I11" s="45">
        <f t="shared" ca="1" si="4"/>
        <v>0</v>
      </c>
      <c r="J11" s="46">
        <f t="shared" ca="1" si="1"/>
        <v>0</v>
      </c>
      <c r="K11" s="46">
        <f t="shared" ca="1" si="2"/>
        <v>0</v>
      </c>
      <c r="L11" s="47">
        <f t="shared" ca="1" si="3"/>
        <v>0</v>
      </c>
      <c r="M11" s="4"/>
    </row>
    <row r="12" spans="1:13" ht="15.75" thickBot="1" x14ac:dyDescent="0.3"/>
    <row r="13" spans="1:13" ht="15.75" thickBot="1" x14ac:dyDescent="0.3">
      <c r="A13" s="89" t="s">
        <v>316</v>
      </c>
      <c r="B13" s="90"/>
      <c r="C13" s="90"/>
      <c r="D13" s="91"/>
    </row>
    <row r="14" spans="1:13" ht="15.75" thickBot="1" x14ac:dyDescent="0.3">
      <c r="A14" s="1" t="s">
        <v>1827</v>
      </c>
    </row>
    <row r="15" spans="1:13" ht="45" customHeight="1" x14ac:dyDescent="0.25">
      <c r="A15" s="82" t="s">
        <v>318</v>
      </c>
      <c r="B15" s="83"/>
      <c r="C15" s="83"/>
      <c r="D15" s="94" t="s">
        <v>319</v>
      </c>
    </row>
    <row r="16" spans="1:13" ht="15.75" thickBot="1" x14ac:dyDescent="0.3">
      <c r="A16" s="92"/>
      <c r="B16" s="93"/>
      <c r="C16" s="93"/>
      <c r="D16" s="95"/>
    </row>
    <row r="17" spans="1:4" ht="38.25" x14ac:dyDescent="0.25">
      <c r="A17" s="17"/>
      <c r="B17" s="19">
        <v>3000576</v>
      </c>
      <c r="C17" s="19" t="s">
        <v>1808</v>
      </c>
      <c r="D17" s="23">
        <v>0.41798866438750415</v>
      </c>
    </row>
    <row r="18" spans="1:4" ht="26.25" thickBot="1" x14ac:dyDescent="0.3">
      <c r="A18" s="24"/>
      <c r="B18" s="26">
        <v>3000577</v>
      </c>
      <c r="C18" s="26" t="s">
        <v>1809</v>
      </c>
      <c r="D18" s="30">
        <v>0.29997288844912667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1"/>
  <sheetViews>
    <sheetView workbookViewId="0">
      <selection activeCell="E10" sqref="E1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116</v>
      </c>
      <c r="B1" s="49" t="s">
        <v>1803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1807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52.864780999999994</v>
      </c>
      <c r="I6" s="14">
        <v>55.05998499999999</v>
      </c>
      <c r="J6" s="14">
        <v>24.211020335021519</v>
      </c>
      <c r="K6" s="14">
        <v>16.084942955021518</v>
      </c>
      <c r="L6" s="14">
        <v>2.2589963399999999</v>
      </c>
      <c r="M6" s="14">
        <v>5.8670810400000013</v>
      </c>
      <c r="N6" s="15">
        <v>0.2921348953331811</v>
      </c>
      <c r="O6" s="15">
        <v>0.33316280952531174</v>
      </c>
      <c r="P6" s="16">
        <v>0.43972079423961929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t="shared" ref="H7:M7" si="0">SUM(H8:H20)</f>
        <v>52.864781000000015</v>
      </c>
      <c r="I7" s="37">
        <f t="shared" si="0"/>
        <v>55.059985000000005</v>
      </c>
      <c r="J7" s="37">
        <f t="shared" si="0"/>
        <v>24.211020335021519</v>
      </c>
      <c r="K7" s="37">
        <f t="shared" si="0"/>
        <v>16.084942955021518</v>
      </c>
      <c r="L7" s="37">
        <f t="shared" si="0"/>
        <v>2.2589963399999999</v>
      </c>
      <c r="M7" s="37">
        <f t="shared" si="0"/>
        <v>5.8670810400000013</v>
      </c>
      <c r="N7" s="39">
        <f>IFERROR(K7/I7,0)</f>
        <v>0.29213489533318099</v>
      </c>
      <c r="O7" s="39">
        <f>IFERROR(SUM(K7,L7)/I7,0)</f>
        <v>0.33316280952531163</v>
      </c>
      <c r="P7" s="40">
        <f>IFERROR(SUM(K7,L7,M7)/I7,0)</f>
        <v>0.43972079423961918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513</v>
      </c>
      <c r="D8" s="68">
        <v>3000001</v>
      </c>
      <c r="E8" s="19" t="s">
        <v>276</v>
      </c>
      <c r="F8" s="69">
        <v>1</v>
      </c>
      <c r="G8" s="19" t="s">
        <v>532</v>
      </c>
      <c r="H8" s="20">
        <v>5.4137930000000001</v>
      </c>
      <c r="I8" s="21">
        <v>5.8233669999999993</v>
      </c>
      <c r="J8" s="21">
        <f t="shared" ref="J8:J20" si="1">SUM(K8,L8,M8)</f>
        <v>3.4700098757639899</v>
      </c>
      <c r="K8" s="21">
        <v>2.5070455857639899</v>
      </c>
      <c r="L8" s="21">
        <v>0.45839226</v>
      </c>
      <c r="M8" s="21">
        <v>0.50457202999999995</v>
      </c>
      <c r="N8" s="22">
        <f t="shared" ref="N8:N21" si="2">IFERROR(K8/I8,0)</f>
        <v>0.43051478393238657</v>
      </c>
      <c r="O8" s="22">
        <f t="shared" ref="O8:O21" si="3">IFERROR(SUM(K8,L8)/I8,0)</f>
        <v>0.50923080165890122</v>
      </c>
      <c r="P8" s="23">
        <f t="shared" ref="P8:P21" si="4">IFERROR(SUM(K8,L8,M8)/I8,0)</f>
        <v>0.59587690004150351</v>
      </c>
      <c r="Q8" s="70">
        <v>35</v>
      </c>
      <c r="R8" s="21">
        <v>35</v>
      </c>
      <c r="S8" s="23">
        <f>IFERROR(R8/Q8,0)</f>
        <v>1</v>
      </c>
    </row>
    <row r="9" spans="1:19" ht="38.25" x14ac:dyDescent="0.25">
      <c r="A9" s="17"/>
      <c r="B9" s="19">
        <v>5004311</v>
      </c>
      <c r="C9" s="19" t="s">
        <v>1810</v>
      </c>
      <c r="D9" s="68">
        <v>3000576</v>
      </c>
      <c r="E9" s="19" t="s">
        <v>1808</v>
      </c>
      <c r="F9" s="69">
        <v>87</v>
      </c>
      <c r="G9" s="19" t="s">
        <v>396</v>
      </c>
      <c r="H9" s="20">
        <v>4.6976850000000017</v>
      </c>
      <c r="I9" s="21">
        <v>4.832116000000001</v>
      </c>
      <c r="J9" s="21">
        <f t="shared" si="1"/>
        <v>1.9326300010362505</v>
      </c>
      <c r="K9" s="21">
        <v>0.76758070103625053</v>
      </c>
      <c r="L9" s="21">
        <v>0.22194999999999998</v>
      </c>
      <c r="M9" s="21">
        <v>0.94309929999999997</v>
      </c>
      <c r="N9" s="22">
        <f t="shared" si="2"/>
        <v>0.15884980845580909</v>
      </c>
      <c r="O9" s="22">
        <f t="shared" si="3"/>
        <v>0.20478206670457627</v>
      </c>
      <c r="P9" s="23">
        <f t="shared" si="4"/>
        <v>0.39995521652134386</v>
      </c>
      <c r="Q9" s="70">
        <v>4868</v>
      </c>
      <c r="R9" s="21">
        <v>1639</v>
      </c>
      <c r="S9" s="23">
        <f t="shared" ref="S9:S20" si="5">IFERROR(R9/Q9,0)</f>
        <v>0.33668857847165162</v>
      </c>
    </row>
    <row r="10" spans="1:19" ht="38.25" x14ac:dyDescent="0.25">
      <c r="A10" s="17"/>
      <c r="B10" s="19">
        <v>5004313</v>
      </c>
      <c r="C10" s="19" t="s">
        <v>1811</v>
      </c>
      <c r="D10" s="68">
        <v>3000576</v>
      </c>
      <c r="E10" s="19" t="s">
        <v>1808</v>
      </c>
      <c r="F10" s="69">
        <v>90</v>
      </c>
      <c r="G10" s="19" t="s">
        <v>1822</v>
      </c>
      <c r="H10" s="20">
        <v>3.8931489999999997</v>
      </c>
      <c r="I10" s="21">
        <v>2.8371580000000001</v>
      </c>
      <c r="J10" s="21">
        <f t="shared" si="1"/>
        <v>1.5671403754277973</v>
      </c>
      <c r="K10" s="21">
        <v>1.2870785554277973</v>
      </c>
      <c r="L10" s="21">
        <v>8.559238000000001E-2</v>
      </c>
      <c r="M10" s="21">
        <v>0.19446943999999999</v>
      </c>
      <c r="N10" s="22">
        <f t="shared" si="2"/>
        <v>0.45365064456325566</v>
      </c>
      <c r="O10" s="22">
        <f t="shared" si="3"/>
        <v>0.48381899613197332</v>
      </c>
      <c r="P10" s="23">
        <f t="shared" si="4"/>
        <v>0.55236274307874189</v>
      </c>
      <c r="Q10" s="70">
        <v>3350</v>
      </c>
      <c r="R10" s="21">
        <v>3529</v>
      </c>
      <c r="S10" s="23">
        <f t="shared" si="5"/>
        <v>1.0534328358208955</v>
      </c>
    </row>
    <row r="11" spans="1:19" ht="38.25" x14ac:dyDescent="0.25">
      <c r="A11" s="17"/>
      <c r="B11" s="19">
        <v>5004314</v>
      </c>
      <c r="C11" s="19" t="s">
        <v>1812</v>
      </c>
      <c r="D11" s="68">
        <v>3000576</v>
      </c>
      <c r="E11" s="19" t="s">
        <v>1808</v>
      </c>
      <c r="F11" s="69">
        <v>87</v>
      </c>
      <c r="G11" s="19" t="s">
        <v>396</v>
      </c>
      <c r="H11" s="20">
        <v>1.2955000000000001</v>
      </c>
      <c r="I11" s="21">
        <v>1.4835</v>
      </c>
      <c r="J11" s="21">
        <f t="shared" si="1"/>
        <v>0.59366398233920326</v>
      </c>
      <c r="K11" s="21">
        <v>0.58366398233920336</v>
      </c>
      <c r="L11" s="21">
        <v>2.5000000000000001E-3</v>
      </c>
      <c r="M11" s="21">
        <v>7.4999999999999997E-3</v>
      </c>
      <c r="N11" s="22">
        <f t="shared" si="2"/>
        <v>0.39343712998935176</v>
      </c>
      <c r="O11" s="22">
        <f t="shared" si="3"/>
        <v>0.39512233389902479</v>
      </c>
      <c r="P11" s="23">
        <f t="shared" si="4"/>
        <v>0.40017794562804399</v>
      </c>
      <c r="Q11" s="70">
        <v>20</v>
      </c>
      <c r="R11" s="21">
        <v>20</v>
      </c>
      <c r="S11" s="23">
        <f t="shared" si="5"/>
        <v>1</v>
      </c>
    </row>
    <row r="12" spans="1:19" ht="25.5" x14ac:dyDescent="0.25">
      <c r="A12" s="17"/>
      <c r="B12" s="19">
        <v>5004316</v>
      </c>
      <c r="C12" s="19" t="s">
        <v>1813</v>
      </c>
      <c r="D12" s="68">
        <v>3000577</v>
      </c>
      <c r="E12" s="19" t="s">
        <v>1809</v>
      </c>
      <c r="F12" s="69">
        <v>322</v>
      </c>
      <c r="G12" s="19" t="s">
        <v>1823</v>
      </c>
      <c r="H12" s="20">
        <v>0.60772999999999999</v>
      </c>
      <c r="I12" s="21">
        <v>0.69197399999999998</v>
      </c>
      <c r="J12" s="21">
        <f t="shared" si="1"/>
        <v>0.14152369638770779</v>
      </c>
      <c r="K12" s="21">
        <v>0.10341579638770781</v>
      </c>
      <c r="L12" s="21">
        <v>2.3103949999999998E-2</v>
      </c>
      <c r="M12" s="21">
        <v>1.500395E-2</v>
      </c>
      <c r="N12" s="22">
        <f t="shared" si="2"/>
        <v>0.14945040765651285</v>
      </c>
      <c r="O12" s="22">
        <f t="shared" si="3"/>
        <v>0.182838873119088</v>
      </c>
      <c r="P12" s="23">
        <f t="shared" si="4"/>
        <v>0.20452169646216156</v>
      </c>
      <c r="Q12" s="70">
        <v>1</v>
      </c>
      <c r="R12" s="21">
        <v>15</v>
      </c>
      <c r="S12" s="23">
        <f t="shared" si="5"/>
        <v>15</v>
      </c>
    </row>
    <row r="13" spans="1:19" ht="51" x14ac:dyDescent="0.25">
      <c r="A13" s="17"/>
      <c r="B13" s="19">
        <v>5004317</v>
      </c>
      <c r="C13" s="19" t="s">
        <v>1814</v>
      </c>
      <c r="D13" s="68">
        <v>3000001</v>
      </c>
      <c r="E13" s="19" t="s">
        <v>276</v>
      </c>
      <c r="F13" s="69">
        <v>60</v>
      </c>
      <c r="G13" s="19" t="s">
        <v>310</v>
      </c>
      <c r="H13" s="20">
        <v>3.9188219999999996</v>
      </c>
      <c r="I13" s="21">
        <v>4.0538479999999995</v>
      </c>
      <c r="J13" s="21">
        <f t="shared" si="1"/>
        <v>2.4671707031050474</v>
      </c>
      <c r="K13" s="21">
        <v>2.0159014931050478</v>
      </c>
      <c r="L13" s="21">
        <v>0.19267787000000003</v>
      </c>
      <c r="M13" s="21">
        <v>0.25859133999999995</v>
      </c>
      <c r="N13" s="22">
        <f t="shared" si="2"/>
        <v>0.49728097676702437</v>
      </c>
      <c r="O13" s="22">
        <f t="shared" si="3"/>
        <v>0.54481060047269847</v>
      </c>
      <c r="P13" s="23">
        <f t="shared" si="4"/>
        <v>0.60859970652699547</v>
      </c>
      <c r="Q13" s="70">
        <v>62</v>
      </c>
      <c r="R13" s="21">
        <v>62</v>
      </c>
      <c r="S13" s="23">
        <f t="shared" si="5"/>
        <v>1</v>
      </c>
    </row>
    <row r="14" spans="1:19" ht="38.25" x14ac:dyDescent="0.25">
      <c r="A14" s="17"/>
      <c r="B14" s="19">
        <v>5004759</v>
      </c>
      <c r="C14" s="19" t="s">
        <v>1815</v>
      </c>
      <c r="D14" s="68">
        <v>3000576</v>
      </c>
      <c r="E14" s="19" t="s">
        <v>1808</v>
      </c>
      <c r="F14" s="69">
        <v>87</v>
      </c>
      <c r="G14" s="19" t="s">
        <v>396</v>
      </c>
      <c r="H14" s="20">
        <v>20.262109000000002</v>
      </c>
      <c r="I14" s="21">
        <v>20.482348999999999</v>
      </c>
      <c r="J14" s="21">
        <f t="shared" si="1"/>
        <v>7.6976735777362153</v>
      </c>
      <c r="K14" s="21">
        <v>5.3218242277362151</v>
      </c>
      <c r="L14" s="21">
        <v>0.63423008000000014</v>
      </c>
      <c r="M14" s="21">
        <v>1.7416192700000002</v>
      </c>
      <c r="N14" s="22">
        <f t="shared" si="2"/>
        <v>0.25982489741465764</v>
      </c>
      <c r="O14" s="22">
        <f t="shared" si="3"/>
        <v>0.29078961147162447</v>
      </c>
      <c r="P14" s="23">
        <f t="shared" si="4"/>
        <v>0.3758198621523447</v>
      </c>
      <c r="Q14" s="70">
        <v>6655</v>
      </c>
      <c r="R14" s="21">
        <v>3973</v>
      </c>
      <c r="S14" s="23">
        <f t="shared" si="5"/>
        <v>0.5969947407963937</v>
      </c>
    </row>
    <row r="15" spans="1:19" ht="38.25" x14ac:dyDescent="0.25">
      <c r="A15" s="17"/>
      <c r="B15" s="19">
        <v>5004760</v>
      </c>
      <c r="C15" s="19" t="s">
        <v>1816</v>
      </c>
      <c r="D15" s="68">
        <v>3000576</v>
      </c>
      <c r="E15" s="19" t="s">
        <v>1808</v>
      </c>
      <c r="F15" s="69">
        <v>87</v>
      </c>
      <c r="G15" s="19" t="s">
        <v>396</v>
      </c>
      <c r="H15" s="20">
        <v>2.6863279999999996</v>
      </c>
      <c r="I15" s="21">
        <v>4.4153920000000006</v>
      </c>
      <c r="J15" s="21">
        <f t="shared" si="1"/>
        <v>2.6065679894293781</v>
      </c>
      <c r="K15" s="21">
        <v>0.80105665942937776</v>
      </c>
      <c r="L15" s="21">
        <v>0.16098644999999998</v>
      </c>
      <c r="M15" s="21">
        <v>1.6445248800000003</v>
      </c>
      <c r="N15" s="22">
        <f t="shared" si="2"/>
        <v>0.18142367867436859</v>
      </c>
      <c r="O15" s="22">
        <f t="shared" si="3"/>
        <v>0.2178839635143103</v>
      </c>
      <c r="P15" s="23">
        <f t="shared" si="4"/>
        <v>0.59033671063166704</v>
      </c>
      <c r="Q15" s="70">
        <v>908</v>
      </c>
      <c r="R15" s="21">
        <v>900</v>
      </c>
      <c r="S15" s="23">
        <f t="shared" si="5"/>
        <v>0.99118942731277537</v>
      </c>
    </row>
    <row r="16" spans="1:19" ht="38.25" x14ac:dyDescent="0.25">
      <c r="A16" s="17"/>
      <c r="B16" s="19">
        <v>5004940</v>
      </c>
      <c r="C16" s="19" t="s">
        <v>1817</v>
      </c>
      <c r="D16" s="68">
        <v>3000001</v>
      </c>
      <c r="E16" s="19" t="s">
        <v>276</v>
      </c>
      <c r="F16" s="69">
        <v>416</v>
      </c>
      <c r="G16" s="19" t="s">
        <v>664</v>
      </c>
      <c r="H16" s="20">
        <v>2.6395</v>
      </c>
      <c r="I16" s="21">
        <v>2.9643299999999999</v>
      </c>
      <c r="J16" s="21">
        <f t="shared" si="1"/>
        <v>1.1470121100470525</v>
      </c>
      <c r="K16" s="21">
        <v>0.75117041004705243</v>
      </c>
      <c r="L16" s="21">
        <v>0.19445144999999997</v>
      </c>
      <c r="M16" s="21">
        <v>0.20139025000000005</v>
      </c>
      <c r="N16" s="22">
        <f t="shared" si="2"/>
        <v>0.25340309953583184</v>
      </c>
      <c r="O16" s="22">
        <f t="shared" si="3"/>
        <v>0.31900019904904392</v>
      </c>
      <c r="P16" s="23">
        <f t="shared" si="4"/>
        <v>0.38693806359179056</v>
      </c>
      <c r="Q16" s="70">
        <v>62</v>
      </c>
      <c r="R16" s="21">
        <v>45</v>
      </c>
      <c r="S16" s="23">
        <f t="shared" si="5"/>
        <v>0.72580645161290325</v>
      </c>
    </row>
    <row r="17" spans="1:19" ht="38.25" x14ac:dyDescent="0.25">
      <c r="A17" s="17"/>
      <c r="B17" s="19">
        <v>5004941</v>
      </c>
      <c r="C17" s="19" t="s">
        <v>1818</v>
      </c>
      <c r="D17" s="68">
        <v>3000576</v>
      </c>
      <c r="E17" s="19" t="s">
        <v>1808</v>
      </c>
      <c r="F17" s="69">
        <v>51</v>
      </c>
      <c r="G17" s="19" t="s">
        <v>1824</v>
      </c>
      <c r="H17" s="20">
        <v>1.965271</v>
      </c>
      <c r="I17" s="21">
        <v>1.3876690000000003</v>
      </c>
      <c r="J17" s="21">
        <f t="shared" si="1"/>
        <v>0.52726239905974748</v>
      </c>
      <c r="K17" s="21">
        <v>0.37425426905974746</v>
      </c>
      <c r="L17" s="21">
        <v>5.6517100000000001E-2</v>
      </c>
      <c r="M17" s="21">
        <v>9.6491030000000005E-2</v>
      </c>
      <c r="N17" s="22">
        <f t="shared" si="2"/>
        <v>0.26969995658888929</v>
      </c>
      <c r="O17" s="22">
        <f t="shared" si="3"/>
        <v>0.31042804087988374</v>
      </c>
      <c r="P17" s="23">
        <f t="shared" si="4"/>
        <v>0.37996265612314417</v>
      </c>
      <c r="Q17" s="70">
        <v>24</v>
      </c>
      <c r="R17" s="21">
        <v>44</v>
      </c>
      <c r="S17" s="23">
        <f t="shared" si="5"/>
        <v>1.8333333333333333</v>
      </c>
    </row>
    <row r="18" spans="1:19" ht="51" x14ac:dyDescent="0.25">
      <c r="A18" s="17"/>
      <c r="B18" s="19">
        <v>5004942</v>
      </c>
      <c r="C18" s="19" t="s">
        <v>1819</v>
      </c>
      <c r="D18" s="68">
        <v>3000576</v>
      </c>
      <c r="E18" s="19" t="s">
        <v>1808</v>
      </c>
      <c r="F18" s="69">
        <v>466</v>
      </c>
      <c r="G18" s="19" t="s">
        <v>1825</v>
      </c>
      <c r="H18" s="20">
        <v>1.6864189999999999</v>
      </c>
      <c r="I18" s="21">
        <v>2.3740509999999997</v>
      </c>
      <c r="J18" s="21">
        <f t="shared" si="1"/>
        <v>0.88014728012785071</v>
      </c>
      <c r="K18" s="21">
        <v>0.61836919012785074</v>
      </c>
      <c r="L18" s="21">
        <v>0.11218534999999999</v>
      </c>
      <c r="M18" s="21">
        <v>0.14959274</v>
      </c>
      <c r="N18" s="22">
        <f t="shared" si="2"/>
        <v>0.26047005314032884</v>
      </c>
      <c r="O18" s="22">
        <f t="shared" si="3"/>
        <v>0.30772487201321741</v>
      </c>
      <c r="P18" s="23">
        <f t="shared" si="4"/>
        <v>0.37073646696210438</v>
      </c>
      <c r="Q18" s="70">
        <v>21415</v>
      </c>
      <c r="R18" s="21">
        <v>19206</v>
      </c>
      <c r="S18" s="23">
        <f t="shared" si="5"/>
        <v>0.89684800373569928</v>
      </c>
    </row>
    <row r="19" spans="1:19" ht="25.5" x14ac:dyDescent="0.25">
      <c r="A19" s="17"/>
      <c r="B19" s="19">
        <v>5004943</v>
      </c>
      <c r="C19" s="19" t="s">
        <v>1820</v>
      </c>
      <c r="D19" s="68">
        <v>3000577</v>
      </c>
      <c r="E19" s="19" t="s">
        <v>1809</v>
      </c>
      <c r="F19" s="69">
        <v>87</v>
      </c>
      <c r="G19" s="19" t="s">
        <v>396</v>
      </c>
      <c r="H19" s="20">
        <v>2.2273810000000003</v>
      </c>
      <c r="I19" s="21">
        <v>2.1431369999999998</v>
      </c>
      <c r="J19" s="21">
        <f t="shared" si="1"/>
        <v>0.81403880788252669</v>
      </c>
      <c r="K19" s="21">
        <v>0.61434268788252666</v>
      </c>
      <c r="L19" s="21">
        <v>9.8425640000000009E-2</v>
      </c>
      <c r="M19" s="21">
        <v>0.10127048000000002</v>
      </c>
      <c r="N19" s="22">
        <f t="shared" si="2"/>
        <v>0.28665581709546645</v>
      </c>
      <c r="O19" s="22">
        <f t="shared" si="3"/>
        <v>0.33258178449745707</v>
      </c>
      <c r="P19" s="23">
        <f t="shared" si="4"/>
        <v>0.37983517053857346</v>
      </c>
      <c r="Q19" s="70">
        <v>3675</v>
      </c>
      <c r="R19" s="21">
        <v>5175</v>
      </c>
      <c r="S19" s="23">
        <f t="shared" si="5"/>
        <v>1.4081632653061225</v>
      </c>
    </row>
    <row r="20" spans="1:19" ht="25.5" x14ac:dyDescent="0.25">
      <c r="A20" s="17"/>
      <c r="B20" s="19">
        <v>5004944</v>
      </c>
      <c r="C20" s="19" t="s">
        <v>1821</v>
      </c>
      <c r="D20" s="68">
        <v>3000577</v>
      </c>
      <c r="E20" s="19" t="s">
        <v>1809</v>
      </c>
      <c r="F20" s="69">
        <v>87</v>
      </c>
      <c r="G20" s="19" t="s">
        <v>396</v>
      </c>
      <c r="H20" s="20">
        <v>1.571094</v>
      </c>
      <c r="I20" s="21">
        <v>1.571094</v>
      </c>
      <c r="J20" s="21">
        <f t="shared" si="1"/>
        <v>0.36617953667874947</v>
      </c>
      <c r="K20" s="21">
        <v>0.33923939667874947</v>
      </c>
      <c r="L20" s="21">
        <v>1.7983809999999999E-2</v>
      </c>
      <c r="M20" s="21">
        <v>8.9563300000000002E-3</v>
      </c>
      <c r="N20" s="22">
        <f t="shared" si="2"/>
        <v>0.21592558858906563</v>
      </c>
      <c r="O20" s="22">
        <f t="shared" si="3"/>
        <v>0.22737226841853478</v>
      </c>
      <c r="P20" s="23">
        <f t="shared" si="4"/>
        <v>0.23307296487590778</v>
      </c>
      <c r="Q20" s="70">
        <v>3808</v>
      </c>
      <c r="R20" s="21">
        <v>5139</v>
      </c>
      <c r="S20" s="23">
        <f t="shared" si="5"/>
        <v>1.3495273109243697</v>
      </c>
    </row>
    <row r="21" spans="1:19" ht="15.75" thickBot="1" x14ac:dyDescent="0.3">
      <c r="A21" s="41" t="s">
        <v>294</v>
      </c>
      <c r="B21" s="43"/>
      <c r="C21" s="43"/>
      <c r="D21" s="65"/>
      <c r="E21" s="43"/>
      <c r="F21" s="66"/>
      <c r="G21" s="43"/>
      <c r="H21" s="44">
        <f>H6-H7</f>
        <v>0</v>
      </c>
      <c r="I21" s="44">
        <f t="shared" ref="I21:M21" si="6">I6-I7</f>
        <v>0</v>
      </c>
      <c r="J21" s="44">
        <f t="shared" si="6"/>
        <v>0</v>
      </c>
      <c r="K21" s="44">
        <f t="shared" si="6"/>
        <v>0</v>
      </c>
      <c r="L21" s="44">
        <f t="shared" si="6"/>
        <v>0</v>
      </c>
      <c r="M21" s="44">
        <f t="shared" si="6"/>
        <v>0</v>
      </c>
      <c r="N21" s="46">
        <f t="shared" si="2"/>
        <v>0</v>
      </c>
      <c r="O21" s="46">
        <f t="shared" si="3"/>
        <v>0</v>
      </c>
      <c r="P21" s="47">
        <f t="shared" si="4"/>
        <v>0</v>
      </c>
      <c r="Q21" s="67"/>
      <c r="R21" s="45"/>
      <c r="S21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workbookViewId="0">
      <selection activeCell="A10" sqref="A10:L10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117</v>
      </c>
      <c r="B1" s="50" t="s">
        <v>1828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1829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97.461444000000029</v>
      </c>
      <c r="E6" s="14">
        <v>108.95711900000003</v>
      </c>
      <c r="F6" s="14">
        <v>48.62549864158742</v>
      </c>
      <c r="G6" s="14">
        <v>31.955633511587418</v>
      </c>
      <c r="H6" s="14">
        <v>6.8194137500000016</v>
      </c>
      <c r="I6" s="14">
        <v>9.8504513800000026</v>
      </c>
      <c r="J6" s="15">
        <v>0.29328632956592227</v>
      </c>
      <c r="K6" s="15">
        <v>0.35587438083405459</v>
      </c>
      <c r="L6" s="16">
        <v>0.44628106073167562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97.441444000000033</v>
      </c>
      <c r="E7" s="38">
        <f ca="1">SUM(E8:OFFSET(E6,MATCH("GOBIERNOS REGIONALES",$A$8:$A$50,0),0))</f>
        <v>108.02039199999999</v>
      </c>
      <c r="F7" s="38">
        <f ca="1">SUM(F8:OFFSET(F6,MATCH("GOBIERNOS REGIONALES",$A$8:$A$50,0),0))</f>
        <v>48.460393591587412</v>
      </c>
      <c r="G7" s="38">
        <f ca="1">SUM(G8:OFFSET(G6,MATCH("GOBIERNOS REGIONALES",$A$8:$A$50,0),0))</f>
        <v>31.955633511587415</v>
      </c>
      <c r="H7" s="38">
        <f ca="1">SUM(H8:OFFSET(H6,MATCH("GOBIERNOS REGIONALES",$A$8:$A$50,0),0))</f>
        <v>6.7402529499999986</v>
      </c>
      <c r="I7" s="38">
        <f ca="1">SUM(I8:OFFSET(I6,MATCH("GOBIERNOS REGIONALES",$A$8:$A$50,0),0))</f>
        <v>9.7645071299999966</v>
      </c>
      <c r="J7" s="39">
        <f ca="1">IFERROR(G7/E7,0)</f>
        <v>0.29582963845925886</v>
      </c>
      <c r="K7" s="39">
        <f ca="1">IFERROR(SUM(G7,H7)/E7,0)</f>
        <v>0.35822760633554651</v>
      </c>
      <c r="L7" s="40">
        <f ca="1">IFERROR(SUM(G7,H7,I7)/E7,0)</f>
        <v>0.4486226414692831</v>
      </c>
      <c r="M7" s="4"/>
    </row>
    <row r="8" spans="1:13" ht="25.5" x14ac:dyDescent="0.25">
      <c r="A8" s="17"/>
      <c r="B8" s="18">
        <v>39</v>
      </c>
      <c r="C8" s="19" t="s">
        <v>127</v>
      </c>
      <c r="D8" s="20">
        <v>97.441444000000033</v>
      </c>
      <c r="E8" s="21">
        <v>108.02039199999999</v>
      </c>
      <c r="F8" s="21">
        <f t="shared" ref="F8:F11" si="0">SUM(G8,H8,I8)</f>
        <v>48.460393591587412</v>
      </c>
      <c r="G8" s="21">
        <v>31.955633511587415</v>
      </c>
      <c r="H8" s="21">
        <v>6.7402529499999986</v>
      </c>
      <c r="I8" s="21">
        <v>9.7645071299999966</v>
      </c>
      <c r="J8" s="22">
        <f t="shared" ref="J8:J11" si="1">IFERROR(G8/E8,0)</f>
        <v>0.29582963845925886</v>
      </c>
      <c r="K8" s="22">
        <f t="shared" ref="K8:K11" si="2">IFERROR(SUM(G8,H8)/E8,0)</f>
        <v>0.35822760633554651</v>
      </c>
      <c r="L8" s="23">
        <f t="shared" ref="L8:L11" si="3">IFERROR(SUM(G8,H8,I8)/E8,0)</f>
        <v>0.4486226414692831</v>
      </c>
      <c r="M8" s="4"/>
    </row>
    <row r="9" spans="1:13" x14ac:dyDescent="0.25">
      <c r="A9" s="34" t="s">
        <v>206</v>
      </c>
      <c r="B9" s="57"/>
      <c r="C9" s="36"/>
      <c r="D9" s="37">
        <f ca="1">SUM(D10:OFFSET(D8,(MATCH("GOBIERNOS LOCALES",$A$8:$A$50,0)-MATCH("GOBIERNOS REGIONALES",$A$8:$A$50,0)),0))</f>
        <v>0.02</v>
      </c>
      <c r="E9" s="38">
        <f ca="1">SUM(E10:OFFSET(E8,(MATCH("GOBIERNOS LOCALES",$A$8:$A$50,0)-MATCH("GOBIERNOS REGIONALES",$A$8:$A$50,0)),0))</f>
        <v>0.41274100000000002</v>
      </c>
      <c r="F9" s="38">
        <f ca="1">SUM(F10:OFFSET(F8,(MATCH("GOBIERNOS LOCALES",$A$8:$A$50,0)-MATCH("GOBIERNOS REGIONALES",$A$8:$A$50,0)),0))</f>
        <v>0.13299601999999999</v>
      </c>
      <c r="G9" s="38">
        <f ca="1">SUM(G10:OFFSET(G8,(MATCH("GOBIERNOS LOCALES",$A$8:$A$50,0)-MATCH("GOBIERNOS REGIONALES",$A$8:$A$50,0)),0))</f>
        <v>0</v>
      </c>
      <c r="H9" s="38">
        <f ca="1">SUM(H10:OFFSET(H8,(MATCH("GOBIERNOS LOCALES",$A$8:$A$50,0)-MATCH("GOBIERNOS REGIONALES",$A$8:$A$50,0)),0))</f>
        <v>6.2181299999999995E-2</v>
      </c>
      <c r="I9" s="38">
        <f ca="1">SUM(I10:OFFSET(I8,(MATCH("GOBIERNOS LOCALES",$A$8:$A$50,0)-MATCH("GOBIERNOS REGIONALES",$A$8:$A$50,0)),0))</f>
        <v>7.0814719999999998E-2</v>
      </c>
      <c r="J9" s="39">
        <f t="shared" ca="1" si="1"/>
        <v>0</v>
      </c>
      <c r="K9" s="39">
        <f t="shared" ca="1" si="2"/>
        <v>0.15065452668864976</v>
      </c>
      <c r="L9" s="40">
        <f t="shared" ca="1" si="3"/>
        <v>0.32222633564390257</v>
      </c>
      <c r="M9" s="4"/>
    </row>
    <row r="10" spans="1:13" x14ac:dyDescent="0.25">
      <c r="A10" s="17"/>
      <c r="B10" s="18">
        <v>457</v>
      </c>
      <c r="C10" s="19" t="s">
        <v>224</v>
      </c>
      <c r="D10" s="20">
        <v>0.02</v>
      </c>
      <c r="E10" s="21">
        <v>0.41274100000000002</v>
      </c>
      <c r="F10" s="21">
        <f t="shared" si="0"/>
        <v>0.13299601999999999</v>
      </c>
      <c r="G10" s="21">
        <v>0</v>
      </c>
      <c r="H10" s="21">
        <v>6.2181299999999995E-2</v>
      </c>
      <c r="I10" s="21">
        <v>7.0814719999999998E-2</v>
      </c>
      <c r="J10" s="22">
        <f t="shared" si="1"/>
        <v>0</v>
      </c>
      <c r="K10" s="22">
        <f t="shared" si="2"/>
        <v>0.15065452668864976</v>
      </c>
      <c r="L10" s="23">
        <f t="shared" si="3"/>
        <v>0.32222633564390257</v>
      </c>
      <c r="M10" s="4"/>
    </row>
    <row r="11" spans="1:13" ht="15.75" thickBot="1" x14ac:dyDescent="0.3">
      <c r="A11" s="41" t="s">
        <v>233</v>
      </c>
      <c r="B11" s="58"/>
      <c r="C11" s="43"/>
      <c r="D11" s="44">
        <v>0</v>
      </c>
      <c r="E11" s="45">
        <v>0.52398599999999995</v>
      </c>
      <c r="F11" s="45">
        <f t="shared" si="0"/>
        <v>3.2109030000000004E-2</v>
      </c>
      <c r="G11" s="45">
        <v>0</v>
      </c>
      <c r="H11" s="45">
        <v>1.6979500000000002E-2</v>
      </c>
      <c r="I11" s="45">
        <v>1.5129530000000002E-2</v>
      </c>
      <c r="J11" s="46">
        <f t="shared" si="1"/>
        <v>0</v>
      </c>
      <c r="K11" s="46">
        <f t="shared" si="2"/>
        <v>3.2404491723061306E-2</v>
      </c>
      <c r="L11" s="47">
        <f t="shared" si="3"/>
        <v>6.1278412018641731E-2</v>
      </c>
      <c r="M11" s="4"/>
    </row>
    <row r="12" spans="1:13" x14ac:dyDescent="0.25">
      <c r="D12" s="5"/>
      <c r="E12" s="5"/>
      <c r="F12" s="5"/>
      <c r="G12" s="5"/>
      <c r="H12" s="5"/>
      <c r="I12" s="5"/>
      <c r="J12" s="4"/>
      <c r="K12" s="4"/>
      <c r="L12" s="4"/>
      <c r="M12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topLeftCell="A4" workbookViewId="0">
      <selection activeCell="H16" sqref="H1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24</v>
      </c>
      <c r="B1" s="49" t="s">
        <v>18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461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519.42586400000016</v>
      </c>
      <c r="I6" s="14">
        <v>617.0977450000006</v>
      </c>
      <c r="J6" s="14">
        <v>309.31259366126488</v>
      </c>
      <c r="K6" s="14">
        <v>175.90389598126495</v>
      </c>
      <c r="L6" s="14">
        <v>66.953783149999978</v>
      </c>
      <c r="M6" s="14">
        <v>66.45491452999994</v>
      </c>
      <c r="N6" s="15">
        <v>0.2850502977956349</v>
      </c>
      <c r="O6" s="15">
        <v>0.39354815521366832</v>
      </c>
      <c r="P6" s="16">
        <v>0.50123760160761011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ca="1">SUM(H8:OFFSET(H6,MATCH("PROYECTOS",$A$8:$A$49,0),0))</f>
        <v>413.76485099999991</v>
      </c>
      <c r="I7" s="38">
        <f ca="1">SUM(I8:OFFSET(I6,MATCH("PROYECTOS",$A$8:$A$49,0),0))</f>
        <v>512.90206499999977</v>
      </c>
      <c r="J7" s="38">
        <f ca="1">SUM(J8:OFFSET(J6,MATCH("PROYECTOS",$A$8:$A$49,0),0))</f>
        <v>291.95009309890594</v>
      </c>
      <c r="K7" s="38">
        <f ca="1">SUM(K8:OFFSET(K6,MATCH("PROYECTOS",$A$8:$A$49,0),0))</f>
        <v>174.3080840889059</v>
      </c>
      <c r="L7" s="38">
        <f ca="1">SUM(L8:OFFSET(L6,MATCH("PROYECTOS",$A$8:$A$49,0),0))</f>
        <v>66.78334821</v>
      </c>
      <c r="M7" s="38">
        <f ca="1">SUM(M8:OFFSET(M6,MATCH("PROYECTOS",$A$8:$A$49,0),0))</f>
        <v>50.858660799999996</v>
      </c>
      <c r="N7" s="39">
        <f ca="1">IFERROR(K7/I7,0)</f>
        <v>0.33984671925410553</v>
      </c>
      <c r="O7" s="39">
        <f ca="1">IFERROR(SUM(K7,L7)/I7,0)</f>
        <v>0.47005354189577303</v>
      </c>
      <c r="P7" s="40">
        <f ca="1">IFERROR(SUM(K7,L7,M7)/I7,0)</f>
        <v>0.56921216158274979</v>
      </c>
      <c r="Q7" s="64"/>
      <c r="R7" s="38"/>
      <c r="S7" s="40"/>
    </row>
    <row r="8" spans="1:19" ht="25.5" x14ac:dyDescent="0.25">
      <c r="A8" s="17"/>
      <c r="B8" s="19">
        <v>5000132</v>
      </c>
      <c r="C8" s="19" t="s">
        <v>494</v>
      </c>
      <c r="D8" s="68">
        <v>3000004</v>
      </c>
      <c r="E8" s="19" t="s">
        <v>464</v>
      </c>
      <c r="F8" s="69">
        <v>438</v>
      </c>
      <c r="G8" s="19" t="s">
        <v>455</v>
      </c>
      <c r="H8" s="20">
        <v>58.527540000000009</v>
      </c>
      <c r="I8" s="21">
        <v>86.965691000000007</v>
      </c>
      <c r="J8" s="21">
        <f t="shared" ref="J8:J15" si="0">SUM(K8,L8,M8)</f>
        <v>49.220501020632256</v>
      </c>
      <c r="K8" s="21">
        <v>37.532219400632258</v>
      </c>
      <c r="L8" s="21">
        <v>6.2946726499999972</v>
      </c>
      <c r="M8" s="21">
        <v>5.3936089700000016</v>
      </c>
      <c r="N8" s="22">
        <f t="shared" ref="N8:N16" si="1">IFERROR(K8/I8,0)</f>
        <v>0.43157501503244833</v>
      </c>
      <c r="O8" s="22">
        <f t="shared" ref="O8:O16" si="2">IFERROR(SUM(K8,L8)/I8,0)</f>
        <v>0.50395611817345587</v>
      </c>
      <c r="P8" s="23">
        <f t="shared" ref="P8:P16" si="3">IFERROR(SUM(K8,L8,M8)/I8,0)</f>
        <v>0.5659760815403887</v>
      </c>
      <c r="Q8" s="70">
        <v>802021</v>
      </c>
      <c r="R8" s="21">
        <v>559846.68299999996</v>
      </c>
      <c r="S8" s="23">
        <f>IFERROR(R8/Q8,0)</f>
        <v>0.69804491777646716</v>
      </c>
    </row>
    <row r="9" spans="1:19" ht="38.25" x14ac:dyDescent="0.25">
      <c r="A9" s="17"/>
      <c r="B9" s="19">
        <v>5003065</v>
      </c>
      <c r="C9" s="19" t="s">
        <v>495</v>
      </c>
      <c r="D9" s="68">
        <v>3000365</v>
      </c>
      <c r="E9" s="19" t="s">
        <v>470</v>
      </c>
      <c r="F9" s="69">
        <v>86</v>
      </c>
      <c r="G9" s="19" t="s">
        <v>501</v>
      </c>
      <c r="H9" s="20">
        <v>52.378724000000012</v>
      </c>
      <c r="I9" s="21">
        <v>40.922603999999986</v>
      </c>
      <c r="J9" s="21">
        <f t="shared" si="0"/>
        <v>16.147592580059673</v>
      </c>
      <c r="K9" s="21">
        <v>10.274224820059676</v>
      </c>
      <c r="L9" s="21">
        <v>2.8814533699999996</v>
      </c>
      <c r="M9" s="21">
        <v>2.9919143899999994</v>
      </c>
      <c r="N9" s="22">
        <f t="shared" si="1"/>
        <v>0.25106478610353533</v>
      </c>
      <c r="O9" s="22">
        <f t="shared" si="2"/>
        <v>0.32147705434531193</v>
      </c>
      <c r="P9" s="23">
        <f t="shared" si="3"/>
        <v>0.39458858923199702</v>
      </c>
      <c r="Q9" s="70">
        <v>10691</v>
      </c>
      <c r="R9" s="21">
        <v>9710</v>
      </c>
      <c r="S9" s="23">
        <f t="shared" ref="S9:S15" si="4">IFERROR(R9/Q9,0)</f>
        <v>0.90824057618557663</v>
      </c>
    </row>
    <row r="10" spans="1:19" ht="25.5" x14ac:dyDescent="0.25">
      <c r="A10" s="17"/>
      <c r="B10" s="19">
        <v>5003066</v>
      </c>
      <c r="C10" s="19" t="s">
        <v>496</v>
      </c>
      <c r="D10" s="68">
        <v>3000366</v>
      </c>
      <c r="E10" s="19" t="s">
        <v>471</v>
      </c>
      <c r="F10" s="69">
        <v>86</v>
      </c>
      <c r="G10" s="19" t="s">
        <v>501</v>
      </c>
      <c r="H10" s="20">
        <v>35.777167999999996</v>
      </c>
      <c r="I10" s="21">
        <v>50.196163999999996</v>
      </c>
      <c r="J10" s="21">
        <f t="shared" si="0"/>
        <v>32.246494439387533</v>
      </c>
      <c r="K10" s="21">
        <v>14.906465209387534</v>
      </c>
      <c r="L10" s="21">
        <v>10.720056370000002</v>
      </c>
      <c r="M10" s="21">
        <v>6.6199728599999998</v>
      </c>
      <c r="N10" s="22">
        <f t="shared" si="1"/>
        <v>0.29696423036205588</v>
      </c>
      <c r="O10" s="22">
        <f t="shared" si="2"/>
        <v>0.51052748929953173</v>
      </c>
      <c r="P10" s="23">
        <f t="shared" si="3"/>
        <v>0.64240953630216713</v>
      </c>
      <c r="Q10" s="70">
        <v>11518</v>
      </c>
      <c r="R10" s="21">
        <v>8011</v>
      </c>
      <c r="S10" s="23">
        <f t="shared" si="4"/>
        <v>0.69552005556520224</v>
      </c>
    </row>
    <row r="11" spans="1:19" ht="25.5" x14ac:dyDescent="0.25">
      <c r="A11" s="17"/>
      <c r="B11" s="19">
        <v>5003072</v>
      </c>
      <c r="C11" s="19" t="s">
        <v>497</v>
      </c>
      <c r="D11" s="68">
        <v>3000372</v>
      </c>
      <c r="E11" s="19" t="s">
        <v>477</v>
      </c>
      <c r="F11" s="69">
        <v>86</v>
      </c>
      <c r="G11" s="19" t="s">
        <v>501</v>
      </c>
      <c r="H11" s="20">
        <v>37.230606000000002</v>
      </c>
      <c r="I11" s="21">
        <v>48.888514000000001</v>
      </c>
      <c r="J11" s="21">
        <f t="shared" si="0"/>
        <v>28.033819570122635</v>
      </c>
      <c r="K11" s="21">
        <v>16.422595530122631</v>
      </c>
      <c r="L11" s="21">
        <v>6.2402465100000004</v>
      </c>
      <c r="M11" s="21">
        <v>5.3709775300000002</v>
      </c>
      <c r="N11" s="22">
        <f t="shared" si="1"/>
        <v>0.33591930264279729</v>
      </c>
      <c r="O11" s="22">
        <f t="shared" si="2"/>
        <v>0.4635616873141743</v>
      </c>
      <c r="P11" s="23">
        <f t="shared" si="3"/>
        <v>0.57342343377674831</v>
      </c>
      <c r="Q11" s="70">
        <v>3268</v>
      </c>
      <c r="R11" s="21">
        <v>2333</v>
      </c>
      <c r="S11" s="23">
        <f t="shared" si="4"/>
        <v>0.71389228886168909</v>
      </c>
    </row>
    <row r="12" spans="1:19" ht="38.25" x14ac:dyDescent="0.25">
      <c r="A12" s="17"/>
      <c r="B12" s="19">
        <v>5004441</v>
      </c>
      <c r="C12" s="19" t="s">
        <v>498</v>
      </c>
      <c r="D12" s="68">
        <v>3000001</v>
      </c>
      <c r="E12" s="19" t="s">
        <v>276</v>
      </c>
      <c r="F12" s="69">
        <v>60</v>
      </c>
      <c r="G12" s="19" t="s">
        <v>310</v>
      </c>
      <c r="H12" s="20">
        <v>14.390037000000003</v>
      </c>
      <c r="I12" s="21">
        <v>15.730611000000005</v>
      </c>
      <c r="J12" s="21">
        <f t="shared" si="0"/>
        <v>7.8305133015212727</v>
      </c>
      <c r="K12" s="21">
        <v>5.266410811521272</v>
      </c>
      <c r="L12" s="21">
        <v>1.1853021099999999</v>
      </c>
      <c r="M12" s="21">
        <v>1.3788003800000002</v>
      </c>
      <c r="N12" s="22">
        <f t="shared" si="1"/>
        <v>0.33478742888761731</v>
      </c>
      <c r="O12" s="22">
        <f t="shared" si="2"/>
        <v>0.41013746519580646</v>
      </c>
      <c r="P12" s="23">
        <f t="shared" si="3"/>
        <v>0.49778824875405475</v>
      </c>
      <c r="Q12" s="70">
        <v>916</v>
      </c>
      <c r="R12" s="21">
        <v>421.78100000000001</v>
      </c>
      <c r="S12" s="23">
        <f t="shared" si="4"/>
        <v>0.46045960698689958</v>
      </c>
    </row>
    <row r="13" spans="1:19" ht="25.5" x14ac:dyDescent="0.25">
      <c r="A13" s="17"/>
      <c r="B13" s="19">
        <v>5004442</v>
      </c>
      <c r="C13" s="19" t="s">
        <v>499</v>
      </c>
      <c r="D13" s="68">
        <v>3000001</v>
      </c>
      <c r="E13" s="19" t="s">
        <v>276</v>
      </c>
      <c r="F13" s="69">
        <v>80</v>
      </c>
      <c r="G13" s="19" t="s">
        <v>311</v>
      </c>
      <c r="H13" s="20">
        <v>1.3364319999999996</v>
      </c>
      <c r="I13" s="21">
        <v>1.4207769999999995</v>
      </c>
      <c r="J13" s="21">
        <f t="shared" si="0"/>
        <v>0.71367979865742837</v>
      </c>
      <c r="K13" s="21">
        <v>0.44434637865742843</v>
      </c>
      <c r="L13" s="21">
        <v>0.11833759999999997</v>
      </c>
      <c r="M13" s="21">
        <v>0.15099581999999995</v>
      </c>
      <c r="N13" s="22">
        <f t="shared" si="1"/>
        <v>0.31274885408296205</v>
      </c>
      <c r="O13" s="22">
        <f t="shared" si="2"/>
        <v>0.39603961681349609</v>
      </c>
      <c r="P13" s="23">
        <f t="shared" si="3"/>
        <v>0.5023165483798151</v>
      </c>
      <c r="Q13" s="70">
        <v>58</v>
      </c>
      <c r="R13" s="21">
        <v>19</v>
      </c>
      <c r="S13" s="23">
        <f t="shared" si="4"/>
        <v>0.32758620689655171</v>
      </c>
    </row>
    <row r="14" spans="1:19" ht="25.5" x14ac:dyDescent="0.25">
      <c r="A14" s="17"/>
      <c r="B14" s="19">
        <v>5005137</v>
      </c>
      <c r="C14" s="19" t="s">
        <v>500</v>
      </c>
      <c r="D14" s="68">
        <v>3000683</v>
      </c>
      <c r="E14" s="19" t="s">
        <v>482</v>
      </c>
      <c r="F14" s="69">
        <v>218</v>
      </c>
      <c r="G14" s="19" t="s">
        <v>306</v>
      </c>
      <c r="H14" s="20">
        <v>41.366284</v>
      </c>
      <c r="I14" s="21">
        <v>56.482853000000006</v>
      </c>
      <c r="J14" s="21">
        <f t="shared" si="0"/>
        <v>47.558943344295969</v>
      </c>
      <c r="K14" s="21">
        <v>13.502355014295972</v>
      </c>
      <c r="L14" s="21">
        <v>20.251313240000002</v>
      </c>
      <c r="M14" s="21">
        <v>13.805275089999999</v>
      </c>
      <c r="N14" s="22">
        <f t="shared" si="1"/>
        <v>0.23905228396122219</v>
      </c>
      <c r="O14" s="22">
        <f t="shared" si="2"/>
        <v>0.597591418661093</v>
      </c>
      <c r="P14" s="23">
        <f t="shared" si="3"/>
        <v>0.84200674750434379</v>
      </c>
      <c r="Q14" s="70">
        <v>60565.5</v>
      </c>
      <c r="R14" s="21">
        <v>34018</v>
      </c>
      <c r="S14" s="23">
        <f t="shared" si="4"/>
        <v>0.56167289958804933</v>
      </c>
    </row>
    <row r="15" spans="1:19" x14ac:dyDescent="0.25">
      <c r="A15" s="17"/>
      <c r="B15" s="19">
        <v>9000000</v>
      </c>
      <c r="C15" s="19" t="s">
        <v>304</v>
      </c>
      <c r="D15" s="68">
        <v>9000000</v>
      </c>
      <c r="E15" s="19" t="s">
        <v>305</v>
      </c>
      <c r="F15" s="69"/>
      <c r="G15" s="19" t="s">
        <v>312</v>
      </c>
      <c r="H15" s="20">
        <v>172.75805999999989</v>
      </c>
      <c r="I15" s="21">
        <v>212.29485099999971</v>
      </c>
      <c r="J15" s="21">
        <f t="shared" si="0"/>
        <v>110.19854904422913</v>
      </c>
      <c r="K15" s="21">
        <v>75.959466924229133</v>
      </c>
      <c r="L15" s="21">
        <v>19.091966360000001</v>
      </c>
      <c r="M15" s="21">
        <v>15.147115759999988</v>
      </c>
      <c r="N15" s="22">
        <f t="shared" si="1"/>
        <v>0.35780173926229253</v>
      </c>
      <c r="O15" s="22">
        <f t="shared" si="2"/>
        <v>0.44773310721619558</v>
      </c>
      <c r="P15" s="23">
        <f t="shared" si="3"/>
        <v>0.51908253320863296</v>
      </c>
      <c r="Q15" s="70"/>
      <c r="R15" s="21"/>
      <c r="S15" s="23">
        <f t="shared" si="4"/>
        <v>0</v>
      </c>
    </row>
    <row r="16" spans="1:19" ht="15.75" thickBot="1" x14ac:dyDescent="0.3">
      <c r="A16" s="41" t="s">
        <v>294</v>
      </c>
      <c r="B16" s="43"/>
      <c r="C16" s="43"/>
      <c r="D16" s="65"/>
      <c r="E16" s="43"/>
      <c r="F16" s="66"/>
      <c r="G16" s="43"/>
      <c r="H16" s="44">
        <f t="shared" ref="H16:M16" ca="1" si="5">OFFSET(H16,-MATCH("PROYECTOS",$A$8:$A$49,0)-1,0)-(OFFSET(H16,-MATCH("PROYECTOS",$A$8:$A$49,0),0))</f>
        <v>105.66101300000025</v>
      </c>
      <c r="I16" s="45">
        <f t="shared" ca="1" si="5"/>
        <v>104.19568000000083</v>
      </c>
      <c r="J16" s="45">
        <f t="shared" ca="1" si="5"/>
        <v>17.362500562358946</v>
      </c>
      <c r="K16" s="45">
        <f t="shared" ca="1" si="5"/>
        <v>1.5958118923590519</v>
      </c>
      <c r="L16" s="45">
        <f t="shared" ca="1" si="5"/>
        <v>0.1704349399999785</v>
      </c>
      <c r="M16" s="45">
        <f t="shared" ca="1" si="5"/>
        <v>15.596253729999944</v>
      </c>
      <c r="N16" s="46">
        <f t="shared" ca="1" si="1"/>
        <v>1.531552836316284E-2</v>
      </c>
      <c r="O16" s="46">
        <f t="shared" ca="1" si="2"/>
        <v>1.6951248193389747E-2</v>
      </c>
      <c r="P16" s="47">
        <f t="shared" ca="1" si="3"/>
        <v>0.1666335932771765</v>
      </c>
      <c r="Q16" s="67"/>
      <c r="R16" s="45"/>
      <c r="S16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13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117</v>
      </c>
      <c r="B1" s="51" t="s">
        <v>1828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1830</v>
      </c>
      <c r="N2" s="72" t="s">
        <v>1844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97.461444000000029</v>
      </c>
      <c r="E6" s="14">
        <f ca="1">SUM(E7:OFFSET(E7,50,0))</f>
        <v>108.95711900000003</v>
      </c>
      <c r="F6" s="14">
        <f ca="1">SUM(F7:OFFSET(F7,50,0))</f>
        <v>48.62549864158742</v>
      </c>
      <c r="G6" s="14">
        <f ca="1">SUM(G7:OFFSET(G7,50,0))</f>
        <v>31.955633511587418</v>
      </c>
      <c r="H6" s="14">
        <f ca="1">SUM(H7:OFFSET(H7,50,0))</f>
        <v>6.8194137500000016</v>
      </c>
      <c r="I6" s="14">
        <f ca="1">SUM(I7:OFFSET(I7,50,0))</f>
        <v>9.8504513800000026</v>
      </c>
      <c r="J6" s="15">
        <f ca="1">IFERROR(G6/E6,0)</f>
        <v>0.29328632956592227</v>
      </c>
      <c r="K6" s="15">
        <f ca="1">IFERROR(SUM(G6,H6)/E6,0)</f>
        <v>0.35587438083405459</v>
      </c>
      <c r="L6" s="16">
        <f ca="1">IFERROR(SUM(G6,H6,I6)/E6,0)</f>
        <v>0.44628106073167562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2</v>
      </c>
      <c r="C7" s="19" t="s">
        <v>251</v>
      </c>
      <c r="D7" s="20">
        <v>2.7044579999999994</v>
      </c>
      <c r="E7" s="21">
        <v>2.5231150000000002</v>
      </c>
      <c r="F7" s="21">
        <f t="shared" ref="F7:F29" si="0">SUM(G7,H7,I7)</f>
        <v>0.87090749440217929</v>
      </c>
      <c r="G7" s="21">
        <v>0.52976500440217933</v>
      </c>
      <c r="H7" s="21">
        <v>0.12238948999999999</v>
      </c>
      <c r="I7" s="21">
        <v>0.21875300000000003</v>
      </c>
      <c r="J7" s="22">
        <f t="shared" ref="J7:J29" si="1">IFERROR(G7/E7,0)</f>
        <v>0.20996466843650777</v>
      </c>
      <c r="K7" s="22">
        <f t="shared" ref="K7:K29" si="2">IFERROR(SUM(G7,H7)/E7,0)</f>
        <v>0.25847196596357253</v>
      </c>
      <c r="L7" s="23">
        <f t="shared" ref="L7:L29" si="3">IFERROR(SUM(G7,H7,I7)/E7,0)</f>
        <v>0.34517154168643888</v>
      </c>
      <c r="M7" s="4"/>
      <c r="N7" t="s">
        <v>259</v>
      </c>
      <c r="O7" s="5">
        <v>1.4359481549034072</v>
      </c>
      <c r="P7" s="71">
        <v>0.60151353764450655</v>
      </c>
    </row>
    <row r="8" spans="1:16" x14ac:dyDescent="0.25">
      <c r="A8" s="17"/>
      <c r="B8" s="55">
        <v>3</v>
      </c>
      <c r="C8" s="19" t="s">
        <v>252</v>
      </c>
      <c r="D8" s="20">
        <v>0</v>
      </c>
      <c r="E8" s="21">
        <v>0.18647900000000003</v>
      </c>
      <c r="F8" s="21">
        <f t="shared" si="0"/>
        <v>9.2318336511525975E-2</v>
      </c>
      <c r="G8" s="21">
        <v>6.3642916511525982E-2</v>
      </c>
      <c r="H8" s="21">
        <v>1.3167949999999999E-2</v>
      </c>
      <c r="I8" s="21">
        <v>1.5507469999999999E-2</v>
      </c>
      <c r="J8" s="22">
        <f t="shared" si="1"/>
        <v>0.34128731123357575</v>
      </c>
      <c r="K8" s="22">
        <f t="shared" si="2"/>
        <v>0.41190089238748578</v>
      </c>
      <c r="L8" s="23">
        <f t="shared" si="3"/>
        <v>0.49506022936376726</v>
      </c>
      <c r="M8" s="4"/>
      <c r="N8" t="s">
        <v>272</v>
      </c>
      <c r="O8" s="5">
        <v>0.81493905192779881</v>
      </c>
      <c r="P8" s="71">
        <v>0.59293089977830638</v>
      </c>
    </row>
    <row r="9" spans="1:16" x14ac:dyDescent="0.25">
      <c r="A9" s="17"/>
      <c r="B9" s="55">
        <v>4</v>
      </c>
      <c r="C9" s="19" t="s">
        <v>253</v>
      </c>
      <c r="D9" s="20">
        <v>5.1054009999999996</v>
      </c>
      <c r="E9" s="21">
        <v>4.763992</v>
      </c>
      <c r="F9" s="21">
        <f t="shared" si="0"/>
        <v>2.248770499789575</v>
      </c>
      <c r="G9" s="21">
        <v>1.4939095997895748</v>
      </c>
      <c r="H9" s="21">
        <v>0.33127820000000002</v>
      </c>
      <c r="I9" s="21">
        <v>0.42358269999999998</v>
      </c>
      <c r="J9" s="22">
        <f t="shared" si="1"/>
        <v>0.31358356600715848</v>
      </c>
      <c r="K9" s="22">
        <f t="shared" si="2"/>
        <v>0.38312150813636442</v>
      </c>
      <c r="L9" s="23">
        <f t="shared" si="3"/>
        <v>0.47203490261729553</v>
      </c>
      <c r="M9" s="4"/>
      <c r="N9" t="s">
        <v>262</v>
      </c>
      <c r="O9" s="5">
        <v>1.4211391696198485</v>
      </c>
      <c r="P9" s="71">
        <v>0.57724362479176927</v>
      </c>
    </row>
    <row r="10" spans="1:16" x14ac:dyDescent="0.25">
      <c r="A10" s="17"/>
      <c r="B10" s="55">
        <v>5</v>
      </c>
      <c r="C10" s="19" t="s">
        <v>254</v>
      </c>
      <c r="D10" s="20">
        <v>2.2959580000000006</v>
      </c>
      <c r="E10" s="21">
        <v>1.2374000000000001</v>
      </c>
      <c r="F10" s="21">
        <f t="shared" si="0"/>
        <v>0.48129997683714765</v>
      </c>
      <c r="G10" s="21">
        <v>0.31140393683714762</v>
      </c>
      <c r="H10" s="21">
        <v>7.1025190000000002E-2</v>
      </c>
      <c r="I10" s="21">
        <v>9.887085000000001E-2</v>
      </c>
      <c r="J10" s="22">
        <f t="shared" si="1"/>
        <v>0.25165988107091286</v>
      </c>
      <c r="K10" s="22">
        <f t="shared" si="2"/>
        <v>0.30905861228151577</v>
      </c>
      <c r="L10" s="23">
        <f t="shared" si="3"/>
        <v>0.38896070537994798</v>
      </c>
      <c r="M10" s="4"/>
      <c r="N10" t="s">
        <v>263</v>
      </c>
      <c r="O10" s="5">
        <v>1.9640080690938082</v>
      </c>
      <c r="P10" s="71">
        <v>0.56028264748262047</v>
      </c>
    </row>
    <row r="11" spans="1:16" x14ac:dyDescent="0.25">
      <c r="A11" s="17"/>
      <c r="B11" s="55">
        <v>6</v>
      </c>
      <c r="C11" s="19" t="s">
        <v>255</v>
      </c>
      <c r="D11" s="20">
        <v>0</v>
      </c>
      <c r="E11" s="21">
        <v>0.3143510000000001</v>
      </c>
      <c r="F11" s="21">
        <f t="shared" si="0"/>
        <v>0.14319592340149079</v>
      </c>
      <c r="G11" s="21">
        <v>0.10672643340149079</v>
      </c>
      <c r="H11" s="21">
        <v>1.9469400000000001E-2</v>
      </c>
      <c r="I11" s="21">
        <v>1.7000090000000002E-2</v>
      </c>
      <c r="J11" s="22">
        <f t="shared" si="1"/>
        <v>0.33951358004743348</v>
      </c>
      <c r="K11" s="22">
        <f t="shared" si="2"/>
        <v>0.40144880532109251</v>
      </c>
      <c r="L11" s="23">
        <f t="shared" si="3"/>
        <v>0.45552876689271149</v>
      </c>
      <c r="M11" s="4"/>
      <c r="N11" t="s">
        <v>260</v>
      </c>
      <c r="O11" s="5">
        <v>1.6247421613353605</v>
      </c>
      <c r="P11" s="71">
        <v>0.55747316544564451</v>
      </c>
    </row>
    <row r="12" spans="1:16" x14ac:dyDescent="0.25">
      <c r="A12" s="17"/>
      <c r="B12" s="55">
        <v>7</v>
      </c>
      <c r="C12" s="19" t="s">
        <v>256</v>
      </c>
      <c r="D12" s="20">
        <v>3.4624100000000011</v>
      </c>
      <c r="E12" s="21">
        <v>4.3242740000000008</v>
      </c>
      <c r="F12" s="21">
        <f t="shared" si="0"/>
        <v>1.9846812151712534</v>
      </c>
      <c r="G12" s="21">
        <v>1.3215013951712535</v>
      </c>
      <c r="H12" s="21">
        <v>0.24766794999999997</v>
      </c>
      <c r="I12" s="21">
        <v>0.41551187000000001</v>
      </c>
      <c r="J12" s="22">
        <f t="shared" si="1"/>
        <v>0.30560075406212772</v>
      </c>
      <c r="K12" s="22">
        <f t="shared" si="2"/>
        <v>0.36287463402440573</v>
      </c>
      <c r="L12" s="23">
        <f t="shared" si="3"/>
        <v>0.45896287218877735</v>
      </c>
      <c r="M12" s="4"/>
      <c r="N12" t="s">
        <v>270</v>
      </c>
      <c r="O12" s="5">
        <v>2.1482266848769616</v>
      </c>
      <c r="P12" s="71">
        <v>0.5153088348093634</v>
      </c>
    </row>
    <row r="13" spans="1:16" x14ac:dyDescent="0.25">
      <c r="A13" s="17"/>
      <c r="B13" s="55">
        <v>8</v>
      </c>
      <c r="C13" s="19" t="s">
        <v>257</v>
      </c>
      <c r="D13" s="20">
        <v>4.1751240000000003</v>
      </c>
      <c r="E13" s="21">
        <v>5.3076040000000013</v>
      </c>
      <c r="F13" s="21">
        <f t="shared" si="0"/>
        <v>2.1609914488854569</v>
      </c>
      <c r="G13" s="21">
        <v>1.4203668388854567</v>
      </c>
      <c r="H13" s="21">
        <v>0.26535849</v>
      </c>
      <c r="I13" s="21">
        <v>0.47526611999999996</v>
      </c>
      <c r="J13" s="22">
        <f t="shared" si="1"/>
        <v>0.26760979886318881</v>
      </c>
      <c r="K13" s="22">
        <f t="shared" si="2"/>
        <v>0.31760570850527964</v>
      </c>
      <c r="L13" s="23">
        <f t="shared" si="3"/>
        <v>0.40715009049006978</v>
      </c>
      <c r="M13" s="4"/>
      <c r="N13" t="s">
        <v>261</v>
      </c>
      <c r="O13" s="5">
        <v>1.6290548307931738</v>
      </c>
      <c r="P13" s="71">
        <v>0.50615547951356454</v>
      </c>
    </row>
    <row r="14" spans="1:16" x14ac:dyDescent="0.25">
      <c r="A14" s="17"/>
      <c r="B14" s="55">
        <v>9</v>
      </c>
      <c r="C14" s="19" t="s">
        <v>258</v>
      </c>
      <c r="D14" s="20">
        <v>0</v>
      </c>
      <c r="E14" s="21">
        <v>0.23111999999999999</v>
      </c>
      <c r="F14" s="21">
        <f t="shared" si="0"/>
        <v>8.0555202286274386E-2</v>
      </c>
      <c r="G14" s="21">
        <v>6.0150302286274382E-2</v>
      </c>
      <c r="H14" s="21">
        <v>1.0943050000000001E-2</v>
      </c>
      <c r="I14" s="21">
        <v>9.4618500000000008E-3</v>
      </c>
      <c r="J14" s="22">
        <f t="shared" si="1"/>
        <v>0.26025572121094837</v>
      </c>
      <c r="K14" s="22">
        <f t="shared" si="2"/>
        <v>0.30760363571423666</v>
      </c>
      <c r="L14" s="23">
        <f t="shared" si="3"/>
        <v>0.34854275824798542</v>
      </c>
      <c r="M14" s="4"/>
      <c r="N14" t="s">
        <v>252</v>
      </c>
      <c r="O14" s="5">
        <v>9.2318336511525975E-2</v>
      </c>
      <c r="P14" s="71">
        <v>0.49506022936376726</v>
      </c>
    </row>
    <row r="15" spans="1:16" x14ac:dyDescent="0.25">
      <c r="A15" s="17"/>
      <c r="B15" s="55">
        <v>10</v>
      </c>
      <c r="C15" s="19" t="s">
        <v>259</v>
      </c>
      <c r="D15" s="20">
        <v>2.4545299999999997</v>
      </c>
      <c r="E15" s="21">
        <v>2.3872249999999999</v>
      </c>
      <c r="F15" s="21">
        <f t="shared" si="0"/>
        <v>1.4359481549034072</v>
      </c>
      <c r="G15" s="21">
        <v>0.92119883490340726</v>
      </c>
      <c r="H15" s="21">
        <v>0.19796633000000002</v>
      </c>
      <c r="I15" s="21">
        <v>0.31678298999999999</v>
      </c>
      <c r="J15" s="22">
        <f t="shared" si="1"/>
        <v>0.38588689164339651</v>
      </c>
      <c r="K15" s="22">
        <f t="shared" si="2"/>
        <v>0.46881427804392439</v>
      </c>
      <c r="L15" s="23">
        <f t="shared" si="3"/>
        <v>0.60151353764450655</v>
      </c>
      <c r="M15" s="4"/>
      <c r="N15" t="s">
        <v>253</v>
      </c>
      <c r="O15" s="5">
        <v>2.248770499789575</v>
      </c>
      <c r="P15" s="71">
        <v>0.47203490261729553</v>
      </c>
    </row>
    <row r="16" spans="1:16" x14ac:dyDescent="0.25">
      <c r="A16" s="17"/>
      <c r="B16" s="55">
        <v>11</v>
      </c>
      <c r="C16" s="19" t="s">
        <v>260</v>
      </c>
      <c r="D16" s="20">
        <v>2.4823659999999999</v>
      </c>
      <c r="E16" s="21">
        <v>2.9144760000000005</v>
      </c>
      <c r="F16" s="21">
        <f t="shared" si="0"/>
        <v>1.6247421613353605</v>
      </c>
      <c r="G16" s="21">
        <v>1.1226046813353605</v>
      </c>
      <c r="H16" s="21">
        <v>0.21740699000000002</v>
      </c>
      <c r="I16" s="21">
        <v>0.28473048999999995</v>
      </c>
      <c r="J16" s="22">
        <f t="shared" si="1"/>
        <v>0.38518233855257694</v>
      </c>
      <c r="K16" s="22">
        <f t="shared" si="2"/>
        <v>0.45977790564594123</v>
      </c>
      <c r="L16" s="23">
        <f t="shared" si="3"/>
        <v>0.55747316544564451</v>
      </c>
      <c r="M16" s="4"/>
      <c r="N16" t="s">
        <v>268</v>
      </c>
      <c r="O16" s="5">
        <v>0.10533765745949429</v>
      </c>
      <c r="P16" s="71">
        <v>0.4687778193803232</v>
      </c>
    </row>
    <row r="17" spans="1:16" x14ac:dyDescent="0.25">
      <c r="A17" s="17"/>
      <c r="B17" s="55">
        <v>12</v>
      </c>
      <c r="C17" s="19" t="s">
        <v>261</v>
      </c>
      <c r="D17" s="20">
        <v>0.96389100000000005</v>
      </c>
      <c r="E17" s="21">
        <v>3.2184870000000001</v>
      </c>
      <c r="F17" s="21">
        <f t="shared" si="0"/>
        <v>1.6290548307931738</v>
      </c>
      <c r="G17" s="21">
        <v>1.0474909307931739</v>
      </c>
      <c r="H17" s="21">
        <v>0.26465959</v>
      </c>
      <c r="I17" s="21">
        <v>0.31690431000000002</v>
      </c>
      <c r="J17" s="22">
        <f t="shared" si="1"/>
        <v>0.32546066856668177</v>
      </c>
      <c r="K17" s="22">
        <f t="shared" si="2"/>
        <v>0.40769172620339117</v>
      </c>
      <c r="L17" s="23">
        <f t="shared" si="3"/>
        <v>0.50615547951356454</v>
      </c>
      <c r="M17" s="4"/>
      <c r="N17" t="s">
        <v>256</v>
      </c>
      <c r="O17" s="5">
        <v>1.9846812151712534</v>
      </c>
      <c r="P17" s="71">
        <v>0.45896287218877735</v>
      </c>
    </row>
    <row r="18" spans="1:16" x14ac:dyDescent="0.25">
      <c r="A18" s="17"/>
      <c r="B18" s="55">
        <v>13</v>
      </c>
      <c r="C18" s="19" t="s">
        <v>262</v>
      </c>
      <c r="D18" s="20">
        <v>2.1540289999999995</v>
      </c>
      <c r="E18" s="21">
        <v>2.4619400000000002</v>
      </c>
      <c r="F18" s="21">
        <f t="shared" si="0"/>
        <v>1.4211391696198485</v>
      </c>
      <c r="G18" s="21">
        <v>0.91954291961984858</v>
      </c>
      <c r="H18" s="21">
        <v>0.18605568000000003</v>
      </c>
      <c r="I18" s="21">
        <v>0.31554057000000002</v>
      </c>
      <c r="J18" s="22">
        <f t="shared" si="1"/>
        <v>0.37350338335615346</v>
      </c>
      <c r="K18" s="22">
        <f t="shared" si="2"/>
        <v>0.44907617554442775</v>
      </c>
      <c r="L18" s="23">
        <f t="shared" si="3"/>
        <v>0.57724362479176927</v>
      </c>
      <c r="M18" s="4"/>
      <c r="N18" t="s">
        <v>255</v>
      </c>
      <c r="O18" s="5">
        <v>0.14319592340149079</v>
      </c>
      <c r="P18" s="71">
        <v>0.45552876689271149</v>
      </c>
    </row>
    <row r="19" spans="1:16" x14ac:dyDescent="0.25">
      <c r="A19" s="17"/>
      <c r="B19" s="55">
        <v>14</v>
      </c>
      <c r="C19" s="19" t="s">
        <v>263</v>
      </c>
      <c r="D19" s="20">
        <v>3.3642960000000004</v>
      </c>
      <c r="E19" s="21">
        <v>3.5053880000000004</v>
      </c>
      <c r="F19" s="21">
        <f t="shared" si="0"/>
        <v>1.9640080690938082</v>
      </c>
      <c r="G19" s="21">
        <v>1.2527812590938083</v>
      </c>
      <c r="H19" s="21">
        <v>0.26946927999999998</v>
      </c>
      <c r="I19" s="21">
        <v>0.44175752999999995</v>
      </c>
      <c r="J19" s="22">
        <f t="shared" si="1"/>
        <v>0.35738733033085301</v>
      </c>
      <c r="K19" s="22">
        <f t="shared" si="2"/>
        <v>0.43426021287623745</v>
      </c>
      <c r="L19" s="23">
        <f t="shared" si="3"/>
        <v>0.56028264748262047</v>
      </c>
      <c r="M19" s="4"/>
      <c r="N19" t="s">
        <v>264</v>
      </c>
      <c r="O19" s="5">
        <v>26.840842609673174</v>
      </c>
      <c r="P19" s="71">
        <v>0.43794667624364564</v>
      </c>
    </row>
    <row r="20" spans="1:16" x14ac:dyDescent="0.25">
      <c r="A20" s="17"/>
      <c r="B20" s="55">
        <v>15</v>
      </c>
      <c r="C20" s="19" t="s">
        <v>264</v>
      </c>
      <c r="D20" s="20">
        <v>56.802660000000017</v>
      </c>
      <c r="E20" s="21">
        <v>61.287924000000032</v>
      </c>
      <c r="F20" s="21">
        <f t="shared" si="0"/>
        <v>26.840842609673174</v>
      </c>
      <c r="G20" s="21">
        <v>17.919377389673173</v>
      </c>
      <c r="H20" s="21">
        <v>3.7411019900000007</v>
      </c>
      <c r="I20" s="21">
        <v>5.1803632300000011</v>
      </c>
      <c r="J20" s="22">
        <f t="shared" si="1"/>
        <v>0.29238023121281059</v>
      </c>
      <c r="K20" s="22">
        <f t="shared" si="2"/>
        <v>0.35342165252119101</v>
      </c>
      <c r="L20" s="23">
        <f t="shared" si="3"/>
        <v>0.43794667624364564</v>
      </c>
      <c r="M20" s="4"/>
      <c r="N20" t="s">
        <v>273</v>
      </c>
      <c r="O20" s="5">
        <v>0.36386233056257006</v>
      </c>
      <c r="P20" s="71">
        <v>0.42350249258307399</v>
      </c>
    </row>
    <row r="21" spans="1:16" x14ac:dyDescent="0.25">
      <c r="A21" s="17"/>
      <c r="B21" s="55">
        <v>16</v>
      </c>
      <c r="C21" s="19" t="s">
        <v>265</v>
      </c>
      <c r="D21" s="20">
        <v>2.1034929999999998</v>
      </c>
      <c r="E21" s="21">
        <v>2.0369600000000001</v>
      </c>
      <c r="F21" s="21">
        <f t="shared" si="0"/>
        <v>0.84976804400707562</v>
      </c>
      <c r="G21" s="21">
        <v>0.49588785400707569</v>
      </c>
      <c r="H21" s="21">
        <v>0.16695361999999997</v>
      </c>
      <c r="I21" s="21">
        <v>0.18692657000000001</v>
      </c>
      <c r="J21" s="22">
        <f t="shared" si="1"/>
        <v>0.24344506225310053</v>
      </c>
      <c r="K21" s="22">
        <f t="shared" si="2"/>
        <v>0.32540721173075349</v>
      </c>
      <c r="L21" s="23">
        <f t="shared" si="3"/>
        <v>0.41717463475329686</v>
      </c>
      <c r="M21" s="4"/>
      <c r="N21" t="s">
        <v>265</v>
      </c>
      <c r="O21" s="5">
        <v>0.84976804400707562</v>
      </c>
      <c r="P21" s="71">
        <v>0.41717463475329686</v>
      </c>
    </row>
    <row r="22" spans="1:16" x14ac:dyDescent="0.25">
      <c r="A22" s="17"/>
      <c r="B22" s="55">
        <v>17</v>
      </c>
      <c r="C22" s="19" t="s">
        <v>266</v>
      </c>
      <c r="D22" s="20">
        <v>1.4190090000000004</v>
      </c>
      <c r="E22" s="21">
        <v>2.1947079999999999</v>
      </c>
      <c r="F22" s="21">
        <f t="shared" si="0"/>
        <v>0.30851441636805477</v>
      </c>
      <c r="G22" s="21">
        <v>0.14688572636805475</v>
      </c>
      <c r="H22" s="21">
        <v>5.1680150000000001E-2</v>
      </c>
      <c r="I22" s="21">
        <v>0.10994854</v>
      </c>
      <c r="J22" s="22">
        <f t="shared" si="1"/>
        <v>6.6927229667023927E-2</v>
      </c>
      <c r="K22" s="22">
        <f t="shared" si="2"/>
        <v>9.0474849669320373E-2</v>
      </c>
      <c r="L22" s="23">
        <f t="shared" si="3"/>
        <v>0.1405719650942425</v>
      </c>
      <c r="M22" s="4"/>
      <c r="N22" t="s">
        <v>257</v>
      </c>
      <c r="O22" s="5">
        <v>2.1609914488854569</v>
      </c>
      <c r="P22" s="71">
        <v>0.40715009049006978</v>
      </c>
    </row>
    <row r="23" spans="1:16" x14ac:dyDescent="0.25">
      <c r="A23" s="17"/>
      <c r="B23" s="55">
        <v>18</v>
      </c>
      <c r="C23" s="19" t="s">
        <v>267</v>
      </c>
      <c r="D23" s="20">
        <v>1.4980639999999998</v>
      </c>
      <c r="E23" s="21">
        <v>0.96943300000000032</v>
      </c>
      <c r="F23" s="21">
        <f t="shared" si="0"/>
        <v>0.20454316155546287</v>
      </c>
      <c r="G23" s="21">
        <v>0.11483131155546289</v>
      </c>
      <c r="H23" s="21">
        <v>1.9123499999999998E-2</v>
      </c>
      <c r="I23" s="21">
        <v>7.0588349999999994E-2</v>
      </c>
      <c r="J23" s="22">
        <f t="shared" si="1"/>
        <v>0.11845203490644826</v>
      </c>
      <c r="K23" s="22">
        <f t="shared" si="2"/>
        <v>0.13817851419898314</v>
      </c>
      <c r="L23" s="23">
        <f t="shared" si="3"/>
        <v>0.2109925714881408</v>
      </c>
      <c r="M23" s="4"/>
      <c r="N23" t="s">
        <v>254</v>
      </c>
      <c r="O23" s="5">
        <v>0.48129997683714765</v>
      </c>
      <c r="P23" s="71">
        <v>0.38896070537994798</v>
      </c>
    </row>
    <row r="24" spans="1:16" x14ac:dyDescent="0.25">
      <c r="A24" s="17"/>
      <c r="B24" s="55">
        <v>19</v>
      </c>
      <c r="C24" s="19" t="s">
        <v>268</v>
      </c>
      <c r="D24" s="20">
        <v>0</v>
      </c>
      <c r="E24" s="21">
        <v>0.22470700000000002</v>
      </c>
      <c r="F24" s="21">
        <f t="shared" si="0"/>
        <v>0.10533765745949429</v>
      </c>
      <c r="G24" s="21">
        <v>7.6958507459494285E-2</v>
      </c>
      <c r="H24" s="21">
        <v>1.301359E-2</v>
      </c>
      <c r="I24" s="21">
        <v>1.5365559999999999E-2</v>
      </c>
      <c r="J24" s="22">
        <f t="shared" si="1"/>
        <v>0.34248380094743058</v>
      </c>
      <c r="K24" s="22">
        <f t="shared" si="2"/>
        <v>0.40039739509447542</v>
      </c>
      <c r="L24" s="23">
        <f t="shared" si="3"/>
        <v>0.4687778193803232</v>
      </c>
      <c r="M24" s="4"/>
      <c r="N24" t="s">
        <v>269</v>
      </c>
      <c r="O24" s="5">
        <v>0.79645882107756627</v>
      </c>
      <c r="P24" s="71">
        <v>0.34944742379549198</v>
      </c>
    </row>
    <row r="25" spans="1:16" x14ac:dyDescent="0.25">
      <c r="A25" s="17"/>
      <c r="B25" s="55">
        <v>20</v>
      </c>
      <c r="C25" s="19" t="s">
        <v>269</v>
      </c>
      <c r="D25" s="20">
        <v>2.0050000000000002E-2</v>
      </c>
      <c r="E25" s="21">
        <v>2.2791949999999996</v>
      </c>
      <c r="F25" s="21">
        <f t="shared" si="0"/>
        <v>0.79645882107756627</v>
      </c>
      <c r="G25" s="21">
        <v>0.4030996310775663</v>
      </c>
      <c r="H25" s="21">
        <v>0.18630291999999998</v>
      </c>
      <c r="I25" s="21">
        <v>0.20705627000000001</v>
      </c>
      <c r="J25" s="22">
        <f t="shared" si="1"/>
        <v>0.1768605279835935</v>
      </c>
      <c r="K25" s="22">
        <f t="shared" si="2"/>
        <v>0.25860119519284935</v>
      </c>
      <c r="L25" s="23">
        <f t="shared" si="3"/>
        <v>0.34944742379549198</v>
      </c>
      <c r="M25" s="4"/>
      <c r="N25" t="s">
        <v>258</v>
      </c>
      <c r="O25" s="5">
        <v>8.0555202286274386E-2</v>
      </c>
      <c r="P25" s="71">
        <v>0.34854275824798542</v>
      </c>
    </row>
    <row r="26" spans="1:16" x14ac:dyDescent="0.25">
      <c r="A26" s="17"/>
      <c r="B26" s="55">
        <v>21</v>
      </c>
      <c r="C26" s="19" t="s">
        <v>270</v>
      </c>
      <c r="D26" s="20">
        <v>4.1532820000000008</v>
      </c>
      <c r="E26" s="21">
        <v>4.1688140000000002</v>
      </c>
      <c r="F26" s="21">
        <f t="shared" si="0"/>
        <v>2.1482266848769616</v>
      </c>
      <c r="G26" s="21">
        <v>1.3907769448769614</v>
      </c>
      <c r="H26" s="21">
        <v>0.25013336000000003</v>
      </c>
      <c r="I26" s="21">
        <v>0.50731638000000001</v>
      </c>
      <c r="J26" s="22">
        <f t="shared" si="1"/>
        <v>0.3336145351836185</v>
      </c>
      <c r="K26" s="22">
        <f t="shared" si="2"/>
        <v>0.39361561942484391</v>
      </c>
      <c r="L26" s="23">
        <f t="shared" si="3"/>
        <v>0.5153088348093634</v>
      </c>
      <c r="M26" s="4"/>
      <c r="N26" t="s">
        <v>251</v>
      </c>
      <c r="O26" s="5">
        <v>0.87090749440217929</v>
      </c>
      <c r="P26" s="71">
        <v>0.34517154168643888</v>
      </c>
    </row>
    <row r="27" spans="1:16" x14ac:dyDescent="0.25">
      <c r="A27" s="17"/>
      <c r="B27" s="55">
        <v>23</v>
      </c>
      <c r="C27" s="19" t="s">
        <v>272</v>
      </c>
      <c r="D27" s="20">
        <v>1.1421840000000003</v>
      </c>
      <c r="E27" s="21">
        <v>1.374425</v>
      </c>
      <c r="F27" s="21">
        <f t="shared" si="0"/>
        <v>0.81493905192779881</v>
      </c>
      <c r="G27" s="21">
        <v>0.56008564192779886</v>
      </c>
      <c r="H27" s="21">
        <v>0.1056324</v>
      </c>
      <c r="I27" s="21">
        <v>0.14922100999999999</v>
      </c>
      <c r="J27" s="22">
        <f t="shared" si="1"/>
        <v>0.40750542367011577</v>
      </c>
      <c r="K27" s="22">
        <f t="shared" si="2"/>
        <v>0.48436112696422057</v>
      </c>
      <c r="L27" s="23">
        <f t="shared" si="3"/>
        <v>0.59293089977830638</v>
      </c>
      <c r="M27" s="4"/>
      <c r="N27" t="s">
        <v>274</v>
      </c>
      <c r="O27" s="5">
        <v>5.5393381048759863E-2</v>
      </c>
      <c r="P27" s="71">
        <v>0.29792920404005779</v>
      </c>
    </row>
    <row r="28" spans="1:16" x14ac:dyDescent="0.25">
      <c r="A28" s="17"/>
      <c r="B28" s="55">
        <v>24</v>
      </c>
      <c r="C28" s="19" t="s">
        <v>273</v>
      </c>
      <c r="D28" s="20">
        <v>1.1602390000000002</v>
      </c>
      <c r="E28" s="21">
        <v>0.8591740000000001</v>
      </c>
      <c r="F28" s="21">
        <f t="shared" si="0"/>
        <v>0.36386233056257006</v>
      </c>
      <c r="G28" s="21">
        <v>0.23646125056257006</v>
      </c>
      <c r="H28" s="21">
        <v>6.1146679999999995E-2</v>
      </c>
      <c r="I28" s="21">
        <v>6.6254400000000005E-2</v>
      </c>
      <c r="J28" s="22">
        <f t="shared" si="1"/>
        <v>0.27521928103337628</v>
      </c>
      <c r="K28" s="22">
        <f t="shared" si="2"/>
        <v>0.34638842721331187</v>
      </c>
      <c r="L28" s="23">
        <f t="shared" si="3"/>
        <v>0.42350249258307399</v>
      </c>
      <c r="M28" s="4"/>
      <c r="N28" t="s">
        <v>267</v>
      </c>
      <c r="O28" s="5">
        <v>0.20454316155546287</v>
      </c>
      <c r="P28" s="71">
        <v>0.2109925714881408</v>
      </c>
    </row>
    <row r="29" spans="1:16" ht="15.75" thickBot="1" x14ac:dyDescent="0.3">
      <c r="A29" s="24"/>
      <c r="B29" s="56">
        <v>25</v>
      </c>
      <c r="C29" s="26" t="s">
        <v>274</v>
      </c>
      <c r="D29" s="27">
        <v>0</v>
      </c>
      <c r="E29" s="28">
        <v>0.18592799999999998</v>
      </c>
      <c r="F29" s="28">
        <f t="shared" si="0"/>
        <v>5.5393381048759863E-2</v>
      </c>
      <c r="G29" s="28">
        <v>4.018420104875986E-2</v>
      </c>
      <c r="H29" s="28">
        <v>7.4679499999999992E-3</v>
      </c>
      <c r="I29" s="28">
        <v>7.74123E-3</v>
      </c>
      <c r="J29" s="29">
        <f t="shared" si="1"/>
        <v>0.2161277540163927</v>
      </c>
      <c r="K29" s="29">
        <f t="shared" si="2"/>
        <v>0.25629357089174232</v>
      </c>
      <c r="L29" s="30">
        <f t="shared" si="3"/>
        <v>0.29792920404005779</v>
      </c>
      <c r="M29" s="4"/>
      <c r="N29" t="s">
        <v>266</v>
      </c>
      <c r="O29" s="5">
        <v>0.30851441636805477</v>
      </c>
      <c r="P29" s="71">
        <v>0.1405719650942425</v>
      </c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topLeftCell="A10" workbookViewId="0">
      <selection activeCell="A18" sqref="A18:D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7109375" customWidth="1"/>
    <col min="6" max="6" width="13.5703125" customWidth="1"/>
    <col min="7" max="9" width="0" hidden="1" customWidth="1"/>
  </cols>
  <sheetData>
    <row r="1" spans="1:13" ht="15.75" x14ac:dyDescent="0.25">
      <c r="A1" s="50">
        <v>117</v>
      </c>
      <c r="B1" s="49" t="s">
        <v>1828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1831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97.461444000000029</v>
      </c>
      <c r="E6" s="14">
        <v>108.95711900000003</v>
      </c>
      <c r="F6" s="14">
        <v>48.62549864158742</v>
      </c>
      <c r="G6" s="14">
        <v>31.955633511587418</v>
      </c>
      <c r="H6" s="14">
        <v>6.8194137500000016</v>
      </c>
      <c r="I6" s="14">
        <v>9.8504513800000026</v>
      </c>
      <c r="J6" s="15">
        <v>0.29328632956592227</v>
      </c>
      <c r="K6" s="15">
        <v>0.35587438083405459</v>
      </c>
      <c r="L6" s="16">
        <v>0.44628106073167562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97.461444000000043</v>
      </c>
      <c r="E7" s="38">
        <f ca="1">SUM(E8:OFFSET(E6,MATCH("PROYECTOS",$A$8:$A$50,0),0))</f>
        <v>108.95711899999999</v>
      </c>
      <c r="F7" s="38">
        <f ca="1">SUM(F8:OFFSET(F6,MATCH("PROYECTOS",$A$8:$A$50,0),0))</f>
        <v>48.62549864158742</v>
      </c>
      <c r="G7" s="38">
        <f ca="1">SUM(G8:OFFSET(G6,MATCH("PROYECTOS",$A$8:$A$50,0),0))</f>
        <v>31.955633511587418</v>
      </c>
      <c r="H7" s="38">
        <f ca="1">SUM(H8:OFFSET(H6,MATCH("PROYECTOS",$A$8:$A$50,0),0))</f>
        <v>6.8194137499999972</v>
      </c>
      <c r="I7" s="38">
        <f ca="1">SUM(I8:OFFSET(I6,MATCH("PROYECTOS",$A$8:$A$50,0),0))</f>
        <v>9.8504513800000009</v>
      </c>
      <c r="J7" s="39">
        <f ca="1">IFERROR(G7/E7,0)</f>
        <v>0.29328632956592238</v>
      </c>
      <c r="K7" s="39">
        <f ca="1">IFERROR(SUM(G7,H7)/E7,0)</f>
        <v>0.3558743808340547</v>
      </c>
      <c r="L7" s="40">
        <f ca="1">IFERROR(SUM(G7,H7,I7)/E7,0)</f>
        <v>0.44628106073167578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4.8317150000000009</v>
      </c>
      <c r="E8" s="21">
        <v>5.4136410000000001</v>
      </c>
      <c r="F8" s="21">
        <f t="shared" ref="F8:F10" si="0">SUM(G8,H8,I8)</f>
        <v>2.1329368111274492</v>
      </c>
      <c r="G8" s="21">
        <v>1.372986921127449</v>
      </c>
      <c r="H8" s="21">
        <v>0.24316569999999998</v>
      </c>
      <c r="I8" s="21">
        <v>0.51678418999999998</v>
      </c>
      <c r="J8" s="22">
        <f t="shared" ref="J8:J11" si="1">IFERROR(G8/E8,0)</f>
        <v>0.25361617460918612</v>
      </c>
      <c r="K8" s="22">
        <f t="shared" ref="K8:K11" si="2">IFERROR(SUM(G8,H8)/E8,0)</f>
        <v>0.29853339390762135</v>
      </c>
      <c r="L8" s="23">
        <f t="shared" ref="L8:L11" si="3">IFERROR(SUM(G8,H8,I8)/E8,0)</f>
        <v>0.39399302819072213</v>
      </c>
      <c r="M8" s="4"/>
    </row>
    <row r="9" spans="1:13" ht="51" x14ac:dyDescent="0.25">
      <c r="A9" s="17"/>
      <c r="B9" s="19">
        <v>3000589</v>
      </c>
      <c r="C9" s="19" t="s">
        <v>1833</v>
      </c>
      <c r="D9" s="20">
        <v>89.028489000000036</v>
      </c>
      <c r="E9" s="21">
        <v>100.73624799999999</v>
      </c>
      <c r="F9" s="21">
        <f t="shared" si="0"/>
        <v>45.763109923596801</v>
      </c>
      <c r="G9" s="21">
        <v>30.348327323596802</v>
      </c>
      <c r="H9" s="21">
        <v>6.256566819999998</v>
      </c>
      <c r="I9" s="21">
        <v>9.1582157800000008</v>
      </c>
      <c r="J9" s="22">
        <f t="shared" si="1"/>
        <v>0.3012652141222969</v>
      </c>
      <c r="K9" s="22">
        <f t="shared" si="2"/>
        <v>0.36337361049616229</v>
      </c>
      <c r="L9" s="23">
        <f t="shared" si="3"/>
        <v>0.45428642452115953</v>
      </c>
      <c r="M9" s="4"/>
    </row>
    <row r="10" spans="1:13" ht="38.25" x14ac:dyDescent="0.25">
      <c r="A10" s="17"/>
      <c r="B10" s="19">
        <v>3000636</v>
      </c>
      <c r="C10" s="19" t="s">
        <v>1834</v>
      </c>
      <c r="D10" s="20">
        <v>3.6012399999999998</v>
      </c>
      <c r="E10" s="21">
        <v>2.8072299999999992</v>
      </c>
      <c r="F10" s="21">
        <f t="shared" si="0"/>
        <v>0.7294519068631673</v>
      </c>
      <c r="G10" s="21">
        <v>0.23431926686316729</v>
      </c>
      <c r="H10" s="21">
        <v>0.31968122999999998</v>
      </c>
      <c r="I10" s="21">
        <v>0.17545141</v>
      </c>
      <c r="J10" s="22">
        <f t="shared" si="1"/>
        <v>8.3469921190343271E-2</v>
      </c>
      <c r="K10" s="22">
        <f t="shared" si="2"/>
        <v>0.19734774025041321</v>
      </c>
      <c r="L10" s="23">
        <f t="shared" si="3"/>
        <v>0.25984757460670038</v>
      </c>
      <c r="M10" s="4"/>
    </row>
    <row r="11" spans="1:13" ht="15.75" thickBot="1" x14ac:dyDescent="0.3">
      <c r="A11" s="41" t="s">
        <v>294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0</v>
      </c>
      <c r="F11" s="45">
        <f t="shared" ca="1" si="4"/>
        <v>0</v>
      </c>
      <c r="G11" s="45">
        <f t="shared" ca="1" si="4"/>
        <v>0</v>
      </c>
      <c r="H11" s="45">
        <f t="shared" ca="1" si="4"/>
        <v>0</v>
      </c>
      <c r="I11" s="45">
        <f t="shared" ca="1" si="4"/>
        <v>0</v>
      </c>
      <c r="J11" s="46">
        <f t="shared" ca="1" si="1"/>
        <v>0</v>
      </c>
      <c r="K11" s="46">
        <f t="shared" ca="1" si="2"/>
        <v>0</v>
      </c>
      <c r="L11" s="47">
        <f t="shared" ca="1" si="3"/>
        <v>0</v>
      </c>
      <c r="M11" s="4"/>
    </row>
    <row r="12" spans="1:13" ht="15.75" thickBot="1" x14ac:dyDescent="0.3"/>
    <row r="13" spans="1:13" ht="15.75" thickBot="1" x14ac:dyDescent="0.3">
      <c r="A13" s="89" t="s">
        <v>316</v>
      </c>
      <c r="B13" s="90"/>
      <c r="C13" s="90"/>
      <c r="D13" s="91"/>
    </row>
    <row r="14" spans="1:13" ht="15.75" thickBot="1" x14ac:dyDescent="0.3">
      <c r="A14" s="1" t="s">
        <v>1845</v>
      </c>
    </row>
    <row r="15" spans="1:13" ht="45" customHeight="1" x14ac:dyDescent="0.25">
      <c r="A15" s="82" t="s">
        <v>318</v>
      </c>
      <c r="B15" s="83"/>
      <c r="C15" s="83"/>
      <c r="D15" s="94" t="s">
        <v>319</v>
      </c>
    </row>
    <row r="16" spans="1:13" ht="15.75" thickBot="1" x14ac:dyDescent="0.3">
      <c r="A16" s="92"/>
      <c r="B16" s="93"/>
      <c r="C16" s="93"/>
      <c r="D16" s="95"/>
    </row>
    <row r="17" spans="1:4" x14ac:dyDescent="0.25">
      <c r="A17" s="17"/>
      <c r="B17" s="19">
        <v>3000001</v>
      </c>
      <c r="C17" s="19" t="s">
        <v>276</v>
      </c>
      <c r="D17" s="23">
        <v>0.39399302819072213</v>
      </c>
    </row>
    <row r="18" spans="1:4" ht="39" thickBot="1" x14ac:dyDescent="0.3">
      <c r="A18" s="24"/>
      <c r="B18" s="26">
        <v>3000636</v>
      </c>
      <c r="C18" s="26" t="s">
        <v>1834</v>
      </c>
      <c r="D18" s="30">
        <v>0.25984757460670038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"/>
  <sheetViews>
    <sheetView workbookViewId="0">
      <selection activeCell="A19" sqref="A19:XFD5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117</v>
      </c>
      <c r="B1" s="49" t="s">
        <v>1828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1832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97.461444000000029</v>
      </c>
      <c r="I6" s="14">
        <v>108.95711900000003</v>
      </c>
      <c r="J6" s="14">
        <v>48.62549864158742</v>
      </c>
      <c r="K6" s="14">
        <v>31.955633511587418</v>
      </c>
      <c r="L6" s="14">
        <v>6.8194137500000016</v>
      </c>
      <c r="M6" s="14">
        <v>9.8504513800000026</v>
      </c>
      <c r="N6" s="15">
        <v>0.29328632956592227</v>
      </c>
      <c r="O6" s="15">
        <v>0.35587438083405459</v>
      </c>
      <c r="P6" s="16">
        <v>0.44628106073167562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t="shared" ref="H7:M7" si="0">SUM(H8:H18)</f>
        <v>97.461444000000029</v>
      </c>
      <c r="I7" s="37">
        <f t="shared" si="0"/>
        <v>108.95711900000002</v>
      </c>
      <c r="J7" s="37">
        <f t="shared" si="0"/>
        <v>48.625498641587413</v>
      </c>
      <c r="K7" s="37">
        <f t="shared" si="0"/>
        <v>31.955633511587418</v>
      </c>
      <c r="L7" s="37">
        <f t="shared" si="0"/>
        <v>6.8194137499999989</v>
      </c>
      <c r="M7" s="37">
        <f t="shared" si="0"/>
        <v>9.8504513800000009</v>
      </c>
      <c r="N7" s="39">
        <f>IFERROR(K7/I7,0)</f>
        <v>0.29328632956592227</v>
      </c>
      <c r="O7" s="39">
        <f>IFERROR(SUM(K7,L7)/I7,0)</f>
        <v>0.35587438083405465</v>
      </c>
      <c r="P7" s="40">
        <f>IFERROR(SUM(K7,L7,M7)/I7,0)</f>
        <v>0.44628106073167567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513</v>
      </c>
      <c r="D8" s="68">
        <v>3000001</v>
      </c>
      <c r="E8" s="19" t="s">
        <v>276</v>
      </c>
      <c r="F8" s="69">
        <v>1</v>
      </c>
      <c r="G8" s="19" t="s">
        <v>532</v>
      </c>
      <c r="H8" s="20">
        <v>3.2234870000000004</v>
      </c>
      <c r="I8" s="21">
        <v>4.01973</v>
      </c>
      <c r="J8" s="21">
        <f t="shared" ref="J8:J18" si="1">SUM(K8,L8,M8)</f>
        <v>1.8782805200470656</v>
      </c>
      <c r="K8" s="21">
        <v>1.2985116200470657</v>
      </c>
      <c r="L8" s="21">
        <v>0.21364505</v>
      </c>
      <c r="M8" s="21">
        <v>0.36612385000000003</v>
      </c>
      <c r="N8" s="22">
        <f t="shared" ref="N8:N19" si="2">IFERROR(K8/I8,0)</f>
        <v>0.32303453715723834</v>
      </c>
      <c r="O8" s="22">
        <f t="shared" ref="O8:O19" si="3">IFERROR(SUM(K8,L8)/I8,0)</f>
        <v>0.37618364169908569</v>
      </c>
      <c r="P8" s="23">
        <f t="shared" ref="P8:P19" si="4">IFERROR(SUM(K8,L8,M8)/I8,0)</f>
        <v>0.46726534370394668</v>
      </c>
      <c r="Q8" s="70">
        <v>18</v>
      </c>
      <c r="R8" s="21">
        <v>18</v>
      </c>
      <c r="S8" s="23">
        <f>IFERROR(R8/Q8,0)</f>
        <v>1</v>
      </c>
    </row>
    <row r="9" spans="1:19" ht="25.5" x14ac:dyDescent="0.25">
      <c r="A9" s="17"/>
      <c r="B9" s="19">
        <v>5003032</v>
      </c>
      <c r="C9" s="19" t="s">
        <v>514</v>
      </c>
      <c r="D9" s="68">
        <v>3000001</v>
      </c>
      <c r="E9" s="19" t="s">
        <v>276</v>
      </c>
      <c r="F9" s="69">
        <v>60</v>
      </c>
      <c r="G9" s="19" t="s">
        <v>310</v>
      </c>
      <c r="H9" s="20">
        <v>1.608228</v>
      </c>
      <c r="I9" s="21">
        <v>1.3939110000000001</v>
      </c>
      <c r="J9" s="21">
        <f t="shared" si="1"/>
        <v>0.25465629108038335</v>
      </c>
      <c r="K9" s="21">
        <v>7.447530108038336E-2</v>
      </c>
      <c r="L9" s="21">
        <v>2.9520650000000002E-2</v>
      </c>
      <c r="M9" s="21">
        <v>0.15066034</v>
      </c>
      <c r="N9" s="22">
        <f t="shared" si="2"/>
        <v>5.342902170969549E-2</v>
      </c>
      <c r="O9" s="22">
        <f t="shared" si="3"/>
        <v>7.4607310710930158E-2</v>
      </c>
      <c r="P9" s="23">
        <f t="shared" si="4"/>
        <v>0.18269193017372223</v>
      </c>
      <c r="Q9" s="70">
        <v>6</v>
      </c>
      <c r="R9" s="21">
        <v>6</v>
      </c>
      <c r="S9" s="23">
        <f t="shared" ref="S9:S18" si="5">IFERROR(R9/Q9,0)</f>
        <v>1</v>
      </c>
    </row>
    <row r="10" spans="1:19" ht="51" x14ac:dyDescent="0.25">
      <c r="A10" s="17"/>
      <c r="B10" s="19">
        <v>5004356</v>
      </c>
      <c r="C10" s="19" t="s">
        <v>1835</v>
      </c>
      <c r="D10" s="68">
        <v>3000589</v>
      </c>
      <c r="E10" s="19" t="s">
        <v>1833</v>
      </c>
      <c r="F10" s="69">
        <v>86</v>
      </c>
      <c r="G10" s="19" t="s">
        <v>501</v>
      </c>
      <c r="H10" s="20">
        <v>20.890357000000012</v>
      </c>
      <c r="I10" s="21">
        <v>15.823233999999998</v>
      </c>
      <c r="J10" s="21">
        <f t="shared" si="1"/>
        <v>8.5542684546060492</v>
      </c>
      <c r="K10" s="21">
        <v>6.30103681460605</v>
      </c>
      <c r="L10" s="21">
        <v>1.0671558800000001</v>
      </c>
      <c r="M10" s="21">
        <v>1.1860757600000003</v>
      </c>
      <c r="N10" s="22">
        <f t="shared" si="2"/>
        <v>0.39821422185920091</v>
      </c>
      <c r="O10" s="22">
        <f t="shared" si="3"/>
        <v>0.46565655886818402</v>
      </c>
      <c r="P10" s="23">
        <f t="shared" si="4"/>
        <v>0.5406144189364861</v>
      </c>
      <c r="Q10" s="70">
        <v>0</v>
      </c>
      <c r="R10" s="21">
        <v>0</v>
      </c>
      <c r="S10" s="23">
        <f t="shared" si="5"/>
        <v>0</v>
      </c>
    </row>
    <row r="11" spans="1:19" ht="51" x14ac:dyDescent="0.25">
      <c r="A11" s="17"/>
      <c r="B11" s="19">
        <v>5004358</v>
      </c>
      <c r="C11" s="19" t="s">
        <v>1836</v>
      </c>
      <c r="D11" s="68">
        <v>3000589</v>
      </c>
      <c r="E11" s="19" t="s">
        <v>1833</v>
      </c>
      <c r="F11" s="69">
        <v>86</v>
      </c>
      <c r="G11" s="19" t="s">
        <v>501</v>
      </c>
      <c r="H11" s="20">
        <v>67.43204200000001</v>
      </c>
      <c r="I11" s="21">
        <v>68.77285700000003</v>
      </c>
      <c r="J11" s="21">
        <f t="shared" si="1"/>
        <v>31.576388470379104</v>
      </c>
      <c r="K11" s="21">
        <v>20.725917230379107</v>
      </c>
      <c r="L11" s="21">
        <v>4.1375944199999992</v>
      </c>
      <c r="M11" s="21">
        <v>6.7128768199999982</v>
      </c>
      <c r="N11" s="22">
        <f t="shared" si="2"/>
        <v>0.3013676926404133</v>
      </c>
      <c r="O11" s="22">
        <f t="shared" si="3"/>
        <v>0.361530882021945</v>
      </c>
      <c r="P11" s="23">
        <f t="shared" si="4"/>
        <v>0.4591402749253109</v>
      </c>
      <c r="Q11" s="70">
        <v>2348</v>
      </c>
      <c r="R11" s="21">
        <v>1923</v>
      </c>
      <c r="S11" s="23">
        <f t="shared" si="5"/>
        <v>0.81899488926746167</v>
      </c>
    </row>
    <row r="12" spans="1:19" ht="51" x14ac:dyDescent="0.25">
      <c r="A12" s="17"/>
      <c r="B12" s="19">
        <v>5004951</v>
      </c>
      <c r="C12" s="19" t="s">
        <v>1837</v>
      </c>
      <c r="D12" s="68">
        <v>3000589</v>
      </c>
      <c r="E12" s="19" t="s">
        <v>1833</v>
      </c>
      <c r="F12" s="69">
        <v>86</v>
      </c>
      <c r="G12" s="19" t="s">
        <v>501</v>
      </c>
      <c r="H12" s="20">
        <v>0</v>
      </c>
      <c r="I12" s="21">
        <v>2.5955840000000006</v>
      </c>
      <c r="J12" s="21">
        <f t="shared" si="1"/>
        <v>0.31487810989514797</v>
      </c>
      <c r="K12" s="21">
        <v>4.7409998951479793E-3</v>
      </c>
      <c r="L12" s="21">
        <v>0.14534330000000001</v>
      </c>
      <c r="M12" s="21">
        <v>0.16479381000000001</v>
      </c>
      <c r="N12" s="22">
        <f t="shared" si="2"/>
        <v>1.8265638465747895E-3</v>
      </c>
      <c r="O12" s="22">
        <f t="shared" si="3"/>
        <v>5.7822940769841374E-2</v>
      </c>
      <c r="P12" s="23">
        <f t="shared" si="4"/>
        <v>0.12131301082729277</v>
      </c>
      <c r="Q12" s="70">
        <v>5586</v>
      </c>
      <c r="R12" s="21">
        <v>0</v>
      </c>
      <c r="S12" s="23">
        <f t="shared" si="5"/>
        <v>0</v>
      </c>
    </row>
    <row r="13" spans="1:19" ht="51" x14ac:dyDescent="0.25">
      <c r="A13" s="17"/>
      <c r="B13" s="19">
        <v>5004952</v>
      </c>
      <c r="C13" s="19" t="s">
        <v>1838</v>
      </c>
      <c r="D13" s="68">
        <v>3000589</v>
      </c>
      <c r="E13" s="19" t="s">
        <v>1833</v>
      </c>
      <c r="F13" s="69">
        <v>86</v>
      </c>
      <c r="G13" s="19" t="s">
        <v>501</v>
      </c>
      <c r="H13" s="20">
        <v>0</v>
      </c>
      <c r="I13" s="21">
        <v>1.108228</v>
      </c>
      <c r="J13" s="21">
        <f t="shared" si="1"/>
        <v>0.33430737142257766</v>
      </c>
      <c r="K13" s="21">
        <v>0.19993762142257765</v>
      </c>
      <c r="L13" s="21">
        <v>5.3152989999999997E-2</v>
      </c>
      <c r="M13" s="21">
        <v>8.1216759999999999E-2</v>
      </c>
      <c r="N13" s="22">
        <f t="shared" si="2"/>
        <v>0.1804119923179866</v>
      </c>
      <c r="O13" s="22">
        <f t="shared" si="3"/>
        <v>0.22837413548708177</v>
      </c>
      <c r="P13" s="23">
        <f t="shared" si="4"/>
        <v>0.30165938003964676</v>
      </c>
      <c r="Q13" s="70">
        <v>12</v>
      </c>
      <c r="R13" s="21">
        <v>0</v>
      </c>
      <c r="S13" s="23">
        <f t="shared" si="5"/>
        <v>0</v>
      </c>
    </row>
    <row r="14" spans="1:19" ht="51" x14ac:dyDescent="0.25">
      <c r="A14" s="17"/>
      <c r="B14" s="19">
        <v>5004953</v>
      </c>
      <c r="C14" s="19" t="s">
        <v>1839</v>
      </c>
      <c r="D14" s="68">
        <v>3000589</v>
      </c>
      <c r="E14" s="19" t="s">
        <v>1833</v>
      </c>
      <c r="F14" s="69">
        <v>86</v>
      </c>
      <c r="G14" s="19" t="s">
        <v>501</v>
      </c>
      <c r="H14" s="20">
        <v>0.20009999999999997</v>
      </c>
      <c r="I14" s="21">
        <v>0.29720099999999999</v>
      </c>
      <c r="J14" s="21">
        <f t="shared" si="1"/>
        <v>0.2019462907676316</v>
      </c>
      <c r="K14" s="21">
        <v>0.15143016076763161</v>
      </c>
      <c r="L14" s="21">
        <v>0.02</v>
      </c>
      <c r="M14" s="21">
        <v>3.0516129999999999E-2</v>
      </c>
      <c r="N14" s="22">
        <f t="shared" si="2"/>
        <v>0.50952103380416491</v>
      </c>
      <c r="O14" s="22">
        <f t="shared" si="3"/>
        <v>0.57681555838517229</v>
      </c>
      <c r="P14" s="23">
        <f t="shared" si="4"/>
        <v>0.67949398140528328</v>
      </c>
      <c r="Q14" s="70">
        <v>347</v>
      </c>
      <c r="R14" s="21">
        <v>0</v>
      </c>
      <c r="S14" s="23">
        <f t="shared" si="5"/>
        <v>0</v>
      </c>
    </row>
    <row r="15" spans="1:19" ht="51" x14ac:dyDescent="0.25">
      <c r="A15" s="17"/>
      <c r="B15" s="19">
        <v>5004954</v>
      </c>
      <c r="C15" s="19" t="s">
        <v>1840</v>
      </c>
      <c r="D15" s="68">
        <v>3000589</v>
      </c>
      <c r="E15" s="19" t="s">
        <v>1833</v>
      </c>
      <c r="F15" s="69">
        <v>86</v>
      </c>
      <c r="G15" s="19" t="s">
        <v>501</v>
      </c>
      <c r="H15" s="20">
        <v>0</v>
      </c>
      <c r="I15" s="21">
        <v>9.6664090000000016</v>
      </c>
      <c r="J15" s="21">
        <f t="shared" si="1"/>
        <v>4.3875831866311401</v>
      </c>
      <c r="K15" s="21">
        <v>2.96052349663114</v>
      </c>
      <c r="L15" s="21">
        <v>0.64590793000000013</v>
      </c>
      <c r="M15" s="21">
        <v>0.78115176000000019</v>
      </c>
      <c r="N15" s="22">
        <f t="shared" si="2"/>
        <v>0.30626921503436688</v>
      </c>
      <c r="O15" s="22">
        <f t="shared" si="3"/>
        <v>0.37308905785293578</v>
      </c>
      <c r="P15" s="23">
        <f t="shared" si="4"/>
        <v>0.45390001464154262</v>
      </c>
      <c r="Q15" s="70">
        <v>0</v>
      </c>
      <c r="R15" s="21">
        <v>0</v>
      </c>
      <c r="S15" s="23">
        <f t="shared" si="5"/>
        <v>0</v>
      </c>
    </row>
    <row r="16" spans="1:19" ht="51" x14ac:dyDescent="0.25">
      <c r="A16" s="17"/>
      <c r="B16" s="19">
        <v>5004955</v>
      </c>
      <c r="C16" s="19" t="s">
        <v>1841</v>
      </c>
      <c r="D16" s="68">
        <v>3000589</v>
      </c>
      <c r="E16" s="19" t="s">
        <v>1833</v>
      </c>
      <c r="F16" s="69">
        <v>86</v>
      </c>
      <c r="G16" s="19" t="s">
        <v>501</v>
      </c>
      <c r="H16" s="20">
        <v>0.50599000000000005</v>
      </c>
      <c r="I16" s="21">
        <v>2.4727350000000001</v>
      </c>
      <c r="J16" s="21">
        <f t="shared" si="1"/>
        <v>0.393738039895148</v>
      </c>
      <c r="K16" s="21">
        <v>4.7409998951479793E-3</v>
      </c>
      <c r="L16" s="21">
        <v>0.1874123</v>
      </c>
      <c r="M16" s="21">
        <v>0.20158473999999998</v>
      </c>
      <c r="N16" s="22">
        <f t="shared" si="2"/>
        <v>1.9173101424730021E-3</v>
      </c>
      <c r="O16" s="22">
        <f t="shared" si="3"/>
        <v>7.7708812264617108E-2</v>
      </c>
      <c r="P16" s="23">
        <f t="shared" si="4"/>
        <v>0.15923179794646333</v>
      </c>
      <c r="Q16" s="70">
        <v>2388</v>
      </c>
      <c r="R16" s="21">
        <v>0</v>
      </c>
      <c r="S16" s="23">
        <f t="shared" si="5"/>
        <v>0</v>
      </c>
    </row>
    <row r="17" spans="1:19" ht="38.25" x14ac:dyDescent="0.25">
      <c r="A17" s="17"/>
      <c r="B17" s="19">
        <v>5004956</v>
      </c>
      <c r="C17" s="19" t="s">
        <v>1842</v>
      </c>
      <c r="D17" s="68">
        <v>3000636</v>
      </c>
      <c r="E17" s="19" t="s">
        <v>1834</v>
      </c>
      <c r="F17" s="69">
        <v>86</v>
      </c>
      <c r="G17" s="19" t="s">
        <v>501</v>
      </c>
      <c r="H17" s="20">
        <v>0.55000000000000004</v>
      </c>
      <c r="I17" s="21">
        <v>0.54999999999999993</v>
      </c>
      <c r="J17" s="21">
        <f t="shared" si="1"/>
        <v>0.20360000034272671</v>
      </c>
      <c r="K17" s="21">
        <v>3.0500000342726707E-2</v>
      </c>
      <c r="L17" s="21">
        <v>0.1003</v>
      </c>
      <c r="M17" s="21">
        <v>7.2800000000000004E-2</v>
      </c>
      <c r="N17" s="22">
        <f t="shared" si="2"/>
        <v>5.5454546077684928E-2</v>
      </c>
      <c r="O17" s="22">
        <f t="shared" si="3"/>
        <v>0.2378181824413213</v>
      </c>
      <c r="P17" s="23">
        <f t="shared" si="4"/>
        <v>0.37018181880495771</v>
      </c>
      <c r="Q17" s="70">
        <v>240</v>
      </c>
      <c r="R17" s="21">
        <v>0</v>
      </c>
      <c r="S17" s="23">
        <f t="shared" si="5"/>
        <v>0</v>
      </c>
    </row>
    <row r="18" spans="1:19" ht="38.25" x14ac:dyDescent="0.25">
      <c r="A18" s="17"/>
      <c r="B18" s="19">
        <v>5004957</v>
      </c>
      <c r="C18" s="19" t="s">
        <v>1843</v>
      </c>
      <c r="D18" s="68">
        <v>3000636</v>
      </c>
      <c r="E18" s="19" t="s">
        <v>1834</v>
      </c>
      <c r="F18" s="69">
        <v>86</v>
      </c>
      <c r="G18" s="19" t="s">
        <v>501</v>
      </c>
      <c r="H18" s="20">
        <v>3.05124</v>
      </c>
      <c r="I18" s="21">
        <v>2.2572299999999994</v>
      </c>
      <c r="J18" s="21">
        <f t="shared" si="1"/>
        <v>0.52585190652044056</v>
      </c>
      <c r="K18" s="21">
        <v>0.20381926652044058</v>
      </c>
      <c r="L18" s="21">
        <v>0.21938122999999998</v>
      </c>
      <c r="M18" s="21">
        <v>0.10265141</v>
      </c>
      <c r="N18" s="22">
        <f t="shared" si="2"/>
        <v>9.0296188922015311E-2</v>
      </c>
      <c r="O18" s="22">
        <f t="shared" si="3"/>
        <v>0.18748665245475235</v>
      </c>
      <c r="P18" s="23">
        <f t="shared" si="4"/>
        <v>0.23296336949289204</v>
      </c>
      <c r="Q18" s="70">
        <v>0</v>
      </c>
      <c r="R18" s="21">
        <v>0</v>
      </c>
      <c r="S18" s="23">
        <f t="shared" si="5"/>
        <v>0</v>
      </c>
    </row>
    <row r="19" spans="1:19" ht="15.75" thickBot="1" x14ac:dyDescent="0.3">
      <c r="A19" s="41" t="s">
        <v>294</v>
      </c>
      <c r="B19" s="43"/>
      <c r="C19" s="43"/>
      <c r="D19" s="65"/>
      <c r="E19" s="43"/>
      <c r="F19" s="66"/>
      <c r="G19" s="43"/>
      <c r="H19" s="44">
        <f>H6-H7</f>
        <v>0</v>
      </c>
      <c r="I19" s="44">
        <f t="shared" ref="I19:M19" si="6">I6-I7</f>
        <v>0</v>
      </c>
      <c r="J19" s="44">
        <f t="shared" si="6"/>
        <v>0</v>
      </c>
      <c r="K19" s="44">
        <f t="shared" si="6"/>
        <v>0</v>
      </c>
      <c r="L19" s="44">
        <f t="shared" si="6"/>
        <v>0</v>
      </c>
      <c r="M19" s="44">
        <f t="shared" si="6"/>
        <v>0</v>
      </c>
      <c r="N19" s="46">
        <f t="shared" si="2"/>
        <v>0</v>
      </c>
      <c r="O19" s="46">
        <f t="shared" si="3"/>
        <v>0</v>
      </c>
      <c r="P19" s="47">
        <f t="shared" si="4"/>
        <v>0</v>
      </c>
      <c r="Q19" s="67"/>
      <c r="R19" s="45"/>
      <c r="S19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118</v>
      </c>
      <c r="B1" s="50" t="s">
        <v>78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1846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113.066823</v>
      </c>
      <c r="E6" s="14">
        <v>120.84349399999999</v>
      </c>
      <c r="F6" s="14">
        <v>74.642164028834102</v>
      </c>
      <c r="G6" s="14">
        <v>9.1653006488340907</v>
      </c>
      <c r="H6" s="14">
        <v>49.765631440000007</v>
      </c>
      <c r="I6" s="14">
        <v>15.711231939999999</v>
      </c>
      <c r="J6" s="15">
        <v>7.584438636666771E-2</v>
      </c>
      <c r="K6" s="15">
        <v>0.48766325880013117</v>
      </c>
      <c r="L6" s="16">
        <v>0.61767631469538697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112.66281200000002</v>
      </c>
      <c r="E7" s="38">
        <f ca="1">SUM(E8:OFFSET(E6,MATCH("GOBIERNOS REGIONALES",$A$8:$A$50,0),0))</f>
        <v>116.54103499999985</v>
      </c>
      <c r="F7" s="38">
        <f ca="1">SUM(F8:OFFSET(F6,MATCH("GOBIERNOS REGIONALES",$A$8:$A$50,0),0))</f>
        <v>73.552505930145543</v>
      </c>
      <c r="G7" s="38">
        <f ca="1">SUM(G8:OFFSET(G6,MATCH("GOBIERNOS REGIONALES",$A$8:$A$50,0),0))</f>
        <v>8.8091580901455018</v>
      </c>
      <c r="H7" s="38">
        <f ca="1">SUM(H8:OFFSET(H6,MATCH("GOBIERNOS REGIONALES",$A$8:$A$50,0),0))</f>
        <v>49.630563010000046</v>
      </c>
      <c r="I7" s="38">
        <f ca="1">SUM(I8:OFFSET(I6,MATCH("GOBIERNOS REGIONALES",$A$8:$A$50,0),0))</f>
        <v>15.112784830000003</v>
      </c>
      <c r="J7" s="39">
        <f ca="1">IFERROR(G7/E7,0)</f>
        <v>7.5588466244061694E-2</v>
      </c>
      <c r="K7" s="39">
        <f ca="1">IFERROR(SUM(G7,H7)/E7,0)</f>
        <v>0.50145188001930496</v>
      </c>
      <c r="L7" s="40">
        <f ca="1">IFERROR(SUM(G7,H7,I7)/E7,0)</f>
        <v>0.63112967831584499</v>
      </c>
      <c r="M7" s="4"/>
    </row>
    <row r="8" spans="1:13" ht="25.5" x14ac:dyDescent="0.25">
      <c r="A8" s="17"/>
      <c r="B8" s="18">
        <v>40</v>
      </c>
      <c r="C8" s="19" t="s">
        <v>128</v>
      </c>
      <c r="D8" s="20">
        <v>112.66281200000002</v>
      </c>
      <c r="E8" s="21">
        <v>116.54103499999985</v>
      </c>
      <c r="F8" s="21">
        <f t="shared" ref="F8:F10" si="0">SUM(G8,H8,I8)</f>
        <v>73.552505930145543</v>
      </c>
      <c r="G8" s="21">
        <v>8.8091580901455018</v>
      </c>
      <c r="H8" s="21">
        <v>49.630563010000046</v>
      </c>
      <c r="I8" s="21">
        <v>15.112784830000003</v>
      </c>
      <c r="J8" s="22">
        <f t="shared" ref="J8:J10" si="1">IFERROR(G8/E8,0)</f>
        <v>7.5588466244061694E-2</v>
      </c>
      <c r="K8" s="22">
        <f t="shared" ref="K8:K10" si="2">IFERROR(SUM(G8,H8)/E8,0)</f>
        <v>0.50145188001930496</v>
      </c>
      <c r="L8" s="23">
        <f t="shared" ref="L8:L10" si="3">IFERROR(SUM(G8,H8,I8)/E8,0)</f>
        <v>0.63112967831584499</v>
      </c>
      <c r="M8" s="4"/>
    </row>
    <row r="9" spans="1:13" x14ac:dyDescent="0.25">
      <c r="A9" s="34" t="s">
        <v>206</v>
      </c>
      <c r="B9" s="57"/>
      <c r="C9" s="36"/>
      <c r="D9" s="37">
        <f ca="1">SUM(D10:OFFSET(D8,(MATCH("GOBIERNOS LOCALES",$A$8:$A$50,0)-MATCH("GOBIERNOS REGIONALES",$A$8:$A$50,0)),0))</f>
        <v>0</v>
      </c>
      <c r="E9" s="38">
        <f ca="1">SUM(E10:OFFSET(E8,(MATCH("GOBIERNOS LOCALES",$A$8:$A$50,0)-MATCH("GOBIERNOS REGIONALES",$A$8:$A$50,0)),0))</f>
        <v>0</v>
      </c>
      <c r="F9" s="38">
        <f ca="1">SUM(F10:OFFSET(F8,(MATCH("GOBIERNOS LOCALES",$A$8:$A$50,0)-MATCH("GOBIERNOS REGIONALES",$A$8:$A$50,0)),0))</f>
        <v>0</v>
      </c>
      <c r="G9" s="38">
        <f ca="1">SUM(G10:OFFSET(G8,(MATCH("GOBIERNOS LOCALES",$A$8:$A$50,0)-MATCH("GOBIERNOS REGIONALES",$A$8:$A$50,0)),0))</f>
        <v>0</v>
      </c>
      <c r="H9" s="38">
        <f ca="1">SUM(H10:OFFSET(H8,(MATCH("GOBIERNOS LOCALES",$A$8:$A$50,0)-MATCH("GOBIERNOS REGIONALES",$A$8:$A$50,0)),0))</f>
        <v>0</v>
      </c>
      <c r="I9" s="38">
        <f ca="1">SUM(I10:OFFSET(I8,(MATCH("GOBIERNOS LOCALES",$A$8:$A$50,0)-MATCH("GOBIERNOS REGIONALES",$A$8:$A$50,0)),0))</f>
        <v>0</v>
      </c>
      <c r="J9" s="39">
        <f ca="1">IFERROR(G9/E9,0)</f>
        <v>0</v>
      </c>
      <c r="K9" s="39">
        <f ca="1">IFERROR(SUM(G9,H9)/E9,0)</f>
        <v>0</v>
      </c>
      <c r="L9" s="40">
        <f ca="1">IFERROR(SUM(G9,H9,I9)/E9,0)</f>
        <v>0</v>
      </c>
      <c r="M9" s="4"/>
    </row>
    <row r="10" spans="1:13" ht="15.75" thickBot="1" x14ac:dyDescent="0.3">
      <c r="A10" s="41" t="s">
        <v>233</v>
      </c>
      <c r="B10" s="58"/>
      <c r="C10" s="43"/>
      <c r="D10" s="44">
        <v>0.40401100000000001</v>
      </c>
      <c r="E10" s="45">
        <v>4.3024590000000007</v>
      </c>
      <c r="F10" s="45">
        <f t="shared" si="0"/>
        <v>1.0896580986885889</v>
      </c>
      <c r="G10" s="45">
        <v>0.35614255868858891</v>
      </c>
      <c r="H10" s="45">
        <v>0.13506843000000002</v>
      </c>
      <c r="I10" s="45">
        <v>0.59844711000000006</v>
      </c>
      <c r="J10" s="46">
        <f t="shared" si="1"/>
        <v>8.2776514241876292E-2</v>
      </c>
      <c r="K10" s="46">
        <f t="shared" si="2"/>
        <v>0.11416982443960276</v>
      </c>
      <c r="L10" s="47">
        <f t="shared" si="3"/>
        <v>0.25326402847501595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7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118</v>
      </c>
      <c r="B1" s="51" t="s">
        <v>78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1847</v>
      </c>
      <c r="N2" s="72" t="s">
        <v>1860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113.066823</v>
      </c>
      <c r="E6" s="14">
        <f ca="1">SUM(E7:OFFSET(E7,50,0))</f>
        <v>120.84349399999999</v>
      </c>
      <c r="F6" s="14">
        <f ca="1">SUM(F7:OFFSET(F7,50,0))</f>
        <v>74.642164028834102</v>
      </c>
      <c r="G6" s="14">
        <f ca="1">SUM(G7:OFFSET(G7,50,0))</f>
        <v>9.1653006488340907</v>
      </c>
      <c r="H6" s="14">
        <f ca="1">SUM(H7:OFFSET(H7,50,0))</f>
        <v>49.765631440000007</v>
      </c>
      <c r="I6" s="14">
        <f ca="1">SUM(I7:OFFSET(I7,50,0))</f>
        <v>15.711231939999999</v>
      </c>
      <c r="J6" s="15">
        <f ca="1">IFERROR(G6/E6,0)</f>
        <v>7.584438636666771E-2</v>
      </c>
      <c r="K6" s="15">
        <f ca="1">IFERROR(SUM(G6,H6)/E6,0)</f>
        <v>0.48766325880013117</v>
      </c>
      <c r="L6" s="16">
        <f ca="1">IFERROR(SUM(G6,H6,I6)/E6,0)</f>
        <v>0.61767631469538697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5.3876990000000005</v>
      </c>
      <c r="E7" s="21">
        <v>5.3804639999999999</v>
      </c>
      <c r="F7" s="21">
        <f t="shared" ref="F7:F26" si="0">SUM(G7,H7,I7)</f>
        <v>3.1301253588608042</v>
      </c>
      <c r="G7" s="21">
        <v>0.12463634886080399</v>
      </c>
      <c r="H7" s="21">
        <v>2.9526368400000003</v>
      </c>
      <c r="I7" s="21">
        <v>5.2852169999999997E-2</v>
      </c>
      <c r="J7" s="22">
        <f t="shared" ref="J7:J26" si="1">IFERROR(G7/E7,0)</f>
        <v>2.316460975499585E-2</v>
      </c>
      <c r="K7" s="22">
        <f t="shared" ref="K7:K26" si="2">IFERROR(SUM(G7,H7)/E7,0)</f>
        <v>0.57193453740435851</v>
      </c>
      <c r="L7" s="23">
        <f t="shared" ref="L7:L26" si="3">IFERROR(SUM(G7,H7,I7)/E7,0)</f>
        <v>0.58175751363837847</v>
      </c>
      <c r="M7" s="4"/>
      <c r="N7" t="s">
        <v>253</v>
      </c>
      <c r="O7" s="5">
        <v>1.5157856489838917</v>
      </c>
      <c r="P7" s="71">
        <v>0.96997369245175147</v>
      </c>
    </row>
    <row r="8" spans="1:16" x14ac:dyDescent="0.25">
      <c r="A8" s="17"/>
      <c r="B8" s="55">
        <v>2</v>
      </c>
      <c r="C8" s="19" t="s">
        <v>251</v>
      </c>
      <c r="D8" s="20">
        <v>5.4253990000000005</v>
      </c>
      <c r="E8" s="21">
        <v>6.0594960000000002</v>
      </c>
      <c r="F8" s="21">
        <f t="shared" si="0"/>
        <v>1.8749719387430113</v>
      </c>
      <c r="G8" s="21">
        <v>0.1425498787430115</v>
      </c>
      <c r="H8" s="21">
        <v>0.15535909000000001</v>
      </c>
      <c r="I8" s="21">
        <v>1.5770629699999998</v>
      </c>
      <c r="J8" s="22">
        <f t="shared" si="1"/>
        <v>2.3525038838710596E-2</v>
      </c>
      <c r="K8" s="22">
        <f t="shared" si="2"/>
        <v>4.9163984718037859E-2</v>
      </c>
      <c r="L8" s="23">
        <f t="shared" si="3"/>
        <v>0.30942704455007664</v>
      </c>
      <c r="M8" s="4"/>
      <c r="N8" t="s">
        <v>265</v>
      </c>
      <c r="O8" s="5">
        <v>6.0220195927143374</v>
      </c>
      <c r="P8" s="71">
        <v>0.94636218157842356</v>
      </c>
    </row>
    <row r="9" spans="1:16" x14ac:dyDescent="0.25">
      <c r="A9" s="17"/>
      <c r="B9" s="55">
        <v>3</v>
      </c>
      <c r="C9" s="19" t="s">
        <v>252</v>
      </c>
      <c r="D9" s="20">
        <v>3.0777000000000001</v>
      </c>
      <c r="E9" s="21">
        <v>1.8041099999999999</v>
      </c>
      <c r="F9" s="21">
        <f t="shared" si="0"/>
        <v>1.6562538424840612</v>
      </c>
      <c r="G9" s="21">
        <v>0.14061182248406112</v>
      </c>
      <c r="H9" s="21">
        <v>1.4931618</v>
      </c>
      <c r="I9" s="21">
        <v>2.2480219999999999E-2</v>
      </c>
      <c r="J9" s="22">
        <f t="shared" si="1"/>
        <v>7.7939716804441603E-2</v>
      </c>
      <c r="K9" s="22">
        <f t="shared" si="2"/>
        <v>0.90558426176012619</v>
      </c>
      <c r="L9" s="23">
        <f t="shared" si="3"/>
        <v>0.91804482126037834</v>
      </c>
      <c r="M9" s="4"/>
      <c r="N9" t="s">
        <v>259</v>
      </c>
      <c r="O9" s="5">
        <v>6.2317609949408475</v>
      </c>
      <c r="P9" s="71">
        <v>0.93663958267752223</v>
      </c>
    </row>
    <row r="10" spans="1:16" x14ac:dyDescent="0.25">
      <c r="A10" s="17"/>
      <c r="B10" s="55">
        <v>4</v>
      </c>
      <c r="C10" s="19" t="s">
        <v>253</v>
      </c>
      <c r="D10" s="20">
        <v>3.0777000000000001</v>
      </c>
      <c r="E10" s="21">
        <v>1.562708</v>
      </c>
      <c r="F10" s="21">
        <f t="shared" si="0"/>
        <v>1.5157856489838917</v>
      </c>
      <c r="G10" s="21">
        <v>5.1033078983891755E-2</v>
      </c>
      <c r="H10" s="21">
        <v>1.09E-3</v>
      </c>
      <c r="I10" s="21">
        <v>1.4636625699999999</v>
      </c>
      <c r="J10" s="22">
        <f t="shared" si="1"/>
        <v>3.2656823273376573E-2</v>
      </c>
      <c r="K10" s="22">
        <f t="shared" si="2"/>
        <v>3.3354330421225049E-2</v>
      </c>
      <c r="L10" s="23">
        <f t="shared" si="3"/>
        <v>0.96997369245175147</v>
      </c>
      <c r="M10" s="4"/>
      <c r="N10" t="s">
        <v>252</v>
      </c>
      <c r="O10" s="5">
        <v>1.6562538424840612</v>
      </c>
      <c r="P10" s="71">
        <v>0.91804482126037834</v>
      </c>
    </row>
    <row r="11" spans="1:16" x14ac:dyDescent="0.25">
      <c r="A11" s="17"/>
      <c r="B11" s="55">
        <v>5</v>
      </c>
      <c r="C11" s="19" t="s">
        <v>254</v>
      </c>
      <c r="D11" s="20">
        <v>9.110948999999998</v>
      </c>
      <c r="E11" s="21">
        <v>7.8197279999999978</v>
      </c>
      <c r="F11" s="21">
        <f t="shared" si="0"/>
        <v>6.8755282030269687</v>
      </c>
      <c r="G11" s="21">
        <v>0.87500824302696856</v>
      </c>
      <c r="H11" s="21">
        <v>5.9791370700000002</v>
      </c>
      <c r="I11" s="21">
        <v>2.1382890000000002E-2</v>
      </c>
      <c r="J11" s="22">
        <f t="shared" si="1"/>
        <v>0.11189752930370069</v>
      </c>
      <c r="K11" s="22">
        <f t="shared" si="2"/>
        <v>0.87651965810408883</v>
      </c>
      <c r="L11" s="23">
        <f t="shared" si="3"/>
        <v>0.87925413812692343</v>
      </c>
      <c r="M11" s="4"/>
      <c r="N11" t="s">
        <v>268</v>
      </c>
      <c r="O11" s="5">
        <v>1.901449350517769</v>
      </c>
      <c r="P11" s="71">
        <v>0.90989060470110816</v>
      </c>
    </row>
    <row r="12" spans="1:16" x14ac:dyDescent="0.25">
      <c r="A12" s="17"/>
      <c r="B12" s="55">
        <v>6</v>
      </c>
      <c r="C12" s="19" t="s">
        <v>255</v>
      </c>
      <c r="D12" s="20">
        <v>6.9076990000000009</v>
      </c>
      <c r="E12" s="21">
        <v>6.2363449999999983</v>
      </c>
      <c r="F12" s="21">
        <f t="shared" si="0"/>
        <v>0.45740993102905719</v>
      </c>
      <c r="G12" s="21">
        <v>0.2579537610290572</v>
      </c>
      <c r="H12" s="21">
        <v>0.11785534</v>
      </c>
      <c r="I12" s="21">
        <v>8.1600829999999999E-2</v>
      </c>
      <c r="J12" s="22">
        <f t="shared" si="1"/>
        <v>4.1362971584968003E-2</v>
      </c>
      <c r="K12" s="22">
        <f t="shared" si="2"/>
        <v>6.026111464793197E-2</v>
      </c>
      <c r="L12" s="23">
        <f t="shared" si="3"/>
        <v>7.3345834944836652E-2</v>
      </c>
      <c r="M12" s="4"/>
      <c r="N12" t="s">
        <v>274</v>
      </c>
      <c r="O12" s="5">
        <v>1.593170169092573</v>
      </c>
      <c r="P12" s="71">
        <v>0.8897593489268868</v>
      </c>
    </row>
    <row r="13" spans="1:16" x14ac:dyDescent="0.25">
      <c r="A13" s="17"/>
      <c r="B13" s="55">
        <v>8</v>
      </c>
      <c r="C13" s="19" t="s">
        <v>257</v>
      </c>
      <c r="D13" s="20">
        <v>5.3876990000000005</v>
      </c>
      <c r="E13" s="21">
        <v>5.8586750000000007</v>
      </c>
      <c r="F13" s="21">
        <f t="shared" si="0"/>
        <v>0.50550032852012383</v>
      </c>
      <c r="G13" s="21">
        <v>0.24022195852012374</v>
      </c>
      <c r="H13" s="21">
        <v>0.13900999</v>
      </c>
      <c r="I13" s="21">
        <v>0.12626838000000001</v>
      </c>
      <c r="J13" s="22">
        <f t="shared" si="1"/>
        <v>4.1002779386145112E-2</v>
      </c>
      <c r="K13" s="22">
        <f t="shared" si="2"/>
        <v>6.4729985623050212E-2</v>
      </c>
      <c r="L13" s="23">
        <f t="shared" si="3"/>
        <v>8.6282363933845752E-2</v>
      </c>
      <c r="M13" s="4"/>
      <c r="N13" t="s">
        <v>258</v>
      </c>
      <c r="O13" s="5">
        <v>4.8088054223792405</v>
      </c>
      <c r="P13" s="71">
        <v>0.88338877574689068</v>
      </c>
    </row>
    <row r="14" spans="1:16" x14ac:dyDescent="0.25">
      <c r="A14" s="17"/>
      <c r="B14" s="55">
        <v>9</v>
      </c>
      <c r="C14" s="19" t="s">
        <v>258</v>
      </c>
      <c r="D14" s="20">
        <v>6.9513990000000003</v>
      </c>
      <c r="E14" s="21">
        <v>5.4435889999999993</v>
      </c>
      <c r="F14" s="21">
        <f t="shared" si="0"/>
        <v>4.8088054223792405</v>
      </c>
      <c r="G14" s="21">
        <v>0.20455812237923965</v>
      </c>
      <c r="H14" s="21">
        <v>4.4307524700000007</v>
      </c>
      <c r="I14" s="21">
        <v>0.17349482999999999</v>
      </c>
      <c r="J14" s="22">
        <f t="shared" si="1"/>
        <v>3.7577804345485979E-2</v>
      </c>
      <c r="K14" s="22">
        <f t="shared" si="2"/>
        <v>0.85151737068673639</v>
      </c>
      <c r="L14" s="23">
        <f t="shared" si="3"/>
        <v>0.88338877574689068</v>
      </c>
      <c r="M14" s="4"/>
      <c r="N14" t="s">
        <v>254</v>
      </c>
      <c r="O14" s="5">
        <v>6.8755282030269687</v>
      </c>
      <c r="P14" s="71">
        <v>0.87925413812692343</v>
      </c>
    </row>
    <row r="15" spans="1:16" x14ac:dyDescent="0.25">
      <c r="A15" s="17"/>
      <c r="B15" s="55">
        <v>10</v>
      </c>
      <c r="C15" s="19" t="s">
        <v>259</v>
      </c>
      <c r="D15" s="20">
        <v>6.9076990000000009</v>
      </c>
      <c r="E15" s="21">
        <v>6.6533180000000005</v>
      </c>
      <c r="F15" s="21">
        <f t="shared" si="0"/>
        <v>6.2317609949408475</v>
      </c>
      <c r="G15" s="21">
        <v>0.31291190494084731</v>
      </c>
      <c r="H15" s="21">
        <v>5.82891972</v>
      </c>
      <c r="I15" s="21">
        <v>8.9929370000000008E-2</v>
      </c>
      <c r="J15" s="22">
        <f t="shared" si="1"/>
        <v>4.7030955823973437E-2</v>
      </c>
      <c r="K15" s="22">
        <f t="shared" si="2"/>
        <v>0.92312311315058848</v>
      </c>
      <c r="L15" s="23">
        <f t="shared" si="3"/>
        <v>0.93663958267752223</v>
      </c>
      <c r="M15" s="4"/>
      <c r="N15" t="s">
        <v>270</v>
      </c>
      <c r="O15" s="5">
        <v>11.1370992796601</v>
      </c>
      <c r="P15" s="71">
        <v>0.81525686362347105</v>
      </c>
    </row>
    <row r="16" spans="1:16" x14ac:dyDescent="0.25">
      <c r="A16" s="17"/>
      <c r="B16" s="55">
        <v>11</v>
      </c>
      <c r="C16" s="19" t="s">
        <v>260</v>
      </c>
      <c r="D16" s="20">
        <v>3.7699999999999997E-2</v>
      </c>
      <c r="E16" s="21">
        <v>0.30072700000000002</v>
      </c>
      <c r="F16" s="21">
        <f t="shared" si="0"/>
        <v>0.10729681985138297</v>
      </c>
      <c r="G16" s="21">
        <v>3.7914679851382971E-2</v>
      </c>
      <c r="H16" s="21">
        <v>4.1064539999999997E-2</v>
      </c>
      <c r="I16" s="21">
        <v>2.8317600000000002E-2</v>
      </c>
      <c r="J16" s="22">
        <f t="shared" si="1"/>
        <v>0.12607674020418175</v>
      </c>
      <c r="K16" s="22">
        <f t="shared" si="2"/>
        <v>0.26262763187669536</v>
      </c>
      <c r="L16" s="23">
        <f t="shared" si="3"/>
        <v>0.35679144157785286</v>
      </c>
      <c r="M16" s="4"/>
      <c r="N16" t="s">
        <v>271</v>
      </c>
      <c r="O16" s="5">
        <v>7.6010277486012621</v>
      </c>
      <c r="P16" s="71">
        <v>0.80374993270575246</v>
      </c>
    </row>
    <row r="17" spans="1:16" x14ac:dyDescent="0.25">
      <c r="A17" s="17"/>
      <c r="B17" s="55">
        <v>12</v>
      </c>
      <c r="C17" s="19" t="s">
        <v>261</v>
      </c>
      <c r="D17" s="20">
        <v>7.3176989999999993</v>
      </c>
      <c r="E17" s="21">
        <v>11.391945999999999</v>
      </c>
      <c r="F17" s="21">
        <f t="shared" si="0"/>
        <v>7.7197214803867915</v>
      </c>
      <c r="G17" s="21">
        <v>0.34786452038679272</v>
      </c>
      <c r="H17" s="21">
        <v>5.8870014899999994</v>
      </c>
      <c r="I17" s="21">
        <v>1.4848554699999998</v>
      </c>
      <c r="J17" s="22">
        <f t="shared" si="1"/>
        <v>3.0536005032572377E-2</v>
      </c>
      <c r="K17" s="22">
        <f t="shared" si="2"/>
        <v>0.54730473708239069</v>
      </c>
      <c r="L17" s="23">
        <f t="shared" si="3"/>
        <v>0.67764730278626606</v>
      </c>
      <c r="M17" s="4"/>
      <c r="N17" t="s">
        <v>261</v>
      </c>
      <c r="O17" s="5">
        <v>7.7197214803867915</v>
      </c>
      <c r="P17" s="71">
        <v>0.67764730278626606</v>
      </c>
    </row>
    <row r="18" spans="1:16" x14ac:dyDescent="0.25">
      <c r="A18" s="17"/>
      <c r="B18" s="55">
        <v>13</v>
      </c>
      <c r="C18" s="19" t="s">
        <v>262</v>
      </c>
      <c r="D18" s="20">
        <v>5.3876990000000005</v>
      </c>
      <c r="E18" s="21">
        <v>4.725511</v>
      </c>
      <c r="F18" s="21">
        <f t="shared" si="0"/>
        <v>0.20483073863903598</v>
      </c>
      <c r="G18" s="21">
        <v>0.17346974863903597</v>
      </c>
      <c r="H18" s="21">
        <v>8.3951900000000003E-3</v>
      </c>
      <c r="I18" s="21">
        <v>2.2965800000000001E-2</v>
      </c>
      <c r="J18" s="22">
        <f t="shared" si="1"/>
        <v>3.6709204282676725E-2</v>
      </c>
      <c r="K18" s="22">
        <f t="shared" si="2"/>
        <v>3.8485771938534474E-2</v>
      </c>
      <c r="L18" s="23">
        <f t="shared" si="3"/>
        <v>4.3345733115219914E-2</v>
      </c>
      <c r="M18" s="4"/>
      <c r="N18" t="s">
        <v>250</v>
      </c>
      <c r="O18" s="5">
        <v>3.1301253588608042</v>
      </c>
      <c r="P18" s="71">
        <v>0.58175751363837847</v>
      </c>
    </row>
    <row r="19" spans="1:16" x14ac:dyDescent="0.25">
      <c r="A19" s="17"/>
      <c r="B19" s="55">
        <v>14</v>
      </c>
      <c r="C19" s="19" t="s">
        <v>263</v>
      </c>
      <c r="D19" s="20">
        <v>3.0777000000000001</v>
      </c>
      <c r="E19" s="21">
        <v>1.8048629999999999</v>
      </c>
      <c r="F19" s="21">
        <f t="shared" si="0"/>
        <v>0.13453153126440526</v>
      </c>
      <c r="G19" s="21">
        <v>8.9811051264405251E-2</v>
      </c>
      <c r="H19" s="21">
        <v>1.4150899999999998E-2</v>
      </c>
      <c r="I19" s="21">
        <v>3.0569579999999999E-2</v>
      </c>
      <c r="J19" s="22">
        <f t="shared" si="1"/>
        <v>4.9760591947646586E-2</v>
      </c>
      <c r="K19" s="22">
        <f t="shared" si="2"/>
        <v>5.7601020833384725E-2</v>
      </c>
      <c r="L19" s="23">
        <f t="shared" si="3"/>
        <v>7.4538361783916707E-2</v>
      </c>
      <c r="M19" s="4"/>
      <c r="N19" t="s">
        <v>264</v>
      </c>
      <c r="O19" s="5">
        <v>6.2714827218660263</v>
      </c>
      <c r="P19" s="71">
        <v>0.51369422743918824</v>
      </c>
    </row>
    <row r="20" spans="1:16" x14ac:dyDescent="0.25">
      <c r="A20" s="17"/>
      <c r="B20" s="55">
        <v>15</v>
      </c>
      <c r="C20" s="19" t="s">
        <v>264</v>
      </c>
      <c r="D20" s="20">
        <v>11.269025999999998</v>
      </c>
      <c r="E20" s="21">
        <v>12.208591</v>
      </c>
      <c r="F20" s="21">
        <f t="shared" si="0"/>
        <v>6.2714827218660263</v>
      </c>
      <c r="G20" s="21">
        <v>4.2993340518660261</v>
      </c>
      <c r="H20" s="21">
        <v>0.78132175000000004</v>
      </c>
      <c r="I20" s="21">
        <v>1.1908269199999999</v>
      </c>
      <c r="J20" s="22">
        <f t="shared" si="1"/>
        <v>0.35215644883721847</v>
      </c>
      <c r="K20" s="22">
        <f t="shared" si="2"/>
        <v>0.41615414930896005</v>
      </c>
      <c r="L20" s="23">
        <f t="shared" si="3"/>
        <v>0.51369422743918824</v>
      </c>
      <c r="M20" s="4"/>
      <c r="N20" t="s">
        <v>269</v>
      </c>
      <c r="O20" s="5">
        <v>4.8933929272723997</v>
      </c>
      <c r="P20" s="71">
        <v>0.47824562036977047</v>
      </c>
    </row>
    <row r="21" spans="1:16" x14ac:dyDescent="0.25">
      <c r="A21" s="17"/>
      <c r="B21" s="55">
        <v>16</v>
      </c>
      <c r="C21" s="19" t="s">
        <v>265</v>
      </c>
      <c r="D21" s="20">
        <v>4.6177000000000001</v>
      </c>
      <c r="E21" s="21">
        <v>6.3633349999999993</v>
      </c>
      <c r="F21" s="21">
        <f t="shared" si="0"/>
        <v>6.0220195927143374</v>
      </c>
      <c r="G21" s="21">
        <v>0.24096771271433681</v>
      </c>
      <c r="H21" s="21">
        <v>4.3212979800000006</v>
      </c>
      <c r="I21" s="21">
        <v>1.4597538999999999</v>
      </c>
      <c r="J21" s="22">
        <f t="shared" si="1"/>
        <v>3.7868148182413283E-2</v>
      </c>
      <c r="K21" s="22">
        <f t="shared" si="2"/>
        <v>0.71696141924232148</v>
      </c>
      <c r="L21" s="23">
        <f t="shared" si="3"/>
        <v>0.94636218157842356</v>
      </c>
      <c r="M21" s="4"/>
      <c r="N21" t="s">
        <v>260</v>
      </c>
      <c r="O21" s="5">
        <v>0.10729681985138297</v>
      </c>
      <c r="P21" s="71">
        <v>0.35679144157785286</v>
      </c>
    </row>
    <row r="22" spans="1:16" x14ac:dyDescent="0.25">
      <c r="A22" s="17"/>
      <c r="B22" s="55">
        <v>19</v>
      </c>
      <c r="C22" s="19" t="s">
        <v>268</v>
      </c>
      <c r="D22" s="20">
        <v>3.0777000000000001</v>
      </c>
      <c r="E22" s="21">
        <v>2.0897559999999999</v>
      </c>
      <c r="F22" s="21">
        <f t="shared" si="0"/>
        <v>1.901449350517769</v>
      </c>
      <c r="G22" s="21">
        <v>7.3085060517769307E-2</v>
      </c>
      <c r="H22" s="21">
        <v>3.1440990000000002E-2</v>
      </c>
      <c r="I22" s="21">
        <v>1.7969232999999998</v>
      </c>
      <c r="J22" s="22">
        <f t="shared" si="1"/>
        <v>3.4973011450987246E-2</v>
      </c>
      <c r="K22" s="22">
        <f t="shared" si="2"/>
        <v>5.0018303820048515E-2</v>
      </c>
      <c r="L22" s="23">
        <f t="shared" si="3"/>
        <v>0.90989060470110816</v>
      </c>
      <c r="M22" s="4"/>
      <c r="N22" t="s">
        <v>251</v>
      </c>
      <c r="O22" s="5">
        <v>1.8749719387430113</v>
      </c>
      <c r="P22" s="71">
        <v>0.30942704455007664</v>
      </c>
    </row>
    <row r="23" spans="1:16" x14ac:dyDescent="0.25">
      <c r="A23" s="17"/>
      <c r="B23" s="55">
        <v>20</v>
      </c>
      <c r="C23" s="19" t="s">
        <v>269</v>
      </c>
      <c r="D23" s="20">
        <v>5.3876990000000005</v>
      </c>
      <c r="E23" s="21">
        <v>10.231966000000002</v>
      </c>
      <c r="F23" s="21">
        <f t="shared" si="0"/>
        <v>4.8933929272723997</v>
      </c>
      <c r="G23" s="21">
        <v>0.34868318727239966</v>
      </c>
      <c r="H23" s="21">
        <v>2.319833E-2</v>
      </c>
      <c r="I23" s="21">
        <v>4.5215114100000005</v>
      </c>
      <c r="J23" s="22">
        <f t="shared" si="1"/>
        <v>3.4077828959986733E-2</v>
      </c>
      <c r="K23" s="22">
        <f t="shared" si="2"/>
        <v>3.6345069683812438E-2</v>
      </c>
      <c r="L23" s="23">
        <f t="shared" si="3"/>
        <v>0.47824562036977047</v>
      </c>
      <c r="M23" s="4"/>
      <c r="N23" t="s">
        <v>257</v>
      </c>
      <c r="O23" s="5">
        <v>0.50550032852012383</v>
      </c>
      <c r="P23" s="71">
        <v>8.6282363933845752E-2</v>
      </c>
    </row>
    <row r="24" spans="1:16" x14ac:dyDescent="0.25">
      <c r="A24" s="17"/>
      <c r="B24" s="55">
        <v>21</v>
      </c>
      <c r="C24" s="19" t="s">
        <v>270</v>
      </c>
      <c r="D24" s="20">
        <v>12.192446</v>
      </c>
      <c r="E24" s="21">
        <v>13.660846999999997</v>
      </c>
      <c r="F24" s="21">
        <f t="shared" si="0"/>
        <v>11.1370992796601</v>
      </c>
      <c r="G24" s="21">
        <v>0.90232815966010094</v>
      </c>
      <c r="H24" s="21">
        <v>10.19227199</v>
      </c>
      <c r="I24" s="21">
        <v>4.2499129999999996E-2</v>
      </c>
      <c r="J24" s="22">
        <f t="shared" si="1"/>
        <v>6.6052138616302575E-2</v>
      </c>
      <c r="K24" s="22">
        <f t="shared" si="2"/>
        <v>0.81214584642226817</v>
      </c>
      <c r="L24" s="23">
        <f t="shared" si="3"/>
        <v>0.81525686362347105</v>
      </c>
      <c r="M24" s="4"/>
      <c r="N24" t="s">
        <v>263</v>
      </c>
      <c r="O24" s="5">
        <v>0.13453153126440526</v>
      </c>
      <c r="P24" s="71">
        <v>7.4538361783916707E-2</v>
      </c>
    </row>
    <row r="25" spans="1:16" x14ac:dyDescent="0.25">
      <c r="A25" s="17"/>
      <c r="B25" s="55">
        <v>22</v>
      </c>
      <c r="C25" s="19" t="s">
        <v>271</v>
      </c>
      <c r="D25" s="20">
        <v>5.3898109999999999</v>
      </c>
      <c r="E25" s="21">
        <v>9.4569559999999999</v>
      </c>
      <c r="F25" s="21">
        <f t="shared" si="0"/>
        <v>7.6010277486012621</v>
      </c>
      <c r="G25" s="21">
        <v>0.22605009860126302</v>
      </c>
      <c r="H25" s="21">
        <v>7.3410059699999994</v>
      </c>
      <c r="I25" s="21">
        <v>3.3971680000000004E-2</v>
      </c>
      <c r="J25" s="22">
        <f t="shared" si="1"/>
        <v>2.3903050685787585E-2</v>
      </c>
      <c r="K25" s="22">
        <f t="shared" si="2"/>
        <v>0.80015769012790827</v>
      </c>
      <c r="L25" s="23">
        <f t="shared" si="3"/>
        <v>0.80374993270575246</v>
      </c>
      <c r="M25" s="4"/>
      <c r="N25" t="s">
        <v>255</v>
      </c>
      <c r="O25" s="5">
        <v>0.45740993102905719</v>
      </c>
      <c r="P25" s="71">
        <v>7.3345834944836652E-2</v>
      </c>
    </row>
    <row r="26" spans="1:16" ht="15.75" thickBot="1" x14ac:dyDescent="0.3">
      <c r="A26" s="24"/>
      <c r="B26" s="56">
        <v>25</v>
      </c>
      <c r="C26" s="26" t="s">
        <v>274</v>
      </c>
      <c r="D26" s="27">
        <v>3.0777000000000001</v>
      </c>
      <c r="E26" s="28">
        <v>1.7905629999999999</v>
      </c>
      <c r="F26" s="28">
        <f t="shared" si="0"/>
        <v>1.593170169092573</v>
      </c>
      <c r="G26" s="28">
        <v>7.6307259092573076E-2</v>
      </c>
      <c r="H26" s="28">
        <v>2.6559989999999999E-2</v>
      </c>
      <c r="I26" s="28">
        <v>1.49030292</v>
      </c>
      <c r="J26" s="29">
        <f t="shared" si="1"/>
        <v>4.261634976963842E-2</v>
      </c>
      <c r="K26" s="29">
        <f t="shared" si="2"/>
        <v>5.7449667558512649E-2</v>
      </c>
      <c r="L26" s="30">
        <f t="shared" si="3"/>
        <v>0.8897593489268868</v>
      </c>
      <c r="M26" s="4"/>
      <c r="N26" t="s">
        <v>262</v>
      </c>
      <c r="O26" s="5">
        <v>0.20483073863903598</v>
      </c>
      <c r="P26" s="71">
        <v>4.3345733115219914E-2</v>
      </c>
    </row>
    <row r="27" spans="1:16" x14ac:dyDescent="0.25">
      <c r="O27" s="5"/>
      <c r="P27" s="71"/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topLeftCell="A10" workbookViewId="0">
      <selection activeCell="D15" sqref="D15:G1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3.42578125" customWidth="1"/>
    <col min="6" max="6" width="13.5703125" customWidth="1"/>
    <col min="7" max="9" width="0" hidden="1" customWidth="1"/>
  </cols>
  <sheetData>
    <row r="1" spans="1:13" ht="15.75" x14ac:dyDescent="0.25">
      <c r="A1" s="50">
        <v>118</v>
      </c>
      <c r="B1" s="49" t="s">
        <v>78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1848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113.066823</v>
      </c>
      <c r="E6" s="14">
        <v>120.84349399999999</v>
      </c>
      <c r="F6" s="14">
        <v>74.642164028834102</v>
      </c>
      <c r="G6" s="14">
        <v>9.1653006488340907</v>
      </c>
      <c r="H6" s="14">
        <v>49.765631440000007</v>
      </c>
      <c r="I6" s="14">
        <v>15.711231939999999</v>
      </c>
      <c r="J6" s="15">
        <v>7.584438636666771E-2</v>
      </c>
      <c r="K6" s="15">
        <v>0.48766325880013117</v>
      </c>
      <c r="L6" s="16">
        <v>0.61767631469538697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113.03682299999998</v>
      </c>
      <c r="E7" s="38">
        <f ca="1">SUM(E8:OFFSET(E6,MATCH("PROYECTOS",$A$8:$A$50,0),0))</f>
        <v>117.85384400000004</v>
      </c>
      <c r="F7" s="38">
        <f ca="1">SUM(F8:OFFSET(F6,MATCH("PROYECTOS",$A$8:$A$50,0),0))</f>
        <v>74.085791829004194</v>
      </c>
      <c r="G7" s="38">
        <f ca="1">SUM(G8:OFFSET(G6,MATCH("PROYECTOS",$A$8:$A$50,0),0))</f>
        <v>8.9776639890042134</v>
      </c>
      <c r="H7" s="38">
        <f ca="1">SUM(H8:OFFSET(H6,MATCH("PROYECTOS",$A$8:$A$50,0),0))</f>
        <v>49.637203009999993</v>
      </c>
      <c r="I7" s="38">
        <f ca="1">SUM(I8:OFFSET(I6,MATCH("PROYECTOS",$A$8:$A$50,0),0))</f>
        <v>15.470924829999998</v>
      </c>
      <c r="J7" s="39">
        <f ca="1">IFERROR(G7/E7,0)</f>
        <v>7.6176250890927333E-2</v>
      </c>
      <c r="K7" s="39">
        <f ca="1">IFERROR(SUM(G7,H7)/E7,0)</f>
        <v>0.49735218648450863</v>
      </c>
      <c r="L7" s="40">
        <f ca="1">IFERROR(SUM(G7,H7,I7)/E7,0)</f>
        <v>0.62862431393416562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13.376061999999996</v>
      </c>
      <c r="E8" s="21">
        <v>17.383294000000003</v>
      </c>
      <c r="F8" s="21">
        <f t="shared" ref="F8:F10" si="0">SUM(G8,H8,I8)</f>
        <v>9.2649146883992941</v>
      </c>
      <c r="G8" s="21">
        <v>6.2557324783992954</v>
      </c>
      <c r="H8" s="21">
        <v>1.2867358</v>
      </c>
      <c r="I8" s="21">
        <v>1.7224464099999999</v>
      </c>
      <c r="J8" s="22">
        <f t="shared" ref="J8:J11" si="1">IFERROR(G8/E8,0)</f>
        <v>0.35987037200195165</v>
      </c>
      <c r="K8" s="22">
        <f t="shared" ref="K8:K11" si="2">IFERROR(SUM(G8,H8)/E8,0)</f>
        <v>0.43389177438978443</v>
      </c>
      <c r="L8" s="23">
        <f t="shared" ref="L8:L11" si="3">IFERROR(SUM(G8,H8,I8)/E8,0)</f>
        <v>0.53297808162246418</v>
      </c>
      <c r="M8" s="4"/>
    </row>
    <row r="9" spans="1:13" ht="63.75" x14ac:dyDescent="0.25">
      <c r="A9" s="17"/>
      <c r="B9" s="19">
        <v>3000591</v>
      </c>
      <c r="C9" s="19" t="s">
        <v>1850</v>
      </c>
      <c r="D9" s="20">
        <v>70.755717000000004</v>
      </c>
      <c r="E9" s="21">
        <v>73.797693000000038</v>
      </c>
      <c r="F9" s="21">
        <f t="shared" si="0"/>
        <v>48.639630390671599</v>
      </c>
      <c r="G9" s="21">
        <v>2.7164975106716156</v>
      </c>
      <c r="H9" s="21">
        <v>35.788075549999988</v>
      </c>
      <c r="I9" s="21">
        <v>10.135057329999999</v>
      </c>
      <c r="J9" s="22">
        <f t="shared" si="1"/>
        <v>3.6810060047156409E-2</v>
      </c>
      <c r="K9" s="22">
        <f t="shared" si="2"/>
        <v>0.5217584926492429</v>
      </c>
      <c r="L9" s="23">
        <f t="shared" si="3"/>
        <v>0.65909418592084679</v>
      </c>
      <c r="M9" s="4"/>
    </row>
    <row r="10" spans="1:13" ht="63.75" x14ac:dyDescent="0.25">
      <c r="A10" s="17"/>
      <c r="B10" s="19">
        <v>3000592</v>
      </c>
      <c r="C10" s="19" t="s">
        <v>1851</v>
      </c>
      <c r="D10" s="20">
        <v>28.905043999999993</v>
      </c>
      <c r="E10" s="21">
        <v>26.672856999999993</v>
      </c>
      <c r="F10" s="21">
        <f t="shared" si="0"/>
        <v>16.181246749933308</v>
      </c>
      <c r="G10" s="21">
        <v>5.4339999333024025E-3</v>
      </c>
      <c r="H10" s="21">
        <v>12.562391660000005</v>
      </c>
      <c r="I10" s="21">
        <v>3.6134210900000001</v>
      </c>
      <c r="J10" s="22">
        <f t="shared" si="1"/>
        <v>2.0372770465879991E-4</v>
      </c>
      <c r="K10" s="22">
        <f t="shared" si="2"/>
        <v>0.47118408275248919</v>
      </c>
      <c r="L10" s="23">
        <f t="shared" si="3"/>
        <v>0.60665592553258585</v>
      </c>
      <c r="M10" s="4"/>
    </row>
    <row r="11" spans="1:13" ht="15.75" thickBot="1" x14ac:dyDescent="0.3">
      <c r="A11" s="41" t="s">
        <v>294</v>
      </c>
      <c r="B11" s="43"/>
      <c r="C11" s="43"/>
      <c r="D11" s="44">
        <f ca="1">OFFSET(D11,-MATCH("PROYECTOS",$A$8:$A$50,0)-1,0)-(OFFSET(D11,-MATCH("PROYECTOS",$A$8:$A$50,0),0))</f>
        <v>3.0000000000015348E-2</v>
      </c>
      <c r="E11" s="45">
        <f t="shared" ref="E11:I11" ca="1" si="4">OFFSET(E11,-MATCH("PROYECTOS",$A$8:$A$50,0)-1,0)-(OFFSET(E11,-MATCH("PROYECTOS",$A$8:$A$50,0),0))</f>
        <v>2.9896499999999548</v>
      </c>
      <c r="F11" s="45">
        <f t="shared" ca="1" si="4"/>
        <v>0.55637219982990871</v>
      </c>
      <c r="G11" s="45">
        <f t="shared" ca="1" si="4"/>
        <v>0.18763665982987732</v>
      </c>
      <c r="H11" s="45">
        <f t="shared" ca="1" si="4"/>
        <v>0.1284284300000138</v>
      </c>
      <c r="I11" s="45">
        <f t="shared" ca="1" si="4"/>
        <v>0.2403071100000016</v>
      </c>
      <c r="J11" s="46">
        <f t="shared" ca="1" si="1"/>
        <v>6.2762082461117571E-2</v>
      </c>
      <c r="K11" s="46">
        <f t="shared" ca="1" si="2"/>
        <v>0.10571976312608362</v>
      </c>
      <c r="L11" s="47">
        <f t="shared" ca="1" si="3"/>
        <v>0.18609944302172532</v>
      </c>
      <c r="M11" s="4"/>
    </row>
    <row r="12" spans="1:13" ht="15.75" thickBot="1" x14ac:dyDescent="0.3"/>
    <row r="13" spans="1:13" ht="15.75" thickBot="1" x14ac:dyDescent="0.3">
      <c r="A13" s="89" t="s">
        <v>316</v>
      </c>
      <c r="B13" s="90"/>
      <c r="C13" s="90"/>
      <c r="D13" s="91"/>
    </row>
    <row r="14" spans="1:13" ht="15.75" thickBot="1" x14ac:dyDescent="0.3">
      <c r="A14" s="1" t="s">
        <v>1861</v>
      </c>
    </row>
    <row r="15" spans="1:13" ht="45" customHeight="1" x14ac:dyDescent="0.25">
      <c r="A15" s="82" t="s">
        <v>318</v>
      </c>
      <c r="B15" s="83"/>
      <c r="C15" s="83"/>
      <c r="D15" s="94" t="s">
        <v>319</v>
      </c>
      <c r="E15" s="6"/>
      <c r="F15" s="6"/>
      <c r="G15" s="6"/>
    </row>
    <row r="16" spans="1:13" ht="15.75" thickBot="1" x14ac:dyDescent="0.3">
      <c r="A16" s="92"/>
      <c r="B16" s="93"/>
      <c r="C16" s="93"/>
      <c r="D16" s="95"/>
      <c r="E16" s="7"/>
      <c r="F16" s="7"/>
      <c r="G16" s="7"/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workbookViewId="0">
      <selection activeCell="A15" sqref="A15:XFD5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118</v>
      </c>
      <c r="B1" s="49" t="s">
        <v>78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1849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113.066823</v>
      </c>
      <c r="I6" s="14">
        <v>120.84349399999999</v>
      </c>
      <c r="J6" s="14">
        <v>74.642164028834102</v>
      </c>
      <c r="K6" s="14">
        <v>9.1653006488340907</v>
      </c>
      <c r="L6" s="14">
        <v>49.765631440000007</v>
      </c>
      <c r="M6" s="14">
        <v>15.711231939999999</v>
      </c>
      <c r="N6" s="15">
        <v>7.584438636666771E-2</v>
      </c>
      <c r="O6" s="15">
        <v>0.48766325880013117</v>
      </c>
      <c r="P6" s="16">
        <v>0.61767631469538697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t="shared" ref="H7:M7" si="0">SUM(H8:H14)</f>
        <v>113.036823</v>
      </c>
      <c r="I7" s="37">
        <f t="shared" si="0"/>
        <v>117.85384399999994</v>
      </c>
      <c r="J7" s="37">
        <f t="shared" si="0"/>
        <v>74.085791829004194</v>
      </c>
      <c r="K7" s="37">
        <f t="shared" si="0"/>
        <v>8.9776639890042134</v>
      </c>
      <c r="L7" s="37">
        <f t="shared" si="0"/>
        <v>49.637203009999993</v>
      </c>
      <c r="M7" s="37">
        <f t="shared" si="0"/>
        <v>15.47092483</v>
      </c>
      <c r="N7" s="39">
        <f>IFERROR(K7/I7,0)</f>
        <v>7.6176250890927388E-2</v>
      </c>
      <c r="O7" s="39">
        <f>IFERROR(SUM(K7,L7)/I7,0)</f>
        <v>0.49735218648450902</v>
      </c>
      <c r="P7" s="40">
        <f>IFERROR(SUM(K7,L7,M7)/I7,0)</f>
        <v>0.62862431393416618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513</v>
      </c>
      <c r="D8" s="68">
        <v>3000001</v>
      </c>
      <c r="E8" s="19" t="s">
        <v>276</v>
      </c>
      <c r="F8" s="69">
        <v>1</v>
      </c>
      <c r="G8" s="19" t="s">
        <v>532</v>
      </c>
      <c r="H8" s="20">
        <v>13.376061999999983</v>
      </c>
      <c r="I8" s="21">
        <v>17.383293999999999</v>
      </c>
      <c r="J8" s="21">
        <f t="shared" ref="J8:J14" si="1">SUM(K8,L8,M8)</f>
        <v>9.2649146883992959</v>
      </c>
      <c r="K8" s="21">
        <v>6.2557324783992954</v>
      </c>
      <c r="L8" s="21">
        <v>1.2867357999999998</v>
      </c>
      <c r="M8" s="21">
        <v>1.7224464100000001</v>
      </c>
      <c r="N8" s="22">
        <f t="shared" ref="N8:N15" si="2">IFERROR(K8/I8,0)</f>
        <v>0.35987037200195171</v>
      </c>
      <c r="O8" s="22">
        <f t="shared" ref="O8:O15" si="3">IFERROR(SUM(K8,L8)/I8,0)</f>
        <v>0.43389177438978455</v>
      </c>
      <c r="P8" s="23">
        <f t="shared" ref="P8:P15" si="4">IFERROR(SUM(K8,L8,M8)/I8,0)</f>
        <v>0.53297808162246441</v>
      </c>
      <c r="Q8" s="70">
        <v>162</v>
      </c>
      <c r="R8" s="21">
        <v>0</v>
      </c>
      <c r="S8" s="23">
        <f>IFERROR(R8/Q8,0)</f>
        <v>0</v>
      </c>
    </row>
    <row r="9" spans="1:19" ht="63.75" x14ac:dyDescent="0.25">
      <c r="A9" s="17"/>
      <c r="B9" s="19">
        <v>5004362</v>
      </c>
      <c r="C9" s="19" t="s">
        <v>1852</v>
      </c>
      <c r="D9" s="68">
        <v>3000591</v>
      </c>
      <c r="E9" s="19" t="s">
        <v>1850</v>
      </c>
      <c r="F9" s="69">
        <v>194</v>
      </c>
      <c r="G9" s="19" t="s">
        <v>1180</v>
      </c>
      <c r="H9" s="20">
        <v>0.04</v>
      </c>
      <c r="I9" s="21">
        <v>0.315693</v>
      </c>
      <c r="J9" s="21">
        <f t="shared" si="1"/>
        <v>0.31569290059804916</v>
      </c>
      <c r="K9" s="21">
        <v>6.5192900598049164E-2</v>
      </c>
      <c r="L9" s="21">
        <v>0</v>
      </c>
      <c r="M9" s="21">
        <v>0.2505</v>
      </c>
      <c r="N9" s="22">
        <f t="shared" si="2"/>
        <v>0.20650727319911802</v>
      </c>
      <c r="O9" s="22">
        <f t="shared" si="3"/>
        <v>0.20650727319911802</v>
      </c>
      <c r="P9" s="23">
        <f t="shared" si="4"/>
        <v>0.99999968513096316</v>
      </c>
      <c r="Q9" s="70">
        <v>0</v>
      </c>
      <c r="R9" s="21">
        <v>0</v>
      </c>
      <c r="S9" s="23">
        <f t="shared" ref="S9:S14" si="5">IFERROR(R9/Q9,0)</f>
        <v>0</v>
      </c>
    </row>
    <row r="10" spans="1:19" ht="63.75" x14ac:dyDescent="0.25">
      <c r="A10" s="17"/>
      <c r="B10" s="19">
        <v>5004363</v>
      </c>
      <c r="C10" s="19" t="s">
        <v>1853</v>
      </c>
      <c r="D10" s="68">
        <v>3000591</v>
      </c>
      <c r="E10" s="19" t="s">
        <v>1850</v>
      </c>
      <c r="F10" s="69">
        <v>227</v>
      </c>
      <c r="G10" s="19" t="s">
        <v>775</v>
      </c>
      <c r="H10" s="20">
        <v>3.197533</v>
      </c>
      <c r="I10" s="21">
        <v>3.748000000000002</v>
      </c>
      <c r="J10" s="21">
        <f t="shared" si="1"/>
        <v>3.1218665700735664</v>
      </c>
      <c r="K10" s="21">
        <v>2.6513046100735664</v>
      </c>
      <c r="L10" s="21">
        <v>0.32244195999999997</v>
      </c>
      <c r="M10" s="21">
        <v>0.14812</v>
      </c>
      <c r="N10" s="22">
        <f t="shared" si="2"/>
        <v>0.70739183833339514</v>
      </c>
      <c r="O10" s="22">
        <f t="shared" si="3"/>
        <v>0.79342224388302152</v>
      </c>
      <c r="P10" s="23">
        <f t="shared" si="4"/>
        <v>0.83294198774641537</v>
      </c>
      <c r="Q10" s="70">
        <v>270</v>
      </c>
      <c r="R10" s="21">
        <v>0</v>
      </c>
      <c r="S10" s="23">
        <f t="shared" si="5"/>
        <v>0</v>
      </c>
    </row>
    <row r="11" spans="1:19" ht="63.75" x14ac:dyDescent="0.25">
      <c r="A11" s="17"/>
      <c r="B11" s="19">
        <v>5004364</v>
      </c>
      <c r="C11" s="19" t="s">
        <v>1854</v>
      </c>
      <c r="D11" s="68">
        <v>3000591</v>
      </c>
      <c r="E11" s="19" t="s">
        <v>1850</v>
      </c>
      <c r="F11" s="69">
        <v>217</v>
      </c>
      <c r="G11" s="19" t="s">
        <v>857</v>
      </c>
      <c r="H11" s="20">
        <v>67.518184000000005</v>
      </c>
      <c r="I11" s="21">
        <v>69.733999999999966</v>
      </c>
      <c r="J11" s="21">
        <f t="shared" si="1"/>
        <v>45.20207091999999</v>
      </c>
      <c r="K11" s="21">
        <v>0</v>
      </c>
      <c r="L11" s="21">
        <v>35.465633589999989</v>
      </c>
      <c r="M11" s="21">
        <v>9.7364373299999993</v>
      </c>
      <c r="N11" s="22">
        <f t="shared" si="2"/>
        <v>0</v>
      </c>
      <c r="O11" s="22">
        <f t="shared" si="3"/>
        <v>0.50858452964120815</v>
      </c>
      <c r="P11" s="23">
        <f t="shared" si="4"/>
        <v>0.64820705710270476</v>
      </c>
      <c r="Q11" s="70">
        <v>0</v>
      </c>
      <c r="R11" s="21">
        <v>0</v>
      </c>
      <c r="S11" s="23">
        <f t="shared" si="5"/>
        <v>0</v>
      </c>
    </row>
    <row r="12" spans="1:19" ht="63.75" x14ac:dyDescent="0.25">
      <c r="A12" s="17"/>
      <c r="B12" s="19">
        <v>5004365</v>
      </c>
      <c r="C12" s="19" t="s">
        <v>1855</v>
      </c>
      <c r="D12" s="68">
        <v>3000592</v>
      </c>
      <c r="E12" s="19" t="s">
        <v>1851</v>
      </c>
      <c r="F12" s="69">
        <v>591</v>
      </c>
      <c r="G12" s="19" t="s">
        <v>1858</v>
      </c>
      <c r="H12" s="20">
        <v>1.4044109999999999</v>
      </c>
      <c r="I12" s="21">
        <v>1.0327220000000004</v>
      </c>
      <c r="J12" s="21">
        <f t="shared" si="1"/>
        <v>0.40361900000000006</v>
      </c>
      <c r="K12" s="21">
        <v>0</v>
      </c>
      <c r="L12" s="21">
        <v>0.30210300000000007</v>
      </c>
      <c r="M12" s="21">
        <v>0.10151599999999998</v>
      </c>
      <c r="N12" s="22">
        <f t="shared" si="2"/>
        <v>0</v>
      </c>
      <c r="O12" s="22">
        <f t="shared" si="3"/>
        <v>0.29253080693545791</v>
      </c>
      <c r="P12" s="23">
        <f t="shared" si="4"/>
        <v>0.39083025247840164</v>
      </c>
      <c r="Q12" s="70">
        <v>0</v>
      </c>
      <c r="R12" s="21">
        <v>0</v>
      </c>
      <c r="S12" s="23">
        <f t="shared" si="5"/>
        <v>0</v>
      </c>
    </row>
    <row r="13" spans="1:19" ht="63.75" x14ac:dyDescent="0.25">
      <c r="A13" s="17"/>
      <c r="B13" s="19">
        <v>5004366</v>
      </c>
      <c r="C13" s="19" t="s">
        <v>1856</v>
      </c>
      <c r="D13" s="68">
        <v>3000592</v>
      </c>
      <c r="E13" s="19" t="s">
        <v>1851</v>
      </c>
      <c r="F13" s="69">
        <v>418</v>
      </c>
      <c r="G13" s="19" t="s">
        <v>1859</v>
      </c>
      <c r="H13" s="20">
        <v>26.049961000000003</v>
      </c>
      <c r="I13" s="21">
        <v>22.540203999999978</v>
      </c>
      <c r="J13" s="21">
        <f t="shared" si="1"/>
        <v>14.34228944</v>
      </c>
      <c r="K13" s="21">
        <v>0</v>
      </c>
      <c r="L13" s="21">
        <v>11.18022854</v>
      </c>
      <c r="M13" s="21">
        <v>3.1620609000000006</v>
      </c>
      <c r="N13" s="22">
        <f t="shared" si="2"/>
        <v>0</v>
      </c>
      <c r="O13" s="22">
        <f t="shared" si="3"/>
        <v>0.4960127485980167</v>
      </c>
      <c r="P13" s="23">
        <f t="shared" si="4"/>
        <v>0.63629812046066725</v>
      </c>
      <c r="Q13" s="70">
        <v>0</v>
      </c>
      <c r="R13" s="21">
        <v>0</v>
      </c>
      <c r="S13" s="23">
        <f t="shared" si="5"/>
        <v>0</v>
      </c>
    </row>
    <row r="14" spans="1:19" ht="63.75" x14ac:dyDescent="0.25">
      <c r="A14" s="17"/>
      <c r="B14" s="19">
        <v>5004367</v>
      </c>
      <c r="C14" s="19" t="s">
        <v>1857</v>
      </c>
      <c r="D14" s="68">
        <v>3000592</v>
      </c>
      <c r="E14" s="19" t="s">
        <v>1851</v>
      </c>
      <c r="F14" s="69">
        <v>117</v>
      </c>
      <c r="G14" s="19" t="s">
        <v>688</v>
      </c>
      <c r="H14" s="20">
        <v>1.450672</v>
      </c>
      <c r="I14" s="21">
        <v>3.0999310000000029</v>
      </c>
      <c r="J14" s="21">
        <f t="shared" si="1"/>
        <v>1.4353383099333024</v>
      </c>
      <c r="K14" s="21">
        <v>5.4339999333024025E-3</v>
      </c>
      <c r="L14" s="21">
        <v>1.08006012</v>
      </c>
      <c r="M14" s="21">
        <v>0.34984419</v>
      </c>
      <c r="N14" s="22">
        <f t="shared" si="2"/>
        <v>1.7529422213921528E-3</v>
      </c>
      <c r="O14" s="22">
        <f t="shared" si="3"/>
        <v>0.35016718757072379</v>
      </c>
      <c r="P14" s="23">
        <f t="shared" si="4"/>
        <v>0.46302266403132875</v>
      </c>
      <c r="Q14" s="70">
        <v>0</v>
      </c>
      <c r="R14" s="21">
        <v>0</v>
      </c>
      <c r="S14" s="23">
        <f t="shared" si="5"/>
        <v>0</v>
      </c>
    </row>
    <row r="15" spans="1:19" ht="15.75" thickBot="1" x14ac:dyDescent="0.3">
      <c r="A15" s="41" t="s">
        <v>294</v>
      </c>
      <c r="B15" s="43"/>
      <c r="C15" s="43"/>
      <c r="D15" s="65"/>
      <c r="E15" s="43"/>
      <c r="F15" s="66"/>
      <c r="G15" s="43"/>
      <c r="H15" s="44">
        <f>H6-H7</f>
        <v>3.0000000000001137E-2</v>
      </c>
      <c r="I15" s="44">
        <f t="shared" ref="I15:M15" si="6">I6-I7</f>
        <v>2.9896500000000543</v>
      </c>
      <c r="J15" s="44">
        <f t="shared" si="6"/>
        <v>0.55637219982990871</v>
      </c>
      <c r="K15" s="44">
        <f t="shared" si="6"/>
        <v>0.18763665982987732</v>
      </c>
      <c r="L15" s="44">
        <f t="shared" si="6"/>
        <v>0.1284284300000138</v>
      </c>
      <c r="M15" s="44">
        <f t="shared" si="6"/>
        <v>0.24030710999999982</v>
      </c>
      <c r="N15" s="46">
        <f t="shared" si="2"/>
        <v>6.276208246111549E-2</v>
      </c>
      <c r="O15" s="46">
        <f t="shared" si="3"/>
        <v>0.1057197631260801</v>
      </c>
      <c r="P15" s="47">
        <f t="shared" si="4"/>
        <v>0.18609944302171855</v>
      </c>
      <c r="Q15" s="67"/>
      <c r="R15" s="45"/>
      <c r="S15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119</v>
      </c>
      <c r="B1" s="50" t="s">
        <v>1862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1863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2.8535940000000002</v>
      </c>
      <c r="E6" s="14">
        <v>8.443437000000003</v>
      </c>
      <c r="F6" s="14">
        <v>6.2607060051680525</v>
      </c>
      <c r="G6" s="14">
        <v>4.2138448251680529</v>
      </c>
      <c r="H6" s="14">
        <v>0.83248722999999991</v>
      </c>
      <c r="I6" s="14">
        <v>1.2143739499999999</v>
      </c>
      <c r="J6" s="15">
        <v>0.4990674798862183</v>
      </c>
      <c r="K6" s="15">
        <v>0.59766325670080223</v>
      </c>
      <c r="L6" s="16">
        <v>0.74148785680144835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2.8535939999999997</v>
      </c>
      <c r="E7" s="38">
        <f ca="1">SUM(E8:OFFSET(E6,MATCH("GOBIERNOS REGIONALES",$A$8:$A$50,0),0))</f>
        <v>8.443437000000003</v>
      </c>
      <c r="F7" s="38">
        <f ca="1">SUM(F8:OFFSET(F6,MATCH("GOBIERNOS REGIONALES",$A$8:$A$50,0),0))</f>
        <v>6.2607060051680525</v>
      </c>
      <c r="G7" s="38">
        <f ca="1">SUM(G8:OFFSET(G6,MATCH("GOBIERNOS REGIONALES",$A$8:$A$50,0),0))</f>
        <v>4.2138448251680529</v>
      </c>
      <c r="H7" s="38">
        <f ca="1">SUM(H8:OFFSET(H6,MATCH("GOBIERNOS REGIONALES",$A$8:$A$50,0),0))</f>
        <v>0.83248722999999991</v>
      </c>
      <c r="I7" s="38">
        <f ca="1">SUM(I8:OFFSET(I6,MATCH("GOBIERNOS REGIONALES",$A$8:$A$50,0),0))</f>
        <v>1.2143739499999999</v>
      </c>
      <c r="J7" s="39">
        <f ca="1">IFERROR(G7/E7,0)</f>
        <v>0.4990674798862183</v>
      </c>
      <c r="K7" s="39">
        <f ca="1">IFERROR(SUM(G7,H7)/E7,0)</f>
        <v>0.59766325670080223</v>
      </c>
      <c r="L7" s="40">
        <f ca="1">IFERROR(SUM(G7,H7,I7)/E7,0)</f>
        <v>0.74148785680144835</v>
      </c>
      <c r="M7" s="4"/>
    </row>
    <row r="8" spans="1:13" x14ac:dyDescent="0.25">
      <c r="A8" s="17"/>
      <c r="B8" s="18">
        <v>4</v>
      </c>
      <c r="C8" s="19" t="s">
        <v>104</v>
      </c>
      <c r="D8" s="20">
        <v>2.8535939999999997</v>
      </c>
      <c r="E8" s="21">
        <v>8.443437000000003</v>
      </c>
      <c r="F8" s="21">
        <f t="shared" ref="F8:F10" si="0">SUM(G8,H8,I8)</f>
        <v>6.2607060051680525</v>
      </c>
      <c r="G8" s="21">
        <v>4.2138448251680529</v>
      </c>
      <c r="H8" s="21">
        <v>0.83248722999999991</v>
      </c>
      <c r="I8" s="21">
        <v>1.2143739499999999</v>
      </c>
      <c r="J8" s="22">
        <f t="shared" ref="J8:J10" si="1">IFERROR(G8/E8,0)</f>
        <v>0.4990674798862183</v>
      </c>
      <c r="K8" s="22">
        <f t="shared" ref="K8:K10" si="2">IFERROR(SUM(G8,H8)/E8,0)</f>
        <v>0.59766325670080223</v>
      </c>
      <c r="L8" s="23">
        <f t="shared" ref="L8:L10" si="3">IFERROR(SUM(G8,H8,I8)/E8,0)</f>
        <v>0.74148785680144835</v>
      </c>
      <c r="M8" s="4"/>
    </row>
    <row r="9" spans="1:13" ht="15.75" thickBot="1" x14ac:dyDescent="0.3">
      <c r="A9" s="41" t="s">
        <v>206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233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119</v>
      </c>
      <c r="B1" s="51" t="s">
        <v>1862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1864</v>
      </c>
      <c r="N2" s="72" t="s">
        <v>1876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2.8535940000000002</v>
      </c>
      <c r="E6" s="14">
        <f ca="1">SUM(E7:OFFSET(E7,50,0))</f>
        <v>8.443437000000003</v>
      </c>
      <c r="F6" s="14">
        <f ca="1">SUM(F7:OFFSET(F7,50,0))</f>
        <v>6.2607060051680525</v>
      </c>
      <c r="G6" s="14">
        <f ca="1">SUM(G7:OFFSET(G7,50,0))</f>
        <v>4.2138448251680529</v>
      </c>
      <c r="H6" s="14">
        <f ca="1">SUM(H7:OFFSET(H7,50,0))</f>
        <v>0.83248722999999991</v>
      </c>
      <c r="I6" s="14">
        <f ca="1">SUM(I7:OFFSET(I7,50,0))</f>
        <v>1.2143739499999999</v>
      </c>
      <c r="J6" s="15">
        <f ca="1">IFERROR(G6/E6,0)</f>
        <v>0.4990674798862183</v>
      </c>
      <c r="K6" s="15">
        <f ca="1">IFERROR(SUM(G6,H6)/E6,0)</f>
        <v>0.59766325670080223</v>
      </c>
      <c r="L6" s="16">
        <f ca="1">IFERROR(SUM(G6,H6,I6)/E6,0)</f>
        <v>0.74148785680144835</v>
      </c>
      <c r="M6" s="4"/>
      <c r="O6" s="5" t="s">
        <v>313</v>
      </c>
      <c r="P6" s="71" t="s">
        <v>314</v>
      </c>
    </row>
    <row r="7" spans="1:16" ht="15.75" thickBot="1" x14ac:dyDescent="0.3">
      <c r="A7" s="24"/>
      <c r="B7" s="56">
        <v>15</v>
      </c>
      <c r="C7" s="26" t="s">
        <v>264</v>
      </c>
      <c r="D7" s="27">
        <v>2.8535940000000002</v>
      </c>
      <c r="E7" s="28">
        <v>8.443437000000003</v>
      </c>
      <c r="F7" s="28">
        <f>SUM(G7,H7,I7)</f>
        <v>6.2607060051680525</v>
      </c>
      <c r="G7" s="28">
        <v>4.2138448251680529</v>
      </c>
      <c r="H7" s="28">
        <v>0.83248722999999991</v>
      </c>
      <c r="I7" s="28">
        <v>1.2143739499999999</v>
      </c>
      <c r="J7" s="29">
        <f>IFERROR(G7/E7,0)</f>
        <v>0.4990674798862183</v>
      </c>
      <c r="K7" s="29">
        <f>IFERROR(SUM(G7,H7)/E7,0)</f>
        <v>0.59766325670080223</v>
      </c>
      <c r="L7" s="30">
        <f>IFERROR(SUM(G7,H7,I7)/E7,0)</f>
        <v>0.74148785680144835</v>
      </c>
      <c r="M7" s="4"/>
      <c r="N7" t="s">
        <v>264</v>
      </c>
      <c r="O7" s="5">
        <v>6.2607060051680525</v>
      </c>
      <c r="P7" s="71">
        <v>0.74148785680144835</v>
      </c>
    </row>
    <row r="8" spans="1:16" x14ac:dyDescent="0.25">
      <c r="O8" s="5"/>
      <c r="P8" s="71"/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topLeftCell="A10" workbookViewId="0">
      <selection activeCell="A21" sqref="A21:D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" customWidth="1"/>
    <col min="6" max="6" width="13.5703125" customWidth="1"/>
    <col min="7" max="9" width="0" hidden="1" customWidth="1"/>
  </cols>
  <sheetData>
    <row r="1" spans="1:13" ht="15.75" x14ac:dyDescent="0.25">
      <c r="A1" s="50">
        <v>119</v>
      </c>
      <c r="B1" s="49" t="s">
        <v>1862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1865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2.8535940000000002</v>
      </c>
      <c r="E6" s="14">
        <v>8.443437000000003</v>
      </c>
      <c r="F6" s="14">
        <v>6.2607060051680525</v>
      </c>
      <c r="G6" s="14">
        <v>4.2138448251680529</v>
      </c>
      <c r="H6" s="14">
        <v>0.83248722999999991</v>
      </c>
      <c r="I6" s="14">
        <v>1.2143739499999999</v>
      </c>
      <c r="J6" s="15">
        <v>0.4990674798862183</v>
      </c>
      <c r="K6" s="15">
        <v>0.59766325670080223</v>
      </c>
      <c r="L6" s="16">
        <v>0.74148785680144835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2.8535939999999997</v>
      </c>
      <c r="E7" s="38">
        <f ca="1">SUM(E8:OFFSET(E6,MATCH("PROYECTOS",$A$8:$A$50,0),0))</f>
        <v>8.4434369999999994</v>
      </c>
      <c r="F7" s="38">
        <f ca="1">SUM(F8:OFFSET(F6,MATCH("PROYECTOS",$A$8:$A$50,0),0))</f>
        <v>6.2607060051680525</v>
      </c>
      <c r="G7" s="38">
        <f ca="1">SUM(G8:OFFSET(G6,MATCH("PROYECTOS",$A$8:$A$50,0),0))</f>
        <v>4.2138448251680529</v>
      </c>
      <c r="H7" s="38">
        <f ca="1">SUM(H8:OFFSET(H6,MATCH("PROYECTOS",$A$8:$A$50,0),0))</f>
        <v>0.83248722999999991</v>
      </c>
      <c r="I7" s="38">
        <f ca="1">SUM(I8:OFFSET(I6,MATCH("PROYECTOS",$A$8:$A$50,0),0))</f>
        <v>1.2143739499999999</v>
      </c>
      <c r="J7" s="39">
        <f ca="1">IFERROR(G7/E7,0)</f>
        <v>0.49906747988621852</v>
      </c>
      <c r="K7" s="39">
        <f ca="1">IFERROR(SUM(G7,H7)/E7,0)</f>
        <v>0.59766325670080245</v>
      </c>
      <c r="L7" s="40">
        <f ca="1">IFERROR(SUM(G7,H7,I7)/E7,0)</f>
        <v>0.74148785680144857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0.67775000000000007</v>
      </c>
      <c r="E8" s="21">
        <v>0.5566859999999999</v>
      </c>
      <c r="F8" s="21">
        <f t="shared" ref="F8:F12" si="0">SUM(G8,H8,I8)</f>
        <v>0.2824195780760842</v>
      </c>
      <c r="G8" s="21">
        <v>0.16995462807608419</v>
      </c>
      <c r="H8" s="21">
        <v>5.0696640000000001E-2</v>
      </c>
      <c r="I8" s="21">
        <v>6.1768309999999993E-2</v>
      </c>
      <c r="J8" s="22">
        <f t="shared" ref="J8:J13" si="1">IFERROR(G8/E8,0)</f>
        <v>0.3052971119735079</v>
      </c>
      <c r="K8" s="22">
        <f t="shared" ref="K8:K13" si="2">IFERROR(SUM(G8,H8)/E8,0)</f>
        <v>0.39636575749360364</v>
      </c>
      <c r="L8" s="23">
        <f t="shared" ref="L8:L13" si="3">IFERROR(SUM(G8,H8,I8)/E8,0)</f>
        <v>0.50732293981900789</v>
      </c>
      <c r="M8" s="4"/>
    </row>
    <row r="9" spans="1:13" ht="25.5" x14ac:dyDescent="0.25">
      <c r="A9" s="17"/>
      <c r="B9" s="19">
        <v>3000512</v>
      </c>
      <c r="C9" s="19" t="s">
        <v>1094</v>
      </c>
      <c r="D9" s="20">
        <v>0.40214999999999995</v>
      </c>
      <c r="E9" s="21">
        <v>0.26</v>
      </c>
      <c r="F9" s="21">
        <f t="shared" si="0"/>
        <v>3.531600039406866E-2</v>
      </c>
      <c r="G9" s="21">
        <v>1.5478000394068658E-2</v>
      </c>
      <c r="H9" s="21">
        <v>1.9838000000000001E-2</v>
      </c>
      <c r="I9" s="21">
        <v>0</v>
      </c>
      <c r="J9" s="22">
        <f t="shared" si="1"/>
        <v>5.9530770746417917E-2</v>
      </c>
      <c r="K9" s="22">
        <f t="shared" si="2"/>
        <v>0.13583077074641792</v>
      </c>
      <c r="L9" s="23">
        <f t="shared" si="3"/>
        <v>0.13583077074641792</v>
      </c>
      <c r="M9" s="4"/>
    </row>
    <row r="10" spans="1:13" ht="25.5" x14ac:dyDescent="0.25">
      <c r="A10" s="17"/>
      <c r="B10" s="19">
        <v>3000513</v>
      </c>
      <c r="C10" s="19" t="s">
        <v>1095</v>
      </c>
      <c r="D10" s="20">
        <v>0.24899399999999999</v>
      </c>
      <c r="E10" s="21">
        <v>0.37109900000000001</v>
      </c>
      <c r="F10" s="21">
        <f t="shared" si="0"/>
        <v>2.7968699811026454E-2</v>
      </c>
      <c r="G10" s="21">
        <v>2.7968699811026454E-2</v>
      </c>
      <c r="H10" s="21">
        <v>0</v>
      </c>
      <c r="I10" s="21">
        <v>0</v>
      </c>
      <c r="J10" s="22">
        <f t="shared" si="1"/>
        <v>7.5367219558733531E-2</v>
      </c>
      <c r="K10" s="22">
        <f t="shared" si="2"/>
        <v>7.5367219558733531E-2</v>
      </c>
      <c r="L10" s="23">
        <f t="shared" si="3"/>
        <v>7.5367219558733531E-2</v>
      </c>
      <c r="M10" s="4"/>
    </row>
    <row r="11" spans="1:13" x14ac:dyDescent="0.25">
      <c r="A11" s="17"/>
      <c r="B11" s="19">
        <v>3000593</v>
      </c>
      <c r="C11" s="19" t="s">
        <v>1867</v>
      </c>
      <c r="D11" s="20">
        <v>1.1228</v>
      </c>
      <c r="E11" s="21">
        <v>6.902858000000001</v>
      </c>
      <c r="F11" s="21">
        <f t="shared" si="0"/>
        <v>5.8735787968512234</v>
      </c>
      <c r="G11" s="21">
        <v>3.9994664568512235</v>
      </c>
      <c r="H11" s="21">
        <v>0.75201135999999991</v>
      </c>
      <c r="I11" s="21">
        <v>1.1221009799999999</v>
      </c>
      <c r="J11" s="22">
        <f t="shared" si="1"/>
        <v>0.57939283364241634</v>
      </c>
      <c r="K11" s="22">
        <f t="shared" si="2"/>
        <v>0.68833486316120407</v>
      </c>
      <c r="L11" s="23">
        <f t="shared" si="3"/>
        <v>0.85089086242991274</v>
      </c>
      <c r="M11" s="4"/>
    </row>
    <row r="12" spans="1:13" x14ac:dyDescent="0.25">
      <c r="A12" s="17"/>
      <c r="B12" s="19">
        <v>3000594</v>
      </c>
      <c r="C12" s="19" t="s">
        <v>1868</v>
      </c>
      <c r="D12" s="20">
        <v>0.40190000000000003</v>
      </c>
      <c r="E12" s="21">
        <v>0.352794</v>
      </c>
      <c r="F12" s="21">
        <f t="shared" si="0"/>
        <v>4.1422930035650139E-2</v>
      </c>
      <c r="G12" s="21">
        <v>9.7704003565013409E-4</v>
      </c>
      <c r="H12" s="21">
        <v>9.9412300000000006E-3</v>
      </c>
      <c r="I12" s="21">
        <v>3.0504660000000003E-2</v>
      </c>
      <c r="J12" s="22">
        <f t="shared" si="1"/>
        <v>2.769434955385109E-3</v>
      </c>
      <c r="K12" s="22">
        <f t="shared" si="2"/>
        <v>3.0948003751906594E-2</v>
      </c>
      <c r="L12" s="23">
        <f t="shared" si="3"/>
        <v>0.11741393004317006</v>
      </c>
      <c r="M12" s="4"/>
    </row>
    <row r="13" spans="1:13" ht="15.75" thickBot="1" x14ac:dyDescent="0.3">
      <c r="A13" s="41" t="s">
        <v>294</v>
      </c>
      <c r="B13" s="43"/>
      <c r="C13" s="43"/>
      <c r="D13" s="44">
        <f ca="1">OFFSET(D13,-MATCH("PROYECTOS",$A$8:$A$50,0)-1,0)-(OFFSET(D13,-MATCH("PROYECTOS",$A$8:$A$50,0),0))</f>
        <v>0</v>
      </c>
      <c r="E13" s="45">
        <f t="shared" ref="E13:I13" ca="1" si="4">OFFSET(E13,-MATCH("PROYECTOS",$A$8:$A$50,0)-1,0)-(OFFSET(E13,-MATCH("PROYECTOS",$A$8:$A$50,0),0))</f>
        <v>0</v>
      </c>
      <c r="F13" s="45">
        <f t="shared" ca="1" si="4"/>
        <v>0</v>
      </c>
      <c r="G13" s="45">
        <f t="shared" ca="1" si="4"/>
        <v>0</v>
      </c>
      <c r="H13" s="45">
        <f t="shared" ca="1" si="4"/>
        <v>0</v>
      </c>
      <c r="I13" s="45">
        <f t="shared" ca="1" si="4"/>
        <v>0</v>
      </c>
      <c r="J13" s="46">
        <f t="shared" ca="1" si="1"/>
        <v>0</v>
      </c>
      <c r="K13" s="46">
        <f t="shared" ca="1" si="2"/>
        <v>0</v>
      </c>
      <c r="L13" s="47">
        <f t="shared" ca="1" si="3"/>
        <v>0</v>
      </c>
      <c r="M13" s="4"/>
    </row>
    <row r="14" spans="1:13" ht="15.75" thickBot="1" x14ac:dyDescent="0.3"/>
    <row r="15" spans="1:13" ht="15.75" thickBot="1" x14ac:dyDescent="0.3">
      <c r="A15" s="89" t="s">
        <v>316</v>
      </c>
      <c r="B15" s="90"/>
      <c r="C15" s="90"/>
      <c r="D15" s="91"/>
    </row>
    <row r="16" spans="1:13" ht="15.75" thickBot="1" x14ac:dyDescent="0.3">
      <c r="A16" s="1" t="s">
        <v>1877</v>
      </c>
    </row>
    <row r="17" spans="1:4" ht="45" customHeight="1" x14ac:dyDescent="0.25">
      <c r="A17" s="82" t="s">
        <v>318</v>
      </c>
      <c r="B17" s="83"/>
      <c r="C17" s="83"/>
      <c r="D17" s="94" t="s">
        <v>319</v>
      </c>
    </row>
    <row r="18" spans="1:4" ht="15.75" thickBot="1" x14ac:dyDescent="0.3">
      <c r="A18" s="92"/>
      <c r="B18" s="93"/>
      <c r="C18" s="93"/>
      <c r="D18" s="95"/>
    </row>
    <row r="19" spans="1:4" ht="25.5" x14ac:dyDescent="0.25">
      <c r="A19" s="17"/>
      <c r="B19" s="19">
        <v>3000512</v>
      </c>
      <c r="C19" s="19" t="s">
        <v>1094</v>
      </c>
      <c r="D19" s="23">
        <v>0.13583077074641792</v>
      </c>
    </row>
    <row r="20" spans="1:4" ht="25.5" x14ac:dyDescent="0.25">
      <c r="A20" s="17"/>
      <c r="B20" s="19">
        <v>3000513</v>
      </c>
      <c r="C20" s="19" t="s">
        <v>1095</v>
      </c>
      <c r="D20" s="23">
        <v>7.5367219558733531E-2</v>
      </c>
    </row>
    <row r="21" spans="1:4" ht="15.75" thickBot="1" x14ac:dyDescent="0.3">
      <c r="A21" s="24"/>
      <c r="B21" s="26">
        <v>3000594</v>
      </c>
      <c r="C21" s="26" t="s">
        <v>1868</v>
      </c>
      <c r="D21" s="30">
        <v>0.11741393004317006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workbookViewId="0">
      <selection activeCell="A17" sqref="A17:L1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30</v>
      </c>
      <c r="B1" s="50" t="s">
        <v>19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504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4209.2621859999999</v>
      </c>
      <c r="E6" s="14">
        <v>4756.1747779999996</v>
      </c>
      <c r="F6" s="14">
        <v>2699.8039306071946</v>
      </c>
      <c r="G6" s="14">
        <v>1961.4666906871942</v>
      </c>
      <c r="H6" s="14">
        <v>360.45437886000002</v>
      </c>
      <c r="I6" s="14">
        <v>377.88286105999998</v>
      </c>
      <c r="J6" s="15">
        <v>0.41240424968402922</v>
      </c>
      <c r="K6" s="15">
        <v>0.48819086302029807</v>
      </c>
      <c r="L6" s="16">
        <v>0.56764186696740315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3724.9501799999994</v>
      </c>
      <c r="E7" s="38">
        <f ca="1">SUM(E8:OFFSET(E6,MATCH("GOBIERNOS REGIONALES",$A$8:$A$50,0),0))</f>
        <v>4071.4705580000013</v>
      </c>
      <c r="F7" s="38">
        <f ca="1">SUM(F8:OFFSET(F6,MATCH("GOBIERNOS REGIONALES",$A$8:$A$50,0),0))</f>
        <v>2370.8882068505977</v>
      </c>
      <c r="G7" s="38">
        <f ca="1">SUM(G8:OFFSET(G6,MATCH("GOBIERNOS REGIONALES",$A$8:$A$50,0),0))</f>
        <v>1750.384106000598</v>
      </c>
      <c r="H7" s="38">
        <f ca="1">SUM(H8:OFFSET(H6,MATCH("GOBIERNOS REGIONALES",$A$8:$A$50,0),0))</f>
        <v>310.9386107499999</v>
      </c>
      <c r="I7" s="38">
        <f ca="1">SUM(I8:OFFSET(I6,MATCH("GOBIERNOS REGIONALES",$A$8:$A$50,0),0))</f>
        <v>309.56549009999998</v>
      </c>
      <c r="J7" s="39">
        <f ca="1">IFERROR(G7/E7,0)</f>
        <v>0.42991446973901892</v>
      </c>
      <c r="K7" s="39">
        <f ca="1">IFERROR(SUM(G7,H7)/E7,0)</f>
        <v>0.50628456902391705</v>
      </c>
      <c r="L7" s="40">
        <f ca="1">IFERROR(SUM(G7,H7,I7)/E7,0)</f>
        <v>0.58231741408323767</v>
      </c>
      <c r="M7" s="4"/>
    </row>
    <row r="8" spans="1:13" x14ac:dyDescent="0.25">
      <c r="A8" s="17"/>
      <c r="B8" s="18">
        <v>7</v>
      </c>
      <c r="C8" s="19" t="s">
        <v>108</v>
      </c>
      <c r="D8" s="20">
        <v>3724.9501799999994</v>
      </c>
      <c r="E8" s="21">
        <v>4071.4705580000013</v>
      </c>
      <c r="F8" s="21">
        <f t="shared" ref="F8:F18" si="0">SUM(G8,H8,I8)</f>
        <v>2370.8882068505977</v>
      </c>
      <c r="G8" s="21">
        <v>1750.384106000598</v>
      </c>
      <c r="H8" s="21">
        <v>310.9386107499999</v>
      </c>
      <c r="I8" s="21">
        <v>309.56549009999998</v>
      </c>
      <c r="J8" s="22">
        <f t="shared" ref="J8:J18" si="1">IFERROR(G8/E8,0)</f>
        <v>0.42991446973901892</v>
      </c>
      <c r="K8" s="22">
        <f t="shared" ref="K8:K18" si="2">IFERROR(SUM(G8,H8)/E8,0)</f>
        <v>0.50628456902391705</v>
      </c>
      <c r="L8" s="23">
        <f t="shared" ref="L8:L18" si="3">IFERROR(SUM(G8,H8,I8)/E8,0)</f>
        <v>0.58231741408323767</v>
      </c>
      <c r="M8" s="4"/>
    </row>
    <row r="9" spans="1:13" x14ac:dyDescent="0.25">
      <c r="A9" s="34" t="s">
        <v>206</v>
      </c>
      <c r="B9" s="57"/>
      <c r="C9" s="36"/>
      <c r="D9" s="37">
        <f ca="1">SUM(D10:OFFSET(D8,(MATCH("GOBIERNOS LOCALES",$A$8:$A$50,0)-MATCH("GOBIERNOS REGIONALES",$A$8:$A$50,0)),0))</f>
        <v>4.1156139999999999</v>
      </c>
      <c r="E9" s="38">
        <f ca="1">SUM(E10:OFFSET(E8,(MATCH("GOBIERNOS LOCALES",$A$8:$A$50,0)-MATCH("GOBIERNOS REGIONALES",$A$8:$A$50,0)),0))</f>
        <v>11.584288000000001</v>
      </c>
      <c r="F9" s="38">
        <f ca="1">SUM(F10:OFFSET(F8,(MATCH("GOBIERNOS LOCALES",$A$8:$A$50,0)-MATCH("GOBIERNOS REGIONALES",$A$8:$A$50,0)),0))</f>
        <v>9.7422425345592067</v>
      </c>
      <c r="G9" s="38">
        <f ca="1">SUM(G10:OFFSET(G8,(MATCH("GOBIERNOS LOCALES",$A$8:$A$50,0)-MATCH("GOBIERNOS REGIONALES",$A$8:$A$50,0)),0))</f>
        <v>6.6382675545592065</v>
      </c>
      <c r="H9" s="38">
        <f ca="1">SUM(H10:OFFSET(H8,(MATCH("GOBIERNOS LOCALES",$A$8:$A$50,0)-MATCH("GOBIERNOS REGIONALES",$A$8:$A$50,0)),0))</f>
        <v>2.9357129400000006</v>
      </c>
      <c r="I9" s="38">
        <f ca="1">SUM(I10:OFFSET(I8,(MATCH("GOBIERNOS LOCALES",$A$8:$A$50,0)-MATCH("GOBIERNOS REGIONALES",$A$8:$A$50,0)),0))</f>
        <v>0.16826204</v>
      </c>
      <c r="J9" s="39">
        <f t="shared" ca="1" si="1"/>
        <v>0.57304061799561667</v>
      </c>
      <c r="K9" s="39">
        <f t="shared" ca="1" si="2"/>
        <v>0.82646257539170354</v>
      </c>
      <c r="L9" s="40">
        <f t="shared" ca="1" si="3"/>
        <v>0.84098759755966068</v>
      </c>
      <c r="M9" s="4"/>
    </row>
    <row r="10" spans="1:13" x14ac:dyDescent="0.25">
      <c r="A10" s="17"/>
      <c r="B10" s="18">
        <v>445</v>
      </c>
      <c r="C10" s="19" t="s">
        <v>212</v>
      </c>
      <c r="D10" s="20">
        <v>0.27495700000000001</v>
      </c>
      <c r="E10" s="21">
        <v>0.19868999999999998</v>
      </c>
      <c r="F10" s="21">
        <f t="shared" si="0"/>
        <v>7.6961531593437382E-2</v>
      </c>
      <c r="G10" s="21">
        <v>4.5831981593437376E-2</v>
      </c>
      <c r="H10" s="21">
        <v>1.0527590000000002E-2</v>
      </c>
      <c r="I10" s="21">
        <v>2.0601959999999999E-2</v>
      </c>
      <c r="J10" s="22">
        <f t="shared" si="1"/>
        <v>0.2306708017184427</v>
      </c>
      <c r="K10" s="22">
        <f t="shared" si="2"/>
        <v>0.28365580347998082</v>
      </c>
      <c r="L10" s="23">
        <f t="shared" si="3"/>
        <v>0.38734476618570329</v>
      </c>
      <c r="M10" s="4"/>
    </row>
    <row r="11" spans="1:13" x14ac:dyDescent="0.25">
      <c r="A11" s="17"/>
      <c r="B11" s="18">
        <v>448</v>
      </c>
      <c r="C11" s="19" t="s">
        <v>215</v>
      </c>
      <c r="D11" s="20">
        <v>0</v>
      </c>
      <c r="E11" s="21">
        <v>1.6121590000000001</v>
      </c>
      <c r="F11" s="21">
        <f t="shared" si="0"/>
        <v>1.3470722236726298</v>
      </c>
      <c r="G11" s="21">
        <v>1.2905294136726297</v>
      </c>
      <c r="H11" s="21">
        <v>1.01882E-2</v>
      </c>
      <c r="I11" s="21">
        <v>4.6354609999999997E-2</v>
      </c>
      <c r="J11" s="22">
        <f t="shared" si="1"/>
        <v>0.8004976020805824</v>
      </c>
      <c r="K11" s="22">
        <f t="shared" si="2"/>
        <v>0.80681720207040974</v>
      </c>
      <c r="L11" s="23">
        <f t="shared" si="3"/>
        <v>0.83557032753756277</v>
      </c>
      <c r="M11" s="4"/>
    </row>
    <row r="12" spans="1:13" x14ac:dyDescent="0.25">
      <c r="A12" s="17"/>
      <c r="B12" s="18">
        <v>451</v>
      </c>
      <c r="C12" s="19" t="s">
        <v>218</v>
      </c>
      <c r="D12" s="20">
        <v>0.59054399999999996</v>
      </c>
      <c r="E12" s="21">
        <v>0.5</v>
      </c>
      <c r="F12" s="21">
        <f t="shared" si="0"/>
        <v>2.622118E-2</v>
      </c>
      <c r="G12" s="21">
        <v>0</v>
      </c>
      <c r="H12" s="21">
        <v>0</v>
      </c>
      <c r="I12" s="21">
        <v>2.622118E-2</v>
      </c>
      <c r="J12" s="22">
        <f t="shared" si="1"/>
        <v>0</v>
      </c>
      <c r="K12" s="22">
        <f t="shared" si="2"/>
        <v>0</v>
      </c>
      <c r="L12" s="23">
        <f t="shared" si="3"/>
        <v>5.244236E-2</v>
      </c>
      <c r="M12" s="4"/>
    </row>
    <row r="13" spans="1:13" x14ac:dyDescent="0.25">
      <c r="A13" s="17"/>
      <c r="B13" s="18">
        <v>452</v>
      </c>
      <c r="C13" s="19" t="s">
        <v>219</v>
      </c>
      <c r="D13" s="20">
        <v>0</v>
      </c>
      <c r="E13" s="21">
        <v>8.0172729999999994</v>
      </c>
      <c r="F13" s="21">
        <f t="shared" si="0"/>
        <v>7.920551461796463</v>
      </c>
      <c r="G13" s="21">
        <v>5.0545014617964625</v>
      </c>
      <c r="H13" s="21">
        <v>2.8650000000000002</v>
      </c>
      <c r="I13" s="21">
        <v>1.0499999999999999E-3</v>
      </c>
      <c r="J13" s="22">
        <f t="shared" si="1"/>
        <v>0.63045145921767454</v>
      </c>
      <c r="K13" s="22">
        <f t="shared" si="2"/>
        <v>0.98780488849468684</v>
      </c>
      <c r="L13" s="23">
        <f t="shared" si="3"/>
        <v>0.98793585572007636</v>
      </c>
      <c r="M13" s="4"/>
    </row>
    <row r="14" spans="1:13" x14ac:dyDescent="0.25">
      <c r="A14" s="17"/>
      <c r="B14" s="18">
        <v>456</v>
      </c>
      <c r="C14" s="19" t="s">
        <v>223</v>
      </c>
      <c r="D14" s="20">
        <v>0</v>
      </c>
      <c r="E14" s="21">
        <v>1.15E-2</v>
      </c>
      <c r="F14" s="21">
        <f t="shared" si="0"/>
        <v>2.2287999790824948E-3</v>
      </c>
      <c r="G14" s="21">
        <v>5.3999997908249497E-4</v>
      </c>
      <c r="H14" s="21">
        <v>1.6888000000000001E-3</v>
      </c>
      <c r="I14" s="21">
        <v>0</v>
      </c>
      <c r="J14" s="22">
        <f t="shared" si="1"/>
        <v>4.6956519920216953E-2</v>
      </c>
      <c r="K14" s="22">
        <f t="shared" si="2"/>
        <v>0.19380869383326041</v>
      </c>
      <c r="L14" s="23">
        <f t="shared" si="3"/>
        <v>0.19380869383326041</v>
      </c>
      <c r="M14" s="4"/>
    </row>
    <row r="15" spans="1:13" x14ac:dyDescent="0.25">
      <c r="A15" s="17"/>
      <c r="B15" s="18">
        <v>458</v>
      </c>
      <c r="C15" s="19" t="s">
        <v>225</v>
      </c>
      <c r="D15" s="20">
        <v>3.2201129999999996</v>
      </c>
      <c r="E15" s="21">
        <v>0.848634</v>
      </c>
      <c r="F15" s="21">
        <f t="shared" si="0"/>
        <v>0.25741495989248298</v>
      </c>
      <c r="G15" s="21">
        <v>0.15850547989248298</v>
      </c>
      <c r="H15" s="21">
        <v>3.7037519999999997E-2</v>
      </c>
      <c r="I15" s="21">
        <v>6.1871960000000004E-2</v>
      </c>
      <c r="J15" s="22">
        <f t="shared" si="1"/>
        <v>0.18677719711027721</v>
      </c>
      <c r="K15" s="22">
        <f t="shared" si="2"/>
        <v>0.23042088803003766</v>
      </c>
      <c r="L15" s="23">
        <f t="shared" si="3"/>
        <v>0.30332859618219749</v>
      </c>
      <c r="M15" s="4"/>
    </row>
    <row r="16" spans="1:13" x14ac:dyDescent="0.25">
      <c r="A16" s="17"/>
      <c r="B16" s="18">
        <v>461</v>
      </c>
      <c r="C16" s="19" t="s">
        <v>228</v>
      </c>
      <c r="D16" s="20">
        <v>0.03</v>
      </c>
      <c r="E16" s="21">
        <v>0.38553199999999999</v>
      </c>
      <c r="F16" s="21">
        <f t="shared" si="0"/>
        <v>0.10129237776667237</v>
      </c>
      <c r="G16" s="21">
        <v>7.7859217766672373E-2</v>
      </c>
      <c r="H16" s="21">
        <v>1.1270830000000001E-2</v>
      </c>
      <c r="I16" s="21">
        <v>1.2162330000000001E-2</v>
      </c>
      <c r="J16" s="22">
        <f t="shared" si="1"/>
        <v>0.20195267258404587</v>
      </c>
      <c r="K16" s="22">
        <f t="shared" si="2"/>
        <v>0.23118715895612393</v>
      </c>
      <c r="L16" s="23">
        <f t="shared" si="3"/>
        <v>0.2627340344424649</v>
      </c>
      <c r="M16" s="4"/>
    </row>
    <row r="17" spans="1:13" x14ac:dyDescent="0.25">
      <c r="A17" s="17"/>
      <c r="B17" s="18">
        <v>463</v>
      </c>
      <c r="C17" s="19" t="s">
        <v>230</v>
      </c>
      <c r="D17" s="20">
        <v>0</v>
      </c>
      <c r="E17" s="21">
        <v>1.0500000000000001E-2</v>
      </c>
      <c r="F17" s="21">
        <f t="shared" si="0"/>
        <v>1.0499999858438969E-2</v>
      </c>
      <c r="G17" s="21">
        <v>1.0499999858438969E-2</v>
      </c>
      <c r="H17" s="21">
        <v>0</v>
      </c>
      <c r="I17" s="21">
        <v>0</v>
      </c>
      <c r="J17" s="22">
        <f t="shared" si="1"/>
        <v>0.99999998651799693</v>
      </c>
      <c r="K17" s="22">
        <f t="shared" si="2"/>
        <v>0.99999998651799693</v>
      </c>
      <c r="L17" s="23">
        <f t="shared" si="3"/>
        <v>0.99999998651799693</v>
      </c>
      <c r="M17" s="4"/>
    </row>
    <row r="18" spans="1:13" ht="15.75" thickBot="1" x14ac:dyDescent="0.3">
      <c r="A18" s="41" t="s">
        <v>233</v>
      </c>
      <c r="B18" s="58"/>
      <c r="C18" s="43"/>
      <c r="D18" s="44">
        <v>480.19639199999915</v>
      </c>
      <c r="E18" s="45">
        <v>673.11993199999927</v>
      </c>
      <c r="F18" s="45">
        <f t="shared" si="0"/>
        <v>319.17348122203668</v>
      </c>
      <c r="G18" s="45">
        <v>204.44431713203684</v>
      </c>
      <c r="H18" s="45">
        <v>46.58005516999998</v>
      </c>
      <c r="I18" s="45">
        <v>68.149108919999875</v>
      </c>
      <c r="J18" s="46">
        <f t="shared" si="1"/>
        <v>0.30372643478939065</v>
      </c>
      <c r="K18" s="46">
        <f t="shared" si="2"/>
        <v>0.3729266663611992</v>
      </c>
      <c r="L18" s="47">
        <f t="shared" si="3"/>
        <v>0.47417030167818153</v>
      </c>
      <c r="M18" s="4"/>
    </row>
    <row r="19" spans="1:13" x14ac:dyDescent="0.25">
      <c r="D19" s="5"/>
      <c r="E19" s="5"/>
      <c r="F19" s="5"/>
      <c r="G19" s="5"/>
      <c r="H19" s="5"/>
      <c r="I19" s="5"/>
      <c r="J19" s="4"/>
      <c r="K19" s="4"/>
      <c r="L19" s="4"/>
      <c r="M1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workbookViewId="0">
      <selection activeCell="E10" sqref="E1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119</v>
      </c>
      <c r="B1" s="49" t="s">
        <v>1862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1866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2.8535940000000002</v>
      </c>
      <c r="I6" s="14">
        <v>8.443437000000003</v>
      </c>
      <c r="J6" s="14">
        <v>6.2607060051680525</v>
      </c>
      <c r="K6" s="14">
        <v>4.2138448251680529</v>
      </c>
      <c r="L6" s="14">
        <v>0.83248722999999991</v>
      </c>
      <c r="M6" s="14">
        <v>1.2143739499999999</v>
      </c>
      <c r="N6" s="15">
        <v>0.4990674798862183</v>
      </c>
      <c r="O6" s="15">
        <v>0.59766325670080223</v>
      </c>
      <c r="P6" s="16">
        <v>0.74148785680144835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t="shared" ref="H7:M7" si="0">SUM(H8:H17)</f>
        <v>2.8535939999999997</v>
      </c>
      <c r="I7" s="37">
        <f t="shared" si="0"/>
        <v>8.4434370000000012</v>
      </c>
      <c r="J7" s="37">
        <f t="shared" si="0"/>
        <v>6.2607060051680525</v>
      </c>
      <c r="K7" s="37">
        <f t="shared" si="0"/>
        <v>4.2138448251680529</v>
      </c>
      <c r="L7" s="37">
        <f t="shared" si="0"/>
        <v>0.83248722999999991</v>
      </c>
      <c r="M7" s="37">
        <f t="shared" si="0"/>
        <v>1.2143739499999999</v>
      </c>
      <c r="N7" s="39">
        <f>IFERROR(K7/I7,0)</f>
        <v>0.49906747988621841</v>
      </c>
      <c r="O7" s="39">
        <f>IFERROR(SUM(K7,L7)/I7,0)</f>
        <v>0.59766325670080234</v>
      </c>
      <c r="P7" s="40">
        <f>IFERROR(SUM(K7,L7,M7)/I7,0)</f>
        <v>0.74148785680144846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513</v>
      </c>
      <c r="D8" s="68">
        <v>3000001</v>
      </c>
      <c r="E8" s="19" t="s">
        <v>276</v>
      </c>
      <c r="F8" s="69">
        <v>60</v>
      </c>
      <c r="G8" s="19" t="s">
        <v>310</v>
      </c>
      <c r="H8" s="20">
        <v>0.67775000000000007</v>
      </c>
      <c r="I8" s="21">
        <v>0.5566859999999999</v>
      </c>
      <c r="J8" s="21">
        <f t="shared" ref="J8:J17" si="1">SUM(K8,L8,M8)</f>
        <v>0.2824195780760842</v>
      </c>
      <c r="K8" s="21">
        <v>0.16995462807608419</v>
      </c>
      <c r="L8" s="21">
        <v>5.0696640000000001E-2</v>
      </c>
      <c r="M8" s="21">
        <v>6.1768309999999993E-2</v>
      </c>
      <c r="N8" s="22">
        <f t="shared" ref="N8:N18" si="2">IFERROR(K8/I8,0)</f>
        <v>0.3052971119735079</v>
      </c>
      <c r="O8" s="22">
        <f t="shared" ref="O8:O18" si="3">IFERROR(SUM(K8,L8)/I8,0)</f>
        <v>0.39636575749360364</v>
      </c>
      <c r="P8" s="23">
        <f t="shared" ref="P8:P18" si="4">IFERROR(SUM(K8,L8,M8)/I8,0)</f>
        <v>0.50732293981900789</v>
      </c>
      <c r="Q8" s="70">
        <v>2</v>
      </c>
      <c r="R8" s="21">
        <v>2</v>
      </c>
      <c r="S8" s="23">
        <f>IFERROR(R8/Q8,0)</f>
        <v>1</v>
      </c>
    </row>
    <row r="9" spans="1:19" ht="25.5" x14ac:dyDescent="0.25">
      <c r="A9" s="17"/>
      <c r="B9" s="19">
        <v>5002360</v>
      </c>
      <c r="C9" s="19" t="s">
        <v>1097</v>
      </c>
      <c r="D9" s="68">
        <v>3000593</v>
      </c>
      <c r="E9" s="19" t="s">
        <v>1867</v>
      </c>
      <c r="F9" s="69">
        <v>105</v>
      </c>
      <c r="G9" s="19" t="s">
        <v>663</v>
      </c>
      <c r="H9" s="20">
        <v>0</v>
      </c>
      <c r="I9" s="21">
        <v>5.5867980000000008</v>
      </c>
      <c r="J9" s="21">
        <f t="shared" si="1"/>
        <v>5.5303060631742254</v>
      </c>
      <c r="K9" s="21">
        <v>3.7425791431742255</v>
      </c>
      <c r="L9" s="21">
        <v>0.75201135999999991</v>
      </c>
      <c r="M9" s="21">
        <v>1.0357155599999999</v>
      </c>
      <c r="N9" s="22">
        <f t="shared" si="2"/>
        <v>0.66989698628341765</v>
      </c>
      <c r="O9" s="22">
        <f t="shared" si="3"/>
        <v>0.80450206060326945</v>
      </c>
      <c r="P9" s="23">
        <f t="shared" si="4"/>
        <v>0.98988831584285386</v>
      </c>
      <c r="Q9" s="70">
        <v>5978</v>
      </c>
      <c r="R9" s="21">
        <v>6812</v>
      </c>
      <c r="S9" s="23">
        <f t="shared" ref="S9:S17" si="5">IFERROR(R9/Q9,0)</f>
        <v>1.1395115423218467</v>
      </c>
    </row>
    <row r="10" spans="1:19" ht="25.5" x14ac:dyDescent="0.25">
      <c r="A10" s="17"/>
      <c r="B10" s="19">
        <v>5004132</v>
      </c>
      <c r="C10" s="19" t="s">
        <v>1103</v>
      </c>
      <c r="D10" s="68">
        <v>3000513</v>
      </c>
      <c r="E10" s="19" t="s">
        <v>1095</v>
      </c>
      <c r="F10" s="69">
        <v>538</v>
      </c>
      <c r="G10" s="19" t="s">
        <v>1105</v>
      </c>
      <c r="H10" s="20">
        <v>0.24899399999999999</v>
      </c>
      <c r="I10" s="21">
        <v>0.37109900000000001</v>
      </c>
      <c r="J10" s="21">
        <f t="shared" si="1"/>
        <v>2.7968699811026454E-2</v>
      </c>
      <c r="K10" s="21">
        <v>2.7968699811026454E-2</v>
      </c>
      <c r="L10" s="21">
        <v>0</v>
      </c>
      <c r="M10" s="21">
        <v>0</v>
      </c>
      <c r="N10" s="22">
        <f t="shared" si="2"/>
        <v>7.5367219558733531E-2</v>
      </c>
      <c r="O10" s="22">
        <f t="shared" si="3"/>
        <v>7.5367219558733531E-2</v>
      </c>
      <c r="P10" s="23">
        <f t="shared" si="4"/>
        <v>7.5367219558733531E-2</v>
      </c>
      <c r="Q10" s="70">
        <v>0</v>
      </c>
      <c r="R10" s="21">
        <v>0</v>
      </c>
      <c r="S10" s="23">
        <f t="shared" si="5"/>
        <v>0</v>
      </c>
    </row>
    <row r="11" spans="1:19" ht="25.5" x14ac:dyDescent="0.25">
      <c r="A11" s="17"/>
      <c r="B11" s="19">
        <v>5004147</v>
      </c>
      <c r="C11" s="19" t="s">
        <v>1580</v>
      </c>
      <c r="D11" s="68">
        <v>3000512</v>
      </c>
      <c r="E11" s="19" t="s">
        <v>1094</v>
      </c>
      <c r="F11" s="69">
        <v>117</v>
      </c>
      <c r="G11" s="19" t="s">
        <v>688</v>
      </c>
      <c r="H11" s="20">
        <v>7.2999999999999995E-2</v>
      </c>
      <c r="I11" s="21">
        <v>5.1000000000000004E-2</v>
      </c>
      <c r="J11" s="21">
        <f t="shared" si="1"/>
        <v>3.531600039406866E-2</v>
      </c>
      <c r="K11" s="21">
        <v>1.5478000394068658E-2</v>
      </c>
      <c r="L11" s="21">
        <v>1.9838000000000001E-2</v>
      </c>
      <c r="M11" s="21">
        <v>0</v>
      </c>
      <c r="N11" s="22">
        <f t="shared" si="2"/>
        <v>0.30349020380526781</v>
      </c>
      <c r="O11" s="22">
        <f t="shared" si="3"/>
        <v>0.69247059596213056</v>
      </c>
      <c r="P11" s="23">
        <f t="shared" si="4"/>
        <v>0.69247059596213056</v>
      </c>
      <c r="Q11" s="70">
        <v>1</v>
      </c>
      <c r="R11" s="21">
        <v>1</v>
      </c>
      <c r="S11" s="23">
        <f t="shared" si="5"/>
        <v>1</v>
      </c>
    </row>
    <row r="12" spans="1:19" ht="25.5" x14ac:dyDescent="0.25">
      <c r="A12" s="17"/>
      <c r="B12" s="19">
        <v>5004368</v>
      </c>
      <c r="C12" s="19" t="s">
        <v>1869</v>
      </c>
      <c r="D12" s="68">
        <v>3000593</v>
      </c>
      <c r="E12" s="19" t="s">
        <v>1867</v>
      </c>
      <c r="F12" s="69">
        <v>470</v>
      </c>
      <c r="G12" s="19" t="s">
        <v>1875</v>
      </c>
      <c r="H12" s="20">
        <v>0.33840000000000003</v>
      </c>
      <c r="I12" s="21">
        <v>0.35326900000000006</v>
      </c>
      <c r="J12" s="21">
        <f t="shared" si="1"/>
        <v>0.28193227415147304</v>
      </c>
      <c r="K12" s="21">
        <v>0.22434199415147305</v>
      </c>
      <c r="L12" s="21">
        <v>0</v>
      </c>
      <c r="M12" s="21">
        <v>5.7590280000000001E-2</v>
      </c>
      <c r="N12" s="22">
        <f t="shared" si="2"/>
        <v>0.63504579839010222</v>
      </c>
      <c r="O12" s="22">
        <f t="shared" si="3"/>
        <v>0.63504579839010222</v>
      </c>
      <c r="P12" s="23">
        <f t="shared" si="4"/>
        <v>0.79806683901353637</v>
      </c>
      <c r="Q12" s="70">
        <v>250</v>
      </c>
      <c r="R12" s="21">
        <v>229</v>
      </c>
      <c r="S12" s="23">
        <f t="shared" si="5"/>
        <v>0.91600000000000004</v>
      </c>
    </row>
    <row r="13" spans="1:19" ht="25.5" x14ac:dyDescent="0.25">
      <c r="A13" s="17"/>
      <c r="B13" s="19">
        <v>5004369</v>
      </c>
      <c r="C13" s="19" t="s">
        <v>1870</v>
      </c>
      <c r="D13" s="68">
        <v>3000593</v>
      </c>
      <c r="E13" s="19" t="s">
        <v>1867</v>
      </c>
      <c r="F13" s="69">
        <v>51</v>
      </c>
      <c r="G13" s="19" t="s">
        <v>1824</v>
      </c>
      <c r="H13" s="20">
        <v>0.35980000000000001</v>
      </c>
      <c r="I13" s="21">
        <v>0.48675899999999994</v>
      </c>
      <c r="J13" s="21">
        <f t="shared" si="1"/>
        <v>0</v>
      </c>
      <c r="K13" s="21">
        <v>0</v>
      </c>
      <c r="L13" s="21">
        <v>0</v>
      </c>
      <c r="M13" s="21">
        <v>0</v>
      </c>
      <c r="N13" s="22">
        <f t="shared" si="2"/>
        <v>0</v>
      </c>
      <c r="O13" s="22">
        <f t="shared" si="3"/>
        <v>0</v>
      </c>
      <c r="P13" s="23">
        <f t="shared" si="4"/>
        <v>0</v>
      </c>
      <c r="Q13" s="70">
        <v>0</v>
      </c>
      <c r="R13" s="21">
        <v>0</v>
      </c>
      <c r="S13" s="23">
        <f t="shared" si="5"/>
        <v>0</v>
      </c>
    </row>
    <row r="14" spans="1:19" ht="38.25" x14ac:dyDescent="0.25">
      <c r="A14" s="17"/>
      <c r="B14" s="19">
        <v>5004370</v>
      </c>
      <c r="C14" s="19" t="s">
        <v>1871</v>
      </c>
      <c r="D14" s="68">
        <v>3000593</v>
      </c>
      <c r="E14" s="19" t="s">
        <v>1867</v>
      </c>
      <c r="F14" s="69">
        <v>152</v>
      </c>
      <c r="G14" s="19" t="s">
        <v>1080</v>
      </c>
      <c r="H14" s="20">
        <v>0.42459999999999998</v>
      </c>
      <c r="I14" s="21">
        <v>0.47603200000000001</v>
      </c>
      <c r="J14" s="21">
        <f t="shared" si="1"/>
        <v>6.1340459525524971E-2</v>
      </c>
      <c r="K14" s="21">
        <v>3.2545319525524974E-2</v>
      </c>
      <c r="L14" s="21">
        <v>0</v>
      </c>
      <c r="M14" s="21">
        <v>2.879514E-2</v>
      </c>
      <c r="N14" s="22">
        <f t="shared" si="2"/>
        <v>6.8367923848659279E-2</v>
      </c>
      <c r="O14" s="22">
        <f t="shared" si="3"/>
        <v>6.8367923848659279E-2</v>
      </c>
      <c r="P14" s="23">
        <f t="shared" si="4"/>
        <v>0.12885784889571492</v>
      </c>
      <c r="Q14" s="70">
        <v>600</v>
      </c>
      <c r="R14" s="21">
        <v>754</v>
      </c>
      <c r="S14" s="23">
        <f t="shared" si="5"/>
        <v>1.2566666666666666</v>
      </c>
    </row>
    <row r="15" spans="1:19" ht="25.5" x14ac:dyDescent="0.25">
      <c r="A15" s="17"/>
      <c r="B15" s="19">
        <v>5004371</v>
      </c>
      <c r="C15" s="19" t="s">
        <v>1872</v>
      </c>
      <c r="D15" s="68">
        <v>3000594</v>
      </c>
      <c r="E15" s="19" t="s">
        <v>1868</v>
      </c>
      <c r="F15" s="69">
        <v>6</v>
      </c>
      <c r="G15" s="19" t="s">
        <v>635</v>
      </c>
      <c r="H15" s="20">
        <v>0.1134</v>
      </c>
      <c r="I15" s="21">
        <v>3.8257999999999993E-2</v>
      </c>
      <c r="J15" s="21">
        <f t="shared" si="1"/>
        <v>1.439757E-2</v>
      </c>
      <c r="K15" s="21">
        <v>0</v>
      </c>
      <c r="L15" s="21">
        <v>0</v>
      </c>
      <c r="M15" s="21">
        <v>1.439757E-2</v>
      </c>
      <c r="N15" s="22">
        <f t="shared" si="2"/>
        <v>0</v>
      </c>
      <c r="O15" s="22">
        <f t="shared" si="3"/>
        <v>0</v>
      </c>
      <c r="P15" s="23">
        <f t="shared" si="4"/>
        <v>0.37632834962622203</v>
      </c>
      <c r="Q15" s="70">
        <v>0</v>
      </c>
      <c r="R15" s="21">
        <v>0</v>
      </c>
      <c r="S15" s="23">
        <f t="shared" si="5"/>
        <v>0</v>
      </c>
    </row>
    <row r="16" spans="1:19" ht="25.5" x14ac:dyDescent="0.25">
      <c r="A16" s="17"/>
      <c r="B16" s="19">
        <v>5004372</v>
      </c>
      <c r="C16" s="19" t="s">
        <v>1873</v>
      </c>
      <c r="D16" s="68">
        <v>3000594</v>
      </c>
      <c r="E16" s="19" t="s">
        <v>1868</v>
      </c>
      <c r="F16" s="69">
        <v>533</v>
      </c>
      <c r="G16" s="19" t="s">
        <v>907</v>
      </c>
      <c r="H16" s="20">
        <v>0.28850000000000003</v>
      </c>
      <c r="I16" s="21">
        <v>0.31453599999999998</v>
      </c>
      <c r="J16" s="21">
        <f t="shared" si="1"/>
        <v>2.7025360035650134E-2</v>
      </c>
      <c r="K16" s="21">
        <v>9.7704003565013409E-4</v>
      </c>
      <c r="L16" s="21">
        <v>9.9412300000000006E-3</v>
      </c>
      <c r="M16" s="21">
        <v>1.6107090000000001E-2</v>
      </c>
      <c r="N16" s="22">
        <f t="shared" si="2"/>
        <v>3.106290013385222E-3</v>
      </c>
      <c r="O16" s="22">
        <f t="shared" si="3"/>
        <v>3.471230649480548E-2</v>
      </c>
      <c r="P16" s="23">
        <f t="shared" si="4"/>
        <v>8.5921357287083625E-2</v>
      </c>
      <c r="Q16" s="70">
        <v>0</v>
      </c>
      <c r="R16" s="21">
        <v>0</v>
      </c>
      <c r="S16" s="23">
        <f t="shared" si="5"/>
        <v>0</v>
      </c>
    </row>
    <row r="17" spans="1:19" ht="25.5" x14ac:dyDescent="0.25">
      <c r="A17" s="17"/>
      <c r="B17" s="19">
        <v>5004373</v>
      </c>
      <c r="C17" s="19" t="s">
        <v>1874</v>
      </c>
      <c r="D17" s="68">
        <v>3000512</v>
      </c>
      <c r="E17" s="19" t="s">
        <v>1094</v>
      </c>
      <c r="F17" s="69">
        <v>86</v>
      </c>
      <c r="G17" s="19" t="s">
        <v>501</v>
      </c>
      <c r="H17" s="20">
        <v>0.32914999999999994</v>
      </c>
      <c r="I17" s="21">
        <v>0.20899999999999999</v>
      </c>
      <c r="J17" s="21">
        <f t="shared" si="1"/>
        <v>0</v>
      </c>
      <c r="K17" s="21">
        <v>0</v>
      </c>
      <c r="L17" s="21">
        <v>0</v>
      </c>
      <c r="M17" s="21">
        <v>0</v>
      </c>
      <c r="N17" s="22">
        <f t="shared" si="2"/>
        <v>0</v>
      </c>
      <c r="O17" s="22">
        <f t="shared" si="3"/>
        <v>0</v>
      </c>
      <c r="P17" s="23">
        <f t="shared" si="4"/>
        <v>0</v>
      </c>
      <c r="Q17" s="70">
        <v>0</v>
      </c>
      <c r="R17" s="21">
        <v>0</v>
      </c>
      <c r="S17" s="23">
        <f t="shared" si="5"/>
        <v>0</v>
      </c>
    </row>
    <row r="18" spans="1:19" ht="15.75" thickBot="1" x14ac:dyDescent="0.3">
      <c r="A18" s="41" t="s">
        <v>294</v>
      </c>
      <c r="B18" s="43"/>
      <c r="C18" s="43"/>
      <c r="D18" s="65"/>
      <c r="E18" s="43"/>
      <c r="F18" s="66"/>
      <c r="G18" s="43"/>
      <c r="H18" s="44">
        <f>H6-H7</f>
        <v>0</v>
      </c>
      <c r="I18" s="44">
        <f t="shared" ref="I18:M18" si="6">I6-I7</f>
        <v>0</v>
      </c>
      <c r="J18" s="44">
        <f t="shared" si="6"/>
        <v>0</v>
      </c>
      <c r="K18" s="44">
        <f t="shared" si="6"/>
        <v>0</v>
      </c>
      <c r="L18" s="44">
        <f t="shared" si="6"/>
        <v>0</v>
      </c>
      <c r="M18" s="44">
        <f t="shared" si="6"/>
        <v>0</v>
      </c>
      <c r="N18" s="46">
        <f t="shared" si="2"/>
        <v>0</v>
      </c>
      <c r="O18" s="46">
        <f t="shared" si="3"/>
        <v>0</v>
      </c>
      <c r="P18" s="47">
        <f t="shared" si="4"/>
        <v>0</v>
      </c>
      <c r="Q18" s="67"/>
      <c r="R18" s="45"/>
      <c r="S18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120</v>
      </c>
      <c r="B1" s="50" t="s">
        <v>80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1878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6.2700000000000014</v>
      </c>
      <c r="E6" s="14">
        <v>6.8560999999999996</v>
      </c>
      <c r="F6" s="14">
        <v>0.56192033282713716</v>
      </c>
      <c r="G6" s="14">
        <v>0.44783719282713719</v>
      </c>
      <c r="H6" s="14">
        <v>6.9557239999999992E-2</v>
      </c>
      <c r="I6" s="14">
        <v>4.4525899999999993E-2</v>
      </c>
      <c r="J6" s="15">
        <v>6.5319524631661907E-2</v>
      </c>
      <c r="K6" s="15">
        <v>7.5464831730449849E-2</v>
      </c>
      <c r="L6" s="16">
        <v>8.1959179829223197E-2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6.2700000000000014</v>
      </c>
      <c r="E7" s="38">
        <f ca="1">SUM(E8:OFFSET(E6,MATCH("GOBIERNOS REGIONALES",$A$8:$A$50,0),0))</f>
        <v>6.8561000000000005</v>
      </c>
      <c r="F7" s="38">
        <f ca="1">SUM(F8:OFFSET(F6,MATCH("GOBIERNOS REGIONALES",$A$8:$A$50,0),0))</f>
        <v>0.56192033282713716</v>
      </c>
      <c r="G7" s="38">
        <f ca="1">SUM(G8:OFFSET(G6,MATCH("GOBIERNOS REGIONALES",$A$8:$A$50,0),0))</f>
        <v>0.44783719282713719</v>
      </c>
      <c r="H7" s="38">
        <f ca="1">SUM(H8:OFFSET(H6,MATCH("GOBIERNOS REGIONALES",$A$8:$A$50,0),0))</f>
        <v>6.9557239999999992E-2</v>
      </c>
      <c r="I7" s="38">
        <f ca="1">SUM(I8:OFFSET(I6,MATCH("GOBIERNOS REGIONALES",$A$8:$A$50,0),0))</f>
        <v>4.4525899999999993E-2</v>
      </c>
      <c r="J7" s="39">
        <f ca="1">IFERROR(G7/E7,0)</f>
        <v>6.5319524631661893E-2</v>
      </c>
      <c r="K7" s="39">
        <f ca="1">IFERROR(SUM(G7,H7)/E7,0)</f>
        <v>7.5464831730449836E-2</v>
      </c>
      <c r="L7" s="40">
        <f ca="1">IFERROR(SUM(G7,H7,I7)/E7,0)</f>
        <v>8.1959179829223197E-2</v>
      </c>
      <c r="M7" s="4"/>
    </row>
    <row r="8" spans="1:13" x14ac:dyDescent="0.25">
      <c r="A8" s="17"/>
      <c r="B8" s="18">
        <v>16</v>
      </c>
      <c r="C8" s="19" t="s">
        <v>116</v>
      </c>
      <c r="D8" s="20">
        <v>6.2700000000000014</v>
      </c>
      <c r="E8" s="21">
        <v>6.8561000000000005</v>
      </c>
      <c r="F8" s="21">
        <f t="shared" ref="F8:F10" si="0">SUM(G8,H8,I8)</f>
        <v>0.56192033282713716</v>
      </c>
      <c r="G8" s="21">
        <v>0.44783719282713719</v>
      </c>
      <c r="H8" s="21">
        <v>6.9557239999999992E-2</v>
      </c>
      <c r="I8" s="21">
        <v>4.4525899999999993E-2</v>
      </c>
      <c r="J8" s="22">
        <f t="shared" ref="J8:J10" si="1">IFERROR(G8/E8,0)</f>
        <v>6.5319524631661893E-2</v>
      </c>
      <c r="K8" s="22">
        <f t="shared" ref="K8:K10" si="2">IFERROR(SUM(G8,H8)/E8,0)</f>
        <v>7.5464831730449836E-2</v>
      </c>
      <c r="L8" s="23">
        <f t="shared" ref="L8:L10" si="3">IFERROR(SUM(G8,H8,I8)/E8,0)</f>
        <v>8.1959179829223197E-2</v>
      </c>
      <c r="M8" s="4"/>
    </row>
    <row r="9" spans="1:13" ht="15.75" thickBot="1" x14ac:dyDescent="0.3">
      <c r="A9" s="41" t="s">
        <v>206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233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120</v>
      </c>
      <c r="B1" s="51" t="s">
        <v>80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1879</v>
      </c>
      <c r="N2" s="72" t="s">
        <v>1888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6.2700000000000014</v>
      </c>
      <c r="E6" s="14">
        <f ca="1">SUM(E7:OFFSET(E7,50,0))</f>
        <v>6.8560999999999996</v>
      </c>
      <c r="F6" s="14">
        <f ca="1">SUM(F7:OFFSET(F7,50,0))</f>
        <v>0.56192033282713716</v>
      </c>
      <c r="G6" s="14">
        <f ca="1">SUM(G7:OFFSET(G7,50,0))</f>
        <v>0.44783719282713719</v>
      </c>
      <c r="H6" s="14">
        <f ca="1">SUM(H7:OFFSET(H7,50,0))</f>
        <v>6.9557239999999992E-2</v>
      </c>
      <c r="I6" s="14">
        <f ca="1">SUM(I7:OFFSET(I7,50,0))</f>
        <v>4.4525899999999993E-2</v>
      </c>
      <c r="J6" s="15">
        <f ca="1">IFERROR(G6/E6,0)</f>
        <v>6.5319524631661907E-2</v>
      </c>
      <c r="K6" s="15">
        <f ca="1">IFERROR(SUM(G6,H6)/E6,0)</f>
        <v>7.5464831730449849E-2</v>
      </c>
      <c r="L6" s="16">
        <f ca="1">IFERROR(SUM(G6,H6,I6)/E6,0)</f>
        <v>8.1959179829223197E-2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2</v>
      </c>
      <c r="C7" s="19" t="s">
        <v>251</v>
      </c>
      <c r="D7" s="20">
        <v>0</v>
      </c>
      <c r="E7" s="21">
        <v>0.14099999999999999</v>
      </c>
      <c r="F7" s="21">
        <f t="shared" ref="F7:F11" si="0">SUM(G7,H7,I7)</f>
        <v>0</v>
      </c>
      <c r="G7" s="21">
        <v>0</v>
      </c>
      <c r="H7" s="21">
        <v>0</v>
      </c>
      <c r="I7" s="21">
        <v>0</v>
      </c>
      <c r="J7" s="22">
        <f t="shared" ref="J7:J11" si="1">IFERROR(G7/E7,0)</f>
        <v>0</v>
      </c>
      <c r="K7" s="22">
        <f t="shared" ref="K7:K11" si="2">IFERROR(SUM(G7,H7)/E7,0)</f>
        <v>0</v>
      </c>
      <c r="L7" s="23">
        <f t="shared" ref="L7:L11" si="3">IFERROR(SUM(G7,H7,I7)/E7,0)</f>
        <v>0</v>
      </c>
      <c r="M7" s="4"/>
      <c r="N7" t="s">
        <v>272</v>
      </c>
      <c r="O7" s="5">
        <v>5.5500000715255737E-2</v>
      </c>
      <c r="P7" s="71">
        <v>0.42857143409463888</v>
      </c>
    </row>
    <row r="8" spans="1:16" x14ac:dyDescent="0.25">
      <c r="A8" s="17"/>
      <c r="B8" s="55">
        <v>6</v>
      </c>
      <c r="C8" s="19" t="s">
        <v>255</v>
      </c>
      <c r="D8" s="20">
        <v>0</v>
      </c>
      <c r="E8" s="21">
        <v>0.16800000000000001</v>
      </c>
      <c r="F8" s="21">
        <f t="shared" si="0"/>
        <v>0</v>
      </c>
      <c r="G8" s="21">
        <v>0</v>
      </c>
      <c r="H8" s="21">
        <v>0</v>
      </c>
      <c r="I8" s="21">
        <v>0</v>
      </c>
      <c r="J8" s="22">
        <f t="shared" si="1"/>
        <v>0</v>
      </c>
      <c r="K8" s="22">
        <f t="shared" si="2"/>
        <v>0</v>
      </c>
      <c r="L8" s="23">
        <f t="shared" si="3"/>
        <v>0</v>
      </c>
      <c r="M8" s="4"/>
      <c r="N8" t="s">
        <v>270</v>
      </c>
      <c r="O8" s="5">
        <v>0.26923363694203084</v>
      </c>
      <c r="P8" s="71">
        <v>0.11557616532625833</v>
      </c>
    </row>
    <row r="9" spans="1:16" x14ac:dyDescent="0.25">
      <c r="A9" s="17"/>
      <c r="B9" s="55">
        <v>15</v>
      </c>
      <c r="C9" s="19" t="s">
        <v>264</v>
      </c>
      <c r="D9" s="20">
        <v>4.6638700000000011</v>
      </c>
      <c r="E9" s="21">
        <v>4.0881089999999993</v>
      </c>
      <c r="F9" s="21">
        <f t="shared" si="0"/>
        <v>0.23718669516985058</v>
      </c>
      <c r="G9" s="21">
        <v>0.17531355516985059</v>
      </c>
      <c r="H9" s="21">
        <v>3.6107239999999999E-2</v>
      </c>
      <c r="I9" s="21">
        <v>2.5765899999999998E-2</v>
      </c>
      <c r="J9" s="22">
        <f t="shared" si="1"/>
        <v>4.2883777113049242E-2</v>
      </c>
      <c r="K9" s="22">
        <f t="shared" si="2"/>
        <v>5.1716036722565521E-2</v>
      </c>
      <c r="L9" s="23">
        <f t="shared" si="3"/>
        <v>5.8018681784133108E-2</v>
      </c>
      <c r="M9" s="4"/>
      <c r="N9" t="s">
        <v>264</v>
      </c>
      <c r="O9" s="5">
        <v>0.23718669516985058</v>
      </c>
      <c r="P9" s="71">
        <v>5.8018681784133108E-2</v>
      </c>
    </row>
    <row r="10" spans="1:16" x14ac:dyDescent="0.25">
      <c r="A10" s="17"/>
      <c r="B10" s="55">
        <v>21</v>
      </c>
      <c r="C10" s="19" t="s">
        <v>270</v>
      </c>
      <c r="D10" s="20">
        <v>1.6061300000000001</v>
      </c>
      <c r="E10" s="21">
        <v>2.329491</v>
      </c>
      <c r="F10" s="21">
        <f t="shared" si="0"/>
        <v>0.26923363694203084</v>
      </c>
      <c r="G10" s="21">
        <v>0.21702363694203086</v>
      </c>
      <c r="H10" s="21">
        <v>3.3450000000000001E-2</v>
      </c>
      <c r="I10" s="21">
        <v>1.8759999999999999E-2</v>
      </c>
      <c r="J10" s="22">
        <f t="shared" si="1"/>
        <v>9.3163543856589648E-2</v>
      </c>
      <c r="K10" s="22">
        <f t="shared" si="2"/>
        <v>0.10752290390563039</v>
      </c>
      <c r="L10" s="23">
        <f t="shared" si="3"/>
        <v>0.11557616532625833</v>
      </c>
      <c r="M10" s="4"/>
      <c r="N10" t="s">
        <v>251</v>
      </c>
      <c r="O10" s="5">
        <v>0</v>
      </c>
      <c r="P10" s="71">
        <v>0</v>
      </c>
    </row>
    <row r="11" spans="1:16" ht="15.75" thickBot="1" x14ac:dyDescent="0.3">
      <c r="A11" s="24"/>
      <c r="B11" s="56">
        <v>23</v>
      </c>
      <c r="C11" s="26" t="s">
        <v>272</v>
      </c>
      <c r="D11" s="27">
        <v>0</v>
      </c>
      <c r="E11" s="28">
        <v>0.1295</v>
      </c>
      <c r="F11" s="28">
        <f t="shared" si="0"/>
        <v>5.5500000715255737E-2</v>
      </c>
      <c r="G11" s="28">
        <v>5.5500000715255737E-2</v>
      </c>
      <c r="H11" s="28">
        <v>0</v>
      </c>
      <c r="I11" s="28">
        <v>0</v>
      </c>
      <c r="J11" s="29">
        <f t="shared" si="1"/>
        <v>0.42857143409463888</v>
      </c>
      <c r="K11" s="29">
        <f t="shared" si="2"/>
        <v>0.42857143409463888</v>
      </c>
      <c r="L11" s="30">
        <f t="shared" si="3"/>
        <v>0.42857143409463888</v>
      </c>
      <c r="M11" s="4"/>
      <c r="N11" t="s">
        <v>255</v>
      </c>
      <c r="O11" s="5">
        <v>0</v>
      </c>
      <c r="P11" s="71">
        <v>0</v>
      </c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topLeftCell="A11"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3.5703125" customWidth="1"/>
    <col min="6" max="6" width="13.5703125" customWidth="1"/>
    <col min="7" max="9" width="0" hidden="1" customWidth="1"/>
  </cols>
  <sheetData>
    <row r="1" spans="1:13" ht="15.75" x14ac:dyDescent="0.25">
      <c r="A1" s="50">
        <v>120</v>
      </c>
      <c r="B1" s="49" t="s">
        <v>80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1880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6.2700000000000014</v>
      </c>
      <c r="E6" s="14">
        <v>6.8560999999999996</v>
      </c>
      <c r="F6" s="14">
        <v>0.56192033282713716</v>
      </c>
      <c r="G6" s="14">
        <v>0.44783719282713719</v>
      </c>
      <c r="H6" s="14">
        <v>6.9557239999999992E-2</v>
      </c>
      <c r="I6" s="14">
        <v>4.4525899999999993E-2</v>
      </c>
      <c r="J6" s="15">
        <v>6.5319524631661907E-2</v>
      </c>
      <c r="K6" s="15">
        <v>7.5464831730449849E-2</v>
      </c>
      <c r="L6" s="16">
        <v>8.1959179829223197E-2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6.2700000000000014</v>
      </c>
      <c r="E7" s="38">
        <f ca="1">SUM(E8:OFFSET(E6,MATCH("PROYECTOS",$A$8:$A$50,0),0))</f>
        <v>5.5337389999999997</v>
      </c>
      <c r="F7" s="38">
        <f ca="1">SUM(F8:OFFSET(F6,MATCH("PROYECTOS",$A$8:$A$50,0),0))</f>
        <v>0.38999611056642358</v>
      </c>
      <c r="G7" s="38">
        <f ca="1">SUM(G8:OFFSET(G6,MATCH("PROYECTOS",$A$8:$A$50,0),0))</f>
        <v>0.27591297056642361</v>
      </c>
      <c r="H7" s="38">
        <f ca="1">SUM(H8:OFFSET(H6,MATCH("PROYECTOS",$A$8:$A$50,0),0))</f>
        <v>6.9557239999999992E-2</v>
      </c>
      <c r="I7" s="38">
        <f ca="1">SUM(I8:OFFSET(I6,MATCH("PROYECTOS",$A$8:$A$50,0),0))</f>
        <v>4.4525899999999993E-2</v>
      </c>
      <c r="J7" s="39">
        <f ca="1">IFERROR(G7/E7,0)</f>
        <v>4.9860134452749512E-2</v>
      </c>
      <c r="K7" s="39">
        <f ca="1">IFERROR(SUM(G7,H7)/E7,0)</f>
        <v>6.242979847195966E-2</v>
      </c>
      <c r="L7" s="40">
        <f ca="1">IFERROR(SUM(G7,H7,I7)/E7,0)</f>
        <v>7.0476057972091485E-2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2.9837100000000008</v>
      </c>
      <c r="E8" s="21">
        <v>2.8153099999999998</v>
      </c>
      <c r="F8" s="21">
        <f t="shared" ref="F8:F10" si="0">SUM(G8,H8,I8)</f>
        <v>0.23718669516985058</v>
      </c>
      <c r="G8" s="21">
        <v>0.17531355516985059</v>
      </c>
      <c r="H8" s="21">
        <v>3.6107239999999999E-2</v>
      </c>
      <c r="I8" s="21">
        <v>2.5765899999999998E-2</v>
      </c>
      <c r="J8" s="22">
        <f t="shared" ref="J8:J11" si="1">IFERROR(G8/E8,0)</f>
        <v>6.2271492364908518E-2</v>
      </c>
      <c r="K8" s="22">
        <f t="shared" ref="K8:K11" si="2">IFERROR(SUM(G8,H8)/E8,0)</f>
        <v>7.5096808227104864E-2</v>
      </c>
      <c r="L8" s="23">
        <f t="shared" ref="L8:L11" si="3">IFERROR(SUM(G8,H8,I8)/E8,0)</f>
        <v>8.4248873186203513E-2</v>
      </c>
      <c r="M8" s="4"/>
    </row>
    <row r="9" spans="1:13" ht="25.5" x14ac:dyDescent="0.25">
      <c r="A9" s="17"/>
      <c r="B9" s="19">
        <v>3000517</v>
      </c>
      <c r="C9" s="19" t="s">
        <v>1882</v>
      </c>
      <c r="D9" s="20">
        <v>1.5806300000000002</v>
      </c>
      <c r="E9" s="21">
        <v>1.012769</v>
      </c>
      <c r="F9" s="21">
        <f t="shared" si="0"/>
        <v>9.3480506207784642E-2</v>
      </c>
      <c r="G9" s="21">
        <v>6.9220506207784638E-2</v>
      </c>
      <c r="H9" s="21">
        <v>5.4999999999999997E-3</v>
      </c>
      <c r="I9" s="21">
        <v>1.8759999999999999E-2</v>
      </c>
      <c r="J9" s="22">
        <f t="shared" si="1"/>
        <v>6.8347773488114896E-2</v>
      </c>
      <c r="K9" s="22">
        <f t="shared" si="2"/>
        <v>7.3778429442236726E-2</v>
      </c>
      <c r="L9" s="23">
        <f t="shared" si="3"/>
        <v>9.2301903205750407E-2</v>
      </c>
      <c r="M9" s="4"/>
    </row>
    <row r="10" spans="1:13" ht="51" x14ac:dyDescent="0.25">
      <c r="A10" s="17"/>
      <c r="B10" s="19">
        <v>3000518</v>
      </c>
      <c r="C10" s="19" t="s">
        <v>1883</v>
      </c>
      <c r="D10" s="20">
        <v>1.70566</v>
      </c>
      <c r="E10" s="21">
        <v>1.70566</v>
      </c>
      <c r="F10" s="21">
        <f t="shared" si="0"/>
        <v>5.9328909188788387E-2</v>
      </c>
      <c r="G10" s="21">
        <v>3.1378909188788384E-2</v>
      </c>
      <c r="H10" s="21">
        <v>2.7949999999999999E-2</v>
      </c>
      <c r="I10" s="21">
        <v>0</v>
      </c>
      <c r="J10" s="22">
        <f t="shared" si="1"/>
        <v>1.8396930917526578E-2</v>
      </c>
      <c r="K10" s="22">
        <f t="shared" si="2"/>
        <v>3.4783549587132478E-2</v>
      </c>
      <c r="L10" s="23">
        <f t="shared" si="3"/>
        <v>3.4783549587132478E-2</v>
      </c>
      <c r="M10" s="4"/>
    </row>
    <row r="11" spans="1:13" ht="15.75" thickBot="1" x14ac:dyDescent="0.3">
      <c r="A11" s="41" t="s">
        <v>294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1.3223609999999999</v>
      </c>
      <c r="F11" s="45">
        <f t="shared" ca="1" si="4"/>
        <v>0.17192422226071358</v>
      </c>
      <c r="G11" s="45">
        <f t="shared" ca="1" si="4"/>
        <v>0.17192422226071358</v>
      </c>
      <c r="H11" s="45">
        <f t="shared" ca="1" si="4"/>
        <v>0</v>
      </c>
      <c r="I11" s="45">
        <f t="shared" ca="1" si="4"/>
        <v>0</v>
      </c>
      <c r="J11" s="46">
        <f t="shared" ca="1" si="1"/>
        <v>0.13001307680785623</v>
      </c>
      <c r="K11" s="46">
        <f t="shared" ca="1" si="2"/>
        <v>0.13001307680785623</v>
      </c>
      <c r="L11" s="47">
        <f t="shared" ca="1" si="3"/>
        <v>0.13001307680785623</v>
      </c>
      <c r="M11" s="4"/>
    </row>
    <row r="12" spans="1:13" ht="15.75" thickBot="1" x14ac:dyDescent="0.3"/>
    <row r="13" spans="1:13" ht="15.75" thickBot="1" x14ac:dyDescent="0.3">
      <c r="A13" s="89" t="s">
        <v>316</v>
      </c>
      <c r="B13" s="90"/>
      <c r="C13" s="90"/>
      <c r="D13" s="91"/>
    </row>
    <row r="14" spans="1:13" ht="15.75" thickBot="1" x14ac:dyDescent="0.3">
      <c r="A14" s="1" t="s">
        <v>1889</v>
      </c>
    </row>
    <row r="15" spans="1:13" ht="45" customHeight="1" x14ac:dyDescent="0.25">
      <c r="A15" s="82" t="s">
        <v>318</v>
      </c>
      <c r="B15" s="83"/>
      <c r="C15" s="83"/>
      <c r="D15" s="94" t="s">
        <v>319</v>
      </c>
    </row>
    <row r="16" spans="1:13" ht="15.75" thickBot="1" x14ac:dyDescent="0.3">
      <c r="A16" s="92"/>
      <c r="B16" s="93"/>
      <c r="C16" s="93"/>
      <c r="D16" s="95"/>
    </row>
    <row r="17" spans="1:4" x14ac:dyDescent="0.25">
      <c r="A17" s="17"/>
      <c r="B17" s="19">
        <v>3000001</v>
      </c>
      <c r="C17" s="19" t="s">
        <v>276</v>
      </c>
      <c r="D17" s="23">
        <v>8.4248873186203513E-2</v>
      </c>
    </row>
    <row r="18" spans="1:4" ht="25.5" x14ac:dyDescent="0.25">
      <c r="A18" s="17"/>
      <c r="B18" s="19">
        <v>3000517</v>
      </c>
      <c r="C18" s="19" t="s">
        <v>1882</v>
      </c>
      <c r="D18" s="23">
        <v>9.2301903205750407E-2</v>
      </c>
    </row>
    <row r="19" spans="1:4" ht="51.75" thickBot="1" x14ac:dyDescent="0.3">
      <c r="A19" s="24"/>
      <c r="B19" s="26">
        <v>3000518</v>
      </c>
      <c r="C19" s="26" t="s">
        <v>1883</v>
      </c>
      <c r="D19" s="30">
        <v>3.4783549587132478E-2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"/>
  <sheetViews>
    <sheetView workbookViewId="0">
      <selection activeCell="G20" sqref="G2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120</v>
      </c>
      <c r="B1" s="49" t="s">
        <v>80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1881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6.2700000000000014</v>
      </c>
      <c r="I6" s="14">
        <v>6.8560999999999996</v>
      </c>
      <c r="J6" s="14">
        <v>0.56192033282713716</v>
      </c>
      <c r="K6" s="14">
        <v>0.44783719282713719</v>
      </c>
      <c r="L6" s="14">
        <v>6.9557239999999992E-2</v>
      </c>
      <c r="M6" s="14">
        <v>4.4525899999999993E-2</v>
      </c>
      <c r="N6" s="15">
        <v>6.5319524631661907E-2</v>
      </c>
      <c r="O6" s="15">
        <v>7.5464831730449849E-2</v>
      </c>
      <c r="P6" s="16">
        <v>8.1959179829223197E-2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t="shared" ref="H7:M7" si="0">SUM(H8:H13)</f>
        <v>6.2700000000000014</v>
      </c>
      <c r="I7" s="37">
        <f t="shared" si="0"/>
        <v>5.5337390000000006</v>
      </c>
      <c r="J7" s="37">
        <f t="shared" si="0"/>
        <v>0.38999611056642358</v>
      </c>
      <c r="K7" s="37">
        <f t="shared" si="0"/>
        <v>0.27591297056642361</v>
      </c>
      <c r="L7" s="37">
        <f t="shared" si="0"/>
        <v>6.9557239999999992E-2</v>
      </c>
      <c r="M7" s="37">
        <f t="shared" si="0"/>
        <v>4.4525899999999993E-2</v>
      </c>
      <c r="N7" s="39">
        <f>IFERROR(K7/I7,0)</f>
        <v>4.9860134452749505E-2</v>
      </c>
      <c r="O7" s="39">
        <f>IFERROR(SUM(K7,L7)/I7,0)</f>
        <v>6.2429798471959654E-2</v>
      </c>
      <c r="P7" s="40">
        <f>IFERROR(SUM(K7,L7,M7)/I7,0)</f>
        <v>7.0476057972091485E-2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513</v>
      </c>
      <c r="D8" s="68">
        <v>3000001</v>
      </c>
      <c r="E8" s="19" t="s">
        <v>276</v>
      </c>
      <c r="F8" s="69">
        <v>1</v>
      </c>
      <c r="G8" s="19" t="s">
        <v>532</v>
      </c>
      <c r="H8" s="20">
        <v>2.9837100000000008</v>
      </c>
      <c r="I8" s="21">
        <v>2.8153099999999998</v>
      </c>
      <c r="J8" s="21">
        <f t="shared" ref="J8:J13" si="1">SUM(K8,L8,M8)</f>
        <v>0.23718669516985058</v>
      </c>
      <c r="K8" s="21">
        <v>0.17531355516985059</v>
      </c>
      <c r="L8" s="21">
        <v>3.6107239999999999E-2</v>
      </c>
      <c r="M8" s="21">
        <v>2.5765899999999998E-2</v>
      </c>
      <c r="N8" s="22">
        <f t="shared" ref="N8:N14" si="2">IFERROR(K8/I8,0)</f>
        <v>6.2271492364908518E-2</v>
      </c>
      <c r="O8" s="22">
        <f t="shared" ref="O8:O14" si="3">IFERROR(SUM(K8,L8)/I8,0)</f>
        <v>7.5096808227104864E-2</v>
      </c>
      <c r="P8" s="23">
        <f t="shared" ref="P8:P14" si="4">IFERROR(SUM(K8,L8,M8)/I8,0)</f>
        <v>8.4248873186203513E-2</v>
      </c>
      <c r="Q8" s="70">
        <v>6</v>
      </c>
      <c r="R8" s="21">
        <v>5</v>
      </c>
      <c r="S8" s="23">
        <f>IFERROR(R8/Q8,0)</f>
        <v>0.83333333333333337</v>
      </c>
    </row>
    <row r="9" spans="1:19" ht="25.5" x14ac:dyDescent="0.25">
      <c r="A9" s="17"/>
      <c r="B9" s="19">
        <v>5004349</v>
      </c>
      <c r="C9" s="19" t="s">
        <v>1884</v>
      </c>
      <c r="D9" s="68">
        <v>3000517</v>
      </c>
      <c r="E9" s="19" t="s">
        <v>1882</v>
      </c>
      <c r="F9" s="69">
        <v>60</v>
      </c>
      <c r="G9" s="19" t="s">
        <v>310</v>
      </c>
      <c r="H9" s="20">
        <v>0.20855000000000001</v>
      </c>
      <c r="I9" s="21">
        <v>0.20855000000000001</v>
      </c>
      <c r="J9" s="21">
        <f t="shared" si="1"/>
        <v>9.3480506207784642E-2</v>
      </c>
      <c r="K9" s="21">
        <v>6.9220506207784638E-2</v>
      </c>
      <c r="L9" s="21">
        <v>5.4999999999999997E-3</v>
      </c>
      <c r="M9" s="21">
        <v>1.8759999999999999E-2</v>
      </c>
      <c r="N9" s="22">
        <f t="shared" si="2"/>
        <v>0.33191324002773737</v>
      </c>
      <c r="O9" s="22">
        <f t="shared" si="3"/>
        <v>0.35828581255231184</v>
      </c>
      <c r="P9" s="23">
        <f t="shared" si="4"/>
        <v>0.44824025992704214</v>
      </c>
      <c r="Q9" s="70">
        <v>71</v>
      </c>
      <c r="R9" s="21">
        <v>32</v>
      </c>
      <c r="S9" s="23">
        <f t="shared" ref="S9:S13" si="5">IFERROR(R9/Q9,0)</f>
        <v>0.45070422535211269</v>
      </c>
    </row>
    <row r="10" spans="1:19" ht="38.25" x14ac:dyDescent="0.25">
      <c r="A10" s="17"/>
      <c r="B10" s="19">
        <v>5004375</v>
      </c>
      <c r="C10" s="19" t="s">
        <v>787</v>
      </c>
      <c r="D10" s="68">
        <v>3000517</v>
      </c>
      <c r="E10" s="19" t="s">
        <v>1882</v>
      </c>
      <c r="F10" s="69">
        <v>120</v>
      </c>
      <c r="G10" s="19" t="s">
        <v>690</v>
      </c>
      <c r="H10" s="20">
        <v>1.1200000000000001</v>
      </c>
      <c r="I10" s="21">
        <v>0.55213900000000005</v>
      </c>
      <c r="J10" s="21">
        <f t="shared" si="1"/>
        <v>0</v>
      </c>
      <c r="K10" s="21">
        <v>0</v>
      </c>
      <c r="L10" s="21">
        <v>0</v>
      </c>
      <c r="M10" s="21">
        <v>0</v>
      </c>
      <c r="N10" s="22">
        <f t="shared" si="2"/>
        <v>0</v>
      </c>
      <c r="O10" s="22">
        <f t="shared" si="3"/>
        <v>0</v>
      </c>
      <c r="P10" s="23">
        <f t="shared" si="4"/>
        <v>0</v>
      </c>
      <c r="Q10" s="70">
        <v>2</v>
      </c>
      <c r="R10" s="21">
        <v>0</v>
      </c>
      <c r="S10" s="23">
        <f t="shared" si="5"/>
        <v>0</v>
      </c>
    </row>
    <row r="11" spans="1:19" ht="25.5" x14ac:dyDescent="0.25">
      <c r="A11" s="17"/>
      <c r="B11" s="19">
        <v>5004376</v>
      </c>
      <c r="C11" s="19" t="s">
        <v>1885</v>
      </c>
      <c r="D11" s="68">
        <v>3000517</v>
      </c>
      <c r="E11" s="19" t="s">
        <v>1882</v>
      </c>
      <c r="F11" s="69">
        <v>60</v>
      </c>
      <c r="G11" s="19" t="s">
        <v>310</v>
      </c>
      <c r="H11" s="20">
        <v>0.25207999999999997</v>
      </c>
      <c r="I11" s="21">
        <v>0.25207999999999997</v>
      </c>
      <c r="J11" s="21">
        <f t="shared" si="1"/>
        <v>0</v>
      </c>
      <c r="K11" s="21">
        <v>0</v>
      </c>
      <c r="L11" s="21">
        <v>0</v>
      </c>
      <c r="M11" s="21">
        <v>0</v>
      </c>
      <c r="N11" s="22">
        <f t="shared" si="2"/>
        <v>0</v>
      </c>
      <c r="O11" s="22">
        <f t="shared" si="3"/>
        <v>0</v>
      </c>
      <c r="P11" s="23">
        <f t="shared" si="4"/>
        <v>0</v>
      </c>
      <c r="Q11" s="70">
        <v>0</v>
      </c>
      <c r="R11" s="21">
        <v>0</v>
      </c>
      <c r="S11" s="23">
        <f t="shared" si="5"/>
        <v>0</v>
      </c>
    </row>
    <row r="12" spans="1:19" ht="51" x14ac:dyDescent="0.25">
      <c r="A12" s="17"/>
      <c r="B12" s="19">
        <v>5004377</v>
      </c>
      <c r="C12" s="19" t="s">
        <v>1886</v>
      </c>
      <c r="D12" s="68">
        <v>3000518</v>
      </c>
      <c r="E12" s="19" t="s">
        <v>1883</v>
      </c>
      <c r="F12" s="69">
        <v>86</v>
      </c>
      <c r="G12" s="19" t="s">
        <v>501</v>
      </c>
      <c r="H12" s="20">
        <v>1.39758</v>
      </c>
      <c r="I12" s="21">
        <v>1.39758</v>
      </c>
      <c r="J12" s="21">
        <f t="shared" si="1"/>
        <v>5.9328909188788387E-2</v>
      </c>
      <c r="K12" s="21">
        <v>3.1378909188788384E-2</v>
      </c>
      <c r="L12" s="21">
        <v>2.7949999999999999E-2</v>
      </c>
      <c r="M12" s="21">
        <v>0</v>
      </c>
      <c r="N12" s="22">
        <f t="shared" si="2"/>
        <v>2.2452316997086667E-2</v>
      </c>
      <c r="O12" s="22">
        <f t="shared" si="3"/>
        <v>4.2451172161012886E-2</v>
      </c>
      <c r="P12" s="23">
        <f t="shared" si="4"/>
        <v>4.2451172161012886E-2</v>
      </c>
      <c r="Q12" s="70">
        <v>441</v>
      </c>
      <c r="R12" s="21">
        <v>208</v>
      </c>
      <c r="S12" s="23">
        <f t="shared" si="5"/>
        <v>0.47165532879818595</v>
      </c>
    </row>
    <row r="13" spans="1:19" ht="51" x14ac:dyDescent="0.25">
      <c r="A13" s="17"/>
      <c r="B13" s="19">
        <v>5004378</v>
      </c>
      <c r="C13" s="19" t="s">
        <v>1887</v>
      </c>
      <c r="D13" s="68">
        <v>3000518</v>
      </c>
      <c r="E13" s="19" t="s">
        <v>1883</v>
      </c>
      <c r="F13" s="69">
        <v>60</v>
      </c>
      <c r="G13" s="19" t="s">
        <v>310</v>
      </c>
      <c r="H13" s="20">
        <v>0.30808000000000002</v>
      </c>
      <c r="I13" s="21">
        <v>0.30808000000000002</v>
      </c>
      <c r="J13" s="21">
        <f t="shared" si="1"/>
        <v>0</v>
      </c>
      <c r="K13" s="21">
        <v>0</v>
      </c>
      <c r="L13" s="21">
        <v>0</v>
      </c>
      <c r="M13" s="21">
        <v>0</v>
      </c>
      <c r="N13" s="22">
        <f t="shared" si="2"/>
        <v>0</v>
      </c>
      <c r="O13" s="22">
        <f t="shared" si="3"/>
        <v>0</v>
      </c>
      <c r="P13" s="23">
        <f t="shared" si="4"/>
        <v>0</v>
      </c>
      <c r="Q13" s="70">
        <v>2</v>
      </c>
      <c r="R13" s="21">
        <v>1</v>
      </c>
      <c r="S13" s="23">
        <f t="shared" si="5"/>
        <v>0.5</v>
      </c>
    </row>
    <row r="14" spans="1:19" ht="15.75" thickBot="1" x14ac:dyDescent="0.3">
      <c r="A14" s="41" t="s">
        <v>294</v>
      </c>
      <c r="B14" s="43"/>
      <c r="C14" s="43"/>
      <c r="D14" s="65"/>
      <c r="E14" s="43"/>
      <c r="F14" s="66"/>
      <c r="G14" s="43"/>
      <c r="H14" s="44">
        <f>H6-H7</f>
        <v>0</v>
      </c>
      <c r="I14" s="44">
        <f t="shared" ref="I14:M14" si="6">I6-I7</f>
        <v>1.322360999999999</v>
      </c>
      <c r="J14" s="44">
        <f t="shared" si="6"/>
        <v>0.17192422226071358</v>
      </c>
      <c r="K14" s="44">
        <f t="shared" si="6"/>
        <v>0.17192422226071358</v>
      </c>
      <c r="L14" s="44">
        <f t="shared" si="6"/>
        <v>0</v>
      </c>
      <c r="M14" s="44">
        <f t="shared" si="6"/>
        <v>0</v>
      </c>
      <c r="N14" s="46">
        <f t="shared" si="2"/>
        <v>0.13001307680785634</v>
      </c>
      <c r="O14" s="46">
        <f t="shared" si="3"/>
        <v>0.13001307680785634</v>
      </c>
      <c r="P14" s="47">
        <f t="shared" si="4"/>
        <v>0.13001307680785634</v>
      </c>
      <c r="Q14" s="67"/>
      <c r="R14" s="45"/>
      <c r="S14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8"/>
  <sheetViews>
    <sheetView topLeftCell="A8" workbookViewId="0">
      <selection activeCell="A36" sqref="A36:L3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121</v>
      </c>
      <c r="B1" s="50" t="s">
        <v>81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1890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363.91547000000003</v>
      </c>
      <c r="E6" s="14">
        <v>507.294918</v>
      </c>
      <c r="F6" s="14">
        <v>331.12584146014677</v>
      </c>
      <c r="G6" s="14">
        <v>261.74106440014668</v>
      </c>
      <c r="H6" s="14">
        <v>18.469870989999997</v>
      </c>
      <c r="I6" s="14">
        <v>50.914906070000008</v>
      </c>
      <c r="J6" s="15">
        <v>0.51595443816400832</v>
      </c>
      <c r="K6" s="15">
        <v>0.55236298541068118</v>
      </c>
      <c r="L6" s="16">
        <v>0.65272848142379125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322.14326299999948</v>
      </c>
      <c r="E7" s="38">
        <f ca="1">SUM(E8:OFFSET(E6,MATCH("GOBIERNOS REGIONALES",$A$8:$A$50,0),0))</f>
        <v>461.74899700000043</v>
      </c>
      <c r="F7" s="38">
        <f ca="1">SUM(F8:OFFSET(F6,MATCH("GOBIERNOS REGIONALES",$A$8:$A$50,0),0))</f>
        <v>312.40857968919363</v>
      </c>
      <c r="G7" s="38">
        <f ca="1">SUM(G8:OFFSET(G6,MATCH("GOBIERNOS REGIONALES",$A$8:$A$50,0),0))</f>
        <v>250.30973202919355</v>
      </c>
      <c r="H7" s="38">
        <f ca="1">SUM(H8:OFFSET(H6,MATCH("GOBIERNOS REGIONALES",$A$8:$A$50,0),0))</f>
        <v>15.179715809999994</v>
      </c>
      <c r="I7" s="38">
        <f ca="1">SUM(I8:OFFSET(I6,MATCH("GOBIERNOS REGIONALES",$A$8:$A$50,0),0))</f>
        <v>46.919131850000014</v>
      </c>
      <c r="J7" s="39">
        <f ca="1">IFERROR(G7/E7,0)</f>
        <v>0.54209047264956667</v>
      </c>
      <c r="K7" s="39">
        <f ca="1">IFERROR(SUM(G7,H7)/E7,0)</f>
        <v>0.57496486091813492</v>
      </c>
      <c r="L7" s="40">
        <f ca="1">IFERROR(SUM(G7,H7,I7)/E7,0)</f>
        <v>0.67657662868554802</v>
      </c>
      <c r="M7" s="4"/>
    </row>
    <row r="8" spans="1:13" x14ac:dyDescent="0.25">
      <c r="A8" s="17"/>
      <c r="B8" s="18">
        <v>13</v>
      </c>
      <c r="C8" s="19" t="s">
        <v>115</v>
      </c>
      <c r="D8" s="20">
        <v>298.70002099999948</v>
      </c>
      <c r="E8" s="21">
        <v>426.85577800000044</v>
      </c>
      <c r="F8" s="21">
        <f t="shared" ref="F8:F37" si="0">SUM(G8,H8,I8)</f>
        <v>300.99346755982191</v>
      </c>
      <c r="G8" s="21">
        <v>243.09519316982187</v>
      </c>
      <c r="H8" s="21">
        <v>13.450435909999994</v>
      </c>
      <c r="I8" s="21">
        <v>44.447838480000016</v>
      </c>
      <c r="J8" s="22">
        <f t="shared" ref="J8:J37" si="1">IFERROR(G8/E8,0)</f>
        <v>0.56950193882539324</v>
      </c>
      <c r="K8" s="22">
        <f t="shared" ref="K8:K37" si="2">IFERROR(SUM(G8,H8)/E8,0)</f>
        <v>0.60101243160358864</v>
      </c>
      <c r="L8" s="23">
        <f t="shared" ref="L8:L37" si="3">IFERROR(SUM(G8,H8,I8)/E8,0)</f>
        <v>0.70514090021248721</v>
      </c>
      <c r="M8" s="4"/>
    </row>
    <row r="9" spans="1:13" ht="25.5" x14ac:dyDescent="0.25">
      <c r="A9" s="17"/>
      <c r="B9" s="18">
        <v>163</v>
      </c>
      <c r="C9" s="19" t="s">
        <v>149</v>
      </c>
      <c r="D9" s="20">
        <v>23.443242000000005</v>
      </c>
      <c r="E9" s="21">
        <v>34.893219000000002</v>
      </c>
      <c r="F9" s="21">
        <f t="shared" si="0"/>
        <v>11.415112129371696</v>
      </c>
      <c r="G9" s="21">
        <v>7.2145388593716957</v>
      </c>
      <c r="H9" s="21">
        <v>1.7292799000000003</v>
      </c>
      <c r="I9" s="21">
        <v>2.4712933699999997</v>
      </c>
      <c r="J9" s="22">
        <f t="shared" si="1"/>
        <v>0.20676048430417657</v>
      </c>
      <c r="K9" s="22">
        <f t="shared" si="2"/>
        <v>0.2563196808919147</v>
      </c>
      <c r="L9" s="23">
        <f t="shared" si="3"/>
        <v>0.32714414022311028</v>
      </c>
      <c r="M9" s="4"/>
    </row>
    <row r="10" spans="1:13" x14ac:dyDescent="0.25">
      <c r="A10" s="34" t="s">
        <v>206</v>
      </c>
      <c r="B10" s="57"/>
      <c r="C10" s="36"/>
      <c r="D10" s="37">
        <f ca="1">SUM(D11:OFFSET(D9,(MATCH("GOBIERNOS LOCALES",$A$8:$A$50,0)-MATCH("GOBIERNOS REGIONALES",$A$8:$A$50,0)),0))</f>
        <v>38.286427000000003</v>
      </c>
      <c r="E10" s="38">
        <f ca="1">SUM(E11:OFFSET(E9,(MATCH("GOBIERNOS LOCALES",$A$8:$A$50,0)-MATCH("GOBIERNOS REGIONALES",$A$8:$A$50,0)),0))</f>
        <v>38.860415000000003</v>
      </c>
      <c r="F10" s="38">
        <f ca="1">SUM(F11:OFFSET(F9,(MATCH("GOBIERNOS LOCALES",$A$8:$A$50,0)-MATCH("GOBIERNOS REGIONALES",$A$8:$A$50,0)),0))</f>
        <v>15.895370082118076</v>
      </c>
      <c r="G10" s="38">
        <f ca="1">SUM(G11:OFFSET(G9,(MATCH("GOBIERNOS LOCALES",$A$8:$A$50,0)-MATCH("GOBIERNOS REGIONALES",$A$8:$A$50,0)),0))</f>
        <v>10.435521572118077</v>
      </c>
      <c r="H10" s="38">
        <f ca="1">SUM(H11:OFFSET(H9,(MATCH("GOBIERNOS LOCALES",$A$8:$A$50,0)-MATCH("GOBIERNOS REGIONALES",$A$8:$A$50,0)),0))</f>
        <v>2.7080936100000002</v>
      </c>
      <c r="I10" s="38">
        <f ca="1">SUM(I11:OFFSET(I9,(MATCH("GOBIERNOS LOCALES",$A$8:$A$50,0)-MATCH("GOBIERNOS REGIONALES",$A$8:$A$50,0)),0))</f>
        <v>2.7517549000000008</v>
      </c>
      <c r="J10" s="39">
        <f t="shared" ca="1" si="1"/>
        <v>0.26853860341218888</v>
      </c>
      <c r="K10" s="39">
        <f t="shared" ca="1" si="2"/>
        <v>0.33822632059174035</v>
      </c>
      <c r="L10" s="40">
        <f t="shared" ca="1" si="3"/>
        <v>0.40903757929806145</v>
      </c>
      <c r="M10" s="4"/>
    </row>
    <row r="11" spans="1:13" x14ac:dyDescent="0.25">
      <c r="A11" s="17"/>
      <c r="B11" s="18">
        <v>440</v>
      </c>
      <c r="C11" s="19" t="s">
        <v>207</v>
      </c>
      <c r="D11" s="20">
        <v>4.0801999999999998E-2</v>
      </c>
      <c r="E11" s="21">
        <v>4.0801999999999998E-2</v>
      </c>
      <c r="F11" s="21">
        <f t="shared" si="0"/>
        <v>2.0976519829780795E-2</v>
      </c>
      <c r="G11" s="21">
        <v>1.8502519829780795E-2</v>
      </c>
      <c r="H11" s="21">
        <v>1.604E-3</v>
      </c>
      <c r="I11" s="21">
        <v>8.7000000000000001E-4</v>
      </c>
      <c r="J11" s="22">
        <f t="shared" si="1"/>
        <v>0.45347090411697455</v>
      </c>
      <c r="K11" s="22">
        <f t="shared" si="2"/>
        <v>0.49278270255822748</v>
      </c>
      <c r="L11" s="23">
        <f t="shared" si="3"/>
        <v>0.5141051867501788</v>
      </c>
      <c r="M11" s="4"/>
    </row>
    <row r="12" spans="1:13" x14ac:dyDescent="0.25">
      <c r="A12" s="17"/>
      <c r="B12" s="18">
        <v>441</v>
      </c>
      <c r="C12" s="19" t="s">
        <v>208</v>
      </c>
      <c r="D12" s="20">
        <v>5.8636000000000001E-2</v>
      </c>
      <c r="E12" s="21">
        <v>5.8635999999999994E-2</v>
      </c>
      <c r="F12" s="21">
        <f t="shared" si="0"/>
        <v>2.5873499885518104E-2</v>
      </c>
      <c r="G12" s="21">
        <v>9.8384998855181038E-3</v>
      </c>
      <c r="H12" s="21">
        <v>1.6035000000000001E-2</v>
      </c>
      <c r="I12" s="21">
        <v>0</v>
      </c>
      <c r="J12" s="22">
        <f t="shared" si="1"/>
        <v>0.16778941069510378</v>
      </c>
      <c r="K12" s="22">
        <f t="shared" si="2"/>
        <v>0.44125622289238875</v>
      </c>
      <c r="L12" s="23">
        <f t="shared" si="3"/>
        <v>0.44125622289238875</v>
      </c>
      <c r="M12" s="4"/>
    </row>
    <row r="13" spans="1:13" x14ac:dyDescent="0.25">
      <c r="A13" s="17"/>
      <c r="B13" s="18">
        <v>442</v>
      </c>
      <c r="C13" s="19" t="s">
        <v>209</v>
      </c>
      <c r="D13" s="20">
        <v>2.4456129999999998</v>
      </c>
      <c r="E13" s="21">
        <v>2.6918740000000003</v>
      </c>
      <c r="F13" s="21">
        <f t="shared" si="0"/>
        <v>1.3285564593795547</v>
      </c>
      <c r="G13" s="21">
        <v>0.85652932937955484</v>
      </c>
      <c r="H13" s="21">
        <v>0.16544732000000001</v>
      </c>
      <c r="I13" s="21">
        <v>0.30657980999999995</v>
      </c>
      <c r="J13" s="22">
        <f t="shared" si="1"/>
        <v>0.31819072117772035</v>
      </c>
      <c r="K13" s="22">
        <f t="shared" si="2"/>
        <v>0.37965248350389158</v>
      </c>
      <c r="L13" s="23">
        <f t="shared" si="3"/>
        <v>0.49354333054948135</v>
      </c>
      <c r="M13" s="4"/>
    </row>
    <row r="14" spans="1:13" x14ac:dyDescent="0.25">
      <c r="A14" s="17"/>
      <c r="B14" s="18">
        <v>443</v>
      </c>
      <c r="C14" s="19" t="s">
        <v>210</v>
      </c>
      <c r="D14" s="20">
        <v>5.9177999999999994E-2</v>
      </c>
      <c r="E14" s="21">
        <v>5.9177999999999994E-2</v>
      </c>
      <c r="F14" s="21">
        <f t="shared" si="0"/>
        <v>3.6525000008065254E-3</v>
      </c>
      <c r="G14" s="21">
        <v>3.7850000080652535E-4</v>
      </c>
      <c r="H14" s="21">
        <v>9.0800000000000006E-4</v>
      </c>
      <c r="I14" s="21">
        <v>2.366E-3</v>
      </c>
      <c r="J14" s="22">
        <f t="shared" si="1"/>
        <v>6.3959579709778188E-3</v>
      </c>
      <c r="K14" s="22">
        <f t="shared" si="2"/>
        <v>2.1739497799968324E-2</v>
      </c>
      <c r="L14" s="23">
        <f t="shared" si="3"/>
        <v>6.172057184775636E-2</v>
      </c>
      <c r="M14" s="4"/>
    </row>
    <row r="15" spans="1:13" x14ac:dyDescent="0.25">
      <c r="A15" s="17"/>
      <c r="B15" s="18">
        <v>444</v>
      </c>
      <c r="C15" s="19" t="s">
        <v>211</v>
      </c>
      <c r="D15" s="20">
        <v>4.2719229999999992</v>
      </c>
      <c r="E15" s="21">
        <v>4.1432390000000003</v>
      </c>
      <c r="F15" s="21">
        <f t="shared" si="0"/>
        <v>1.079273693185234</v>
      </c>
      <c r="G15" s="21">
        <v>0.544864713185234</v>
      </c>
      <c r="H15" s="21">
        <v>0.30364849999999999</v>
      </c>
      <c r="I15" s="21">
        <v>0.23076048000000002</v>
      </c>
      <c r="J15" s="22">
        <f t="shared" si="1"/>
        <v>0.13150694738711283</v>
      </c>
      <c r="K15" s="22">
        <f t="shared" si="2"/>
        <v>0.20479465779918415</v>
      </c>
      <c r="L15" s="23">
        <f t="shared" si="3"/>
        <v>0.2604903297119075</v>
      </c>
      <c r="M15" s="4"/>
    </row>
    <row r="16" spans="1:13" x14ac:dyDescent="0.25">
      <c r="A16" s="17"/>
      <c r="B16" s="18">
        <v>445</v>
      </c>
      <c r="C16" s="19" t="s">
        <v>212</v>
      </c>
      <c r="D16" s="20">
        <v>11.571582000000003</v>
      </c>
      <c r="E16" s="21">
        <v>8.5439090000000011</v>
      </c>
      <c r="F16" s="21">
        <f t="shared" si="0"/>
        <v>3.6556341689764307</v>
      </c>
      <c r="G16" s="21">
        <v>2.487691748976431</v>
      </c>
      <c r="H16" s="21">
        <v>0.52134724999999993</v>
      </c>
      <c r="I16" s="21">
        <v>0.64659517</v>
      </c>
      <c r="J16" s="22">
        <f t="shared" si="1"/>
        <v>0.29116552493436326</v>
      </c>
      <c r="K16" s="22">
        <f t="shared" si="2"/>
        <v>0.35218528181613712</v>
      </c>
      <c r="L16" s="23">
        <f t="shared" si="3"/>
        <v>0.42786436149734625</v>
      </c>
      <c r="M16" s="4"/>
    </row>
    <row r="17" spans="1:13" x14ac:dyDescent="0.25">
      <c r="A17" s="17"/>
      <c r="B17" s="18">
        <v>446</v>
      </c>
      <c r="C17" s="19" t="s">
        <v>213</v>
      </c>
      <c r="D17" s="20">
        <v>2.5658259999999999</v>
      </c>
      <c r="E17" s="21">
        <v>3.630395</v>
      </c>
      <c r="F17" s="21">
        <f t="shared" si="0"/>
        <v>1.7357190857459119</v>
      </c>
      <c r="G17" s="21">
        <v>1.105997085745912</v>
      </c>
      <c r="H17" s="21">
        <v>0.43776868999999996</v>
      </c>
      <c r="I17" s="21">
        <v>0.19195330999999999</v>
      </c>
      <c r="J17" s="22">
        <f t="shared" si="1"/>
        <v>0.30464924223009121</v>
      </c>
      <c r="K17" s="22">
        <f t="shared" si="2"/>
        <v>0.42523355605820085</v>
      </c>
      <c r="L17" s="23">
        <f t="shared" si="3"/>
        <v>0.47810750228168336</v>
      </c>
      <c r="M17" s="4"/>
    </row>
    <row r="18" spans="1:13" x14ac:dyDescent="0.25">
      <c r="A18" s="17"/>
      <c r="B18" s="18">
        <v>447</v>
      </c>
      <c r="C18" s="19" t="s">
        <v>214</v>
      </c>
      <c r="D18" s="20">
        <v>0.18534100000000001</v>
      </c>
      <c r="E18" s="21">
        <v>0.18534100000000003</v>
      </c>
      <c r="F18" s="21">
        <f t="shared" si="0"/>
        <v>7.2576170005522134E-2</v>
      </c>
      <c r="G18" s="21">
        <v>4.0674840005522128E-2</v>
      </c>
      <c r="H18" s="21">
        <v>1.6942850000000002E-2</v>
      </c>
      <c r="I18" s="21">
        <v>1.4958480000000003E-2</v>
      </c>
      <c r="J18" s="22">
        <f t="shared" si="1"/>
        <v>0.21945948282097388</v>
      </c>
      <c r="K18" s="22">
        <f t="shared" si="2"/>
        <v>0.31087395668266665</v>
      </c>
      <c r="L18" s="23">
        <f t="shared" si="3"/>
        <v>0.39158184106874422</v>
      </c>
      <c r="M18" s="4"/>
    </row>
    <row r="19" spans="1:13" x14ac:dyDescent="0.25">
      <c r="A19" s="17"/>
      <c r="B19" s="18">
        <v>448</v>
      </c>
      <c r="C19" s="19" t="s">
        <v>215</v>
      </c>
      <c r="D19" s="20">
        <v>2.6372569999999995</v>
      </c>
      <c r="E19" s="21">
        <v>2.6372569999999995</v>
      </c>
      <c r="F19" s="21">
        <f t="shared" si="0"/>
        <v>1.3680861206540469</v>
      </c>
      <c r="G19" s="21">
        <v>0.86517713065404678</v>
      </c>
      <c r="H19" s="21">
        <v>0.2548261</v>
      </c>
      <c r="I19" s="21">
        <v>0.24808288999999997</v>
      </c>
      <c r="J19" s="22">
        <f t="shared" si="1"/>
        <v>0.32805946885496823</v>
      </c>
      <c r="K19" s="22">
        <f t="shared" si="2"/>
        <v>0.42468490202283926</v>
      </c>
      <c r="L19" s="23">
        <f t="shared" si="3"/>
        <v>0.51875343231776316</v>
      </c>
      <c r="M19" s="4"/>
    </row>
    <row r="20" spans="1:13" x14ac:dyDescent="0.25">
      <c r="A20" s="17"/>
      <c r="B20" s="18">
        <v>449</v>
      </c>
      <c r="C20" s="19" t="s">
        <v>216</v>
      </c>
      <c r="D20" s="20">
        <v>0.86020599999999992</v>
      </c>
      <c r="E20" s="21">
        <v>0.87170600000000009</v>
      </c>
      <c r="F20" s="21">
        <f t="shared" si="0"/>
        <v>0.42480000106680338</v>
      </c>
      <c r="G20" s="21">
        <v>0.29712346106680343</v>
      </c>
      <c r="H20" s="21">
        <v>6.6805919999999991E-2</v>
      </c>
      <c r="I20" s="21">
        <v>6.0870619999999993E-2</v>
      </c>
      <c r="J20" s="22">
        <f t="shared" si="1"/>
        <v>0.34085283463324034</v>
      </c>
      <c r="K20" s="22">
        <f t="shared" si="2"/>
        <v>0.41749096721463813</v>
      </c>
      <c r="L20" s="23">
        <f t="shared" si="3"/>
        <v>0.48732026746036317</v>
      </c>
      <c r="M20" s="4"/>
    </row>
    <row r="21" spans="1:13" x14ac:dyDescent="0.25">
      <c r="A21" s="17"/>
      <c r="B21" s="18">
        <v>450</v>
      </c>
      <c r="C21" s="19" t="s">
        <v>217</v>
      </c>
      <c r="D21" s="20">
        <v>0.54825499999999994</v>
      </c>
      <c r="E21" s="21">
        <v>0.54825500000000005</v>
      </c>
      <c r="F21" s="21">
        <f t="shared" si="0"/>
        <v>0.27750058989551851</v>
      </c>
      <c r="G21" s="21">
        <v>0.1772405898955185</v>
      </c>
      <c r="H21" s="21">
        <v>5.4946249999999995E-2</v>
      </c>
      <c r="I21" s="21">
        <v>4.5313749999999993E-2</v>
      </c>
      <c r="J21" s="22">
        <f t="shared" si="1"/>
        <v>0.32328130139354583</v>
      </c>
      <c r="K21" s="22">
        <f t="shared" si="2"/>
        <v>0.42350154562296466</v>
      </c>
      <c r="L21" s="23">
        <f t="shared" si="3"/>
        <v>0.50615241064015559</v>
      </c>
      <c r="M21" s="4"/>
    </row>
    <row r="22" spans="1:13" x14ac:dyDescent="0.25">
      <c r="A22" s="17"/>
      <c r="B22" s="18">
        <v>451</v>
      </c>
      <c r="C22" s="19" t="s">
        <v>218</v>
      </c>
      <c r="D22" s="20">
        <v>2.8226330000000006</v>
      </c>
      <c r="E22" s="21">
        <v>4.1364730000000005</v>
      </c>
      <c r="F22" s="21">
        <f t="shared" si="0"/>
        <v>1.4793289169097783</v>
      </c>
      <c r="G22" s="21">
        <v>1.0197823469097784</v>
      </c>
      <c r="H22" s="21">
        <v>0.20378572</v>
      </c>
      <c r="I22" s="21">
        <v>0.25576084999999998</v>
      </c>
      <c r="J22" s="22">
        <f t="shared" si="1"/>
        <v>0.24653426890729815</v>
      </c>
      <c r="K22" s="22">
        <f t="shared" si="2"/>
        <v>0.2957998437097929</v>
      </c>
      <c r="L22" s="23">
        <f t="shared" si="3"/>
        <v>0.3576305023409504</v>
      </c>
      <c r="M22" s="4"/>
    </row>
    <row r="23" spans="1:13" x14ac:dyDescent="0.25">
      <c r="A23" s="17"/>
      <c r="B23" s="18">
        <v>452</v>
      </c>
      <c r="C23" s="19" t="s">
        <v>219</v>
      </c>
      <c r="D23" s="20">
        <v>1.72671</v>
      </c>
      <c r="E23" s="21">
        <v>1.7289219999999998</v>
      </c>
      <c r="F23" s="21">
        <f t="shared" si="0"/>
        <v>1.1259642758399464</v>
      </c>
      <c r="G23" s="21">
        <v>0.7793141258399463</v>
      </c>
      <c r="H23" s="21">
        <v>0.15275289</v>
      </c>
      <c r="I23" s="21">
        <v>0.19389726000000004</v>
      </c>
      <c r="J23" s="22">
        <f t="shared" si="1"/>
        <v>0.45075146584978754</v>
      </c>
      <c r="K23" s="22">
        <f t="shared" si="2"/>
        <v>0.53910298778079424</v>
      </c>
      <c r="L23" s="23">
        <f t="shared" si="3"/>
        <v>0.65125221140106171</v>
      </c>
      <c r="M23" s="4"/>
    </row>
    <row r="24" spans="1:13" x14ac:dyDescent="0.25">
      <c r="A24" s="17"/>
      <c r="B24" s="18">
        <v>453</v>
      </c>
      <c r="C24" s="19" t="s">
        <v>220</v>
      </c>
      <c r="D24" s="20">
        <v>2.2250550000000007</v>
      </c>
      <c r="E24" s="21">
        <v>2.3881300000000003</v>
      </c>
      <c r="F24" s="21">
        <f t="shared" si="0"/>
        <v>1.2603551581308836</v>
      </c>
      <c r="G24" s="21">
        <v>0.92046338813088369</v>
      </c>
      <c r="H24" s="21">
        <v>0.14391698999999999</v>
      </c>
      <c r="I24" s="21">
        <v>0.19597478000000004</v>
      </c>
      <c r="J24" s="22">
        <f t="shared" si="1"/>
        <v>0.38543269760477178</v>
      </c>
      <c r="K24" s="22">
        <f t="shared" si="2"/>
        <v>0.4456961631615044</v>
      </c>
      <c r="L24" s="23">
        <f t="shared" si="3"/>
        <v>0.52775818658568985</v>
      </c>
      <c r="M24" s="4"/>
    </row>
    <row r="25" spans="1:13" x14ac:dyDescent="0.25">
      <c r="A25" s="17"/>
      <c r="B25" s="18">
        <v>454</v>
      </c>
      <c r="C25" s="19" t="s">
        <v>221</v>
      </c>
      <c r="D25" s="20">
        <v>0.89753800000000006</v>
      </c>
      <c r="E25" s="21">
        <v>1.6315679999999997</v>
      </c>
      <c r="F25" s="21">
        <f t="shared" si="0"/>
        <v>1.0474781503209256</v>
      </c>
      <c r="G25" s="21">
        <v>0.70260032032092568</v>
      </c>
      <c r="H25" s="21">
        <v>0.16767848000000002</v>
      </c>
      <c r="I25" s="21">
        <v>0.17719935000000001</v>
      </c>
      <c r="J25" s="22">
        <f t="shared" si="1"/>
        <v>0.43062889215829547</v>
      </c>
      <c r="K25" s="22">
        <f t="shared" si="2"/>
        <v>0.53340026301136445</v>
      </c>
      <c r="L25" s="23">
        <f t="shared" si="3"/>
        <v>0.64200704495364325</v>
      </c>
      <c r="M25" s="4"/>
    </row>
    <row r="26" spans="1:13" x14ac:dyDescent="0.25">
      <c r="A26" s="17"/>
      <c r="B26" s="18">
        <v>455</v>
      </c>
      <c r="C26" s="19" t="s">
        <v>222</v>
      </c>
      <c r="D26" s="20">
        <v>7.1594000000000005E-2</v>
      </c>
      <c r="E26" s="21">
        <v>7.1594000000000005E-2</v>
      </c>
      <c r="F26" s="21">
        <f t="shared" si="0"/>
        <v>1.8355769955229344E-2</v>
      </c>
      <c r="G26" s="21">
        <v>3.4247499552293448E-3</v>
      </c>
      <c r="H26" s="21">
        <v>8.4495199999999986E-3</v>
      </c>
      <c r="I26" s="21">
        <v>6.4815000000000011E-3</v>
      </c>
      <c r="J26" s="22">
        <f t="shared" si="1"/>
        <v>4.7835711864532567E-2</v>
      </c>
      <c r="K26" s="22">
        <f t="shared" si="2"/>
        <v>0.16585565767004698</v>
      </c>
      <c r="L26" s="23">
        <f t="shared" si="3"/>
        <v>0.25638698711106156</v>
      </c>
      <c r="M26" s="4"/>
    </row>
    <row r="27" spans="1:13" x14ac:dyDescent="0.25">
      <c r="A27" s="17"/>
      <c r="B27" s="18">
        <v>456</v>
      </c>
      <c r="C27" s="19" t="s">
        <v>223</v>
      </c>
      <c r="D27" s="20">
        <v>3.1105999999999998E-2</v>
      </c>
      <c r="E27" s="21">
        <v>3.1106000000000002E-2</v>
      </c>
      <c r="F27" s="21">
        <f t="shared" si="0"/>
        <v>1.619900007953495E-2</v>
      </c>
      <c r="G27" s="21">
        <v>2.9000000795349479E-3</v>
      </c>
      <c r="H27" s="21">
        <v>7.1280000000000007E-3</v>
      </c>
      <c r="I27" s="21">
        <v>6.1710000000000003E-3</v>
      </c>
      <c r="J27" s="22">
        <f t="shared" si="1"/>
        <v>9.3229604562944379E-2</v>
      </c>
      <c r="K27" s="22">
        <f t="shared" si="2"/>
        <v>0.32238153666607561</v>
      </c>
      <c r="L27" s="23">
        <f t="shared" si="3"/>
        <v>0.52076770010721241</v>
      </c>
      <c r="M27" s="4"/>
    </row>
    <row r="28" spans="1:13" x14ac:dyDescent="0.25">
      <c r="A28" s="17"/>
      <c r="B28" s="18">
        <v>457</v>
      </c>
      <c r="C28" s="19" t="s">
        <v>224</v>
      </c>
      <c r="D28" s="20">
        <v>3.4114180000000003</v>
      </c>
      <c r="E28" s="21">
        <v>3.4114180000000003</v>
      </c>
      <c r="F28" s="21">
        <f t="shared" si="0"/>
        <v>7.3883309581347173E-2</v>
      </c>
      <c r="G28" s="21">
        <v>2.9565439581347164E-2</v>
      </c>
      <c r="H28" s="21">
        <v>2.6791040000000002E-2</v>
      </c>
      <c r="I28" s="21">
        <v>1.752683E-2</v>
      </c>
      <c r="J28" s="22">
        <f t="shared" si="1"/>
        <v>8.6666129982743718E-3</v>
      </c>
      <c r="K28" s="22">
        <f t="shared" si="2"/>
        <v>1.6519957267431655E-2</v>
      </c>
      <c r="L28" s="23">
        <f t="shared" si="3"/>
        <v>2.1657653674028561E-2</v>
      </c>
      <c r="M28" s="4"/>
    </row>
    <row r="29" spans="1:13" x14ac:dyDescent="0.25">
      <c r="A29" s="17"/>
      <c r="B29" s="18">
        <v>458</v>
      </c>
      <c r="C29" s="19" t="s">
        <v>225</v>
      </c>
      <c r="D29" s="20">
        <v>1.1976799999999999</v>
      </c>
      <c r="E29" s="21">
        <v>1.1976799999999999</v>
      </c>
      <c r="F29" s="21">
        <f t="shared" si="0"/>
        <v>0.46454487796938687</v>
      </c>
      <c r="G29" s="21">
        <v>0.30480150796938688</v>
      </c>
      <c r="H29" s="21">
        <v>6.8322220000000003E-2</v>
      </c>
      <c r="I29" s="21">
        <v>9.1421150000000007E-2</v>
      </c>
      <c r="J29" s="22">
        <f t="shared" si="1"/>
        <v>0.25449327697664392</v>
      </c>
      <c r="K29" s="22">
        <f t="shared" si="2"/>
        <v>0.31153874822104977</v>
      </c>
      <c r="L29" s="23">
        <f t="shared" si="3"/>
        <v>0.38787061482982677</v>
      </c>
      <c r="M29" s="4"/>
    </row>
    <row r="30" spans="1:13" x14ac:dyDescent="0.25">
      <c r="A30" s="17"/>
      <c r="B30" s="18">
        <v>459</v>
      </c>
      <c r="C30" s="19" t="s">
        <v>226</v>
      </c>
      <c r="D30" s="20">
        <v>6.3323000000000004E-2</v>
      </c>
      <c r="E30" s="21">
        <v>6.332299999999999E-2</v>
      </c>
      <c r="F30" s="21">
        <f t="shared" si="0"/>
        <v>4.4665370177669077E-2</v>
      </c>
      <c r="G30" s="21">
        <v>4.0840970177669078E-2</v>
      </c>
      <c r="H30" s="21">
        <v>1.3959E-3</v>
      </c>
      <c r="I30" s="21">
        <v>2.4284999999999997E-3</v>
      </c>
      <c r="J30" s="22">
        <f t="shared" si="1"/>
        <v>0.64496265460684243</v>
      </c>
      <c r="K30" s="22">
        <f t="shared" si="2"/>
        <v>0.66700677759533</v>
      </c>
      <c r="L30" s="23">
        <f t="shared" si="3"/>
        <v>0.70535777170489522</v>
      </c>
      <c r="M30" s="4"/>
    </row>
    <row r="31" spans="1:13" x14ac:dyDescent="0.25">
      <c r="A31" s="17"/>
      <c r="B31" s="18">
        <v>460</v>
      </c>
      <c r="C31" s="19" t="s">
        <v>227</v>
      </c>
      <c r="D31" s="20">
        <v>2.7441E-2</v>
      </c>
      <c r="E31" s="21">
        <v>2.7441E-2</v>
      </c>
      <c r="F31" s="21">
        <f t="shared" si="0"/>
        <v>2.4221000737592577E-2</v>
      </c>
      <c r="G31" s="21">
        <v>1.7159000737592578E-2</v>
      </c>
      <c r="H31" s="21">
        <v>7.0620000000000006E-3</v>
      </c>
      <c r="I31" s="21">
        <v>0</v>
      </c>
      <c r="J31" s="22">
        <f t="shared" si="1"/>
        <v>0.62530522712702086</v>
      </c>
      <c r="K31" s="22">
        <f t="shared" si="2"/>
        <v>0.88265736443980092</v>
      </c>
      <c r="L31" s="23">
        <f t="shared" si="3"/>
        <v>0.88265736443980092</v>
      </c>
      <c r="M31" s="4"/>
    </row>
    <row r="32" spans="1:13" x14ac:dyDescent="0.25">
      <c r="A32" s="17"/>
      <c r="B32" s="18">
        <v>461</v>
      </c>
      <c r="C32" s="19" t="s">
        <v>228</v>
      </c>
      <c r="D32" s="20">
        <v>1.9626999999999999E-2</v>
      </c>
      <c r="E32" s="21">
        <v>1.9627000000000002E-2</v>
      </c>
      <c r="F32" s="21">
        <f t="shared" si="0"/>
        <v>6.7070799999999998E-3</v>
      </c>
      <c r="G32" s="21">
        <v>0</v>
      </c>
      <c r="H32" s="21">
        <v>6.5569999999999995E-3</v>
      </c>
      <c r="I32" s="21">
        <v>1.5008E-4</v>
      </c>
      <c r="J32" s="22">
        <f t="shared" si="1"/>
        <v>0</v>
      </c>
      <c r="K32" s="22">
        <f t="shared" si="2"/>
        <v>0.33408060325062405</v>
      </c>
      <c r="L32" s="23">
        <f t="shared" si="3"/>
        <v>0.3417272125133744</v>
      </c>
      <c r="M32" s="4"/>
    </row>
    <row r="33" spans="1:13" x14ac:dyDescent="0.25">
      <c r="A33" s="17"/>
      <c r="B33" s="18">
        <v>462</v>
      </c>
      <c r="C33" s="19" t="s">
        <v>229</v>
      </c>
      <c r="D33" s="20">
        <v>0.45059099999999996</v>
      </c>
      <c r="E33" s="21">
        <v>0.64544899999999994</v>
      </c>
      <c r="F33" s="21">
        <f t="shared" si="0"/>
        <v>0.29001186357435366</v>
      </c>
      <c r="G33" s="21">
        <v>0.18818680357435369</v>
      </c>
      <c r="H33" s="21">
        <v>4.851097E-2</v>
      </c>
      <c r="I33" s="21">
        <v>5.3314090000000001E-2</v>
      </c>
      <c r="J33" s="22">
        <f t="shared" si="1"/>
        <v>0.29155952457026613</v>
      </c>
      <c r="K33" s="22">
        <f t="shared" si="2"/>
        <v>0.36671801114317892</v>
      </c>
      <c r="L33" s="23">
        <f t="shared" si="3"/>
        <v>0.44931801517138253</v>
      </c>
      <c r="M33" s="4"/>
    </row>
    <row r="34" spans="1:13" x14ac:dyDescent="0.25">
      <c r="A34" s="17"/>
      <c r="B34" s="18">
        <v>463</v>
      </c>
      <c r="C34" s="19" t="s">
        <v>230</v>
      </c>
      <c r="D34" s="20">
        <v>6.5722000000000003E-2</v>
      </c>
      <c r="E34" s="21">
        <v>6.5721999999999989E-2</v>
      </c>
      <c r="F34" s="21">
        <f t="shared" si="0"/>
        <v>3.7088000196989629E-2</v>
      </c>
      <c r="G34" s="21">
        <v>1.4466000196989626E-2</v>
      </c>
      <c r="H34" s="21">
        <v>2.2622000000000003E-2</v>
      </c>
      <c r="I34" s="21">
        <v>0</v>
      </c>
      <c r="J34" s="22">
        <f t="shared" si="1"/>
        <v>0.22010894673000864</v>
      </c>
      <c r="K34" s="22">
        <f t="shared" si="2"/>
        <v>0.56431636585906753</v>
      </c>
      <c r="L34" s="23">
        <f t="shared" si="3"/>
        <v>0.56431636585906753</v>
      </c>
      <c r="M34" s="4"/>
    </row>
    <row r="35" spans="1:13" x14ac:dyDescent="0.25">
      <c r="A35" s="17"/>
      <c r="B35" s="18">
        <v>464</v>
      </c>
      <c r="C35" s="19" t="s">
        <v>231</v>
      </c>
      <c r="D35" s="20">
        <v>3.1650000000000003E-3</v>
      </c>
      <c r="E35" s="21">
        <v>3.1650000000000003E-3</v>
      </c>
      <c r="F35" s="21">
        <f t="shared" si="0"/>
        <v>0</v>
      </c>
      <c r="G35" s="21">
        <v>0</v>
      </c>
      <c r="H35" s="21">
        <v>0</v>
      </c>
      <c r="I35" s="21">
        <v>0</v>
      </c>
      <c r="J35" s="22">
        <f t="shared" si="1"/>
        <v>0</v>
      </c>
      <c r="K35" s="22">
        <f t="shared" si="2"/>
        <v>0</v>
      </c>
      <c r="L35" s="23">
        <f t="shared" si="3"/>
        <v>0</v>
      </c>
      <c r="M35" s="4"/>
    </row>
    <row r="36" spans="1:13" x14ac:dyDescent="0.25">
      <c r="A36" s="17"/>
      <c r="B36" s="18">
        <v>465</v>
      </c>
      <c r="C36" s="19" t="s">
        <v>232</v>
      </c>
      <c r="D36" s="20">
        <v>2.8205000000000001E-2</v>
      </c>
      <c r="E36" s="21">
        <v>2.8205000000000001E-2</v>
      </c>
      <c r="F36" s="21">
        <f t="shared" si="0"/>
        <v>1.3918500019311905E-2</v>
      </c>
      <c r="G36" s="21">
        <v>7.9985000193119049E-3</v>
      </c>
      <c r="H36" s="21">
        <v>2.8410000000000002E-3</v>
      </c>
      <c r="I36" s="21">
        <v>3.0790000000000001E-3</v>
      </c>
      <c r="J36" s="22">
        <f t="shared" si="1"/>
        <v>0.28358447152320171</v>
      </c>
      <c r="K36" s="22">
        <f t="shared" si="2"/>
        <v>0.38431129300875394</v>
      </c>
      <c r="L36" s="23">
        <f t="shared" si="3"/>
        <v>0.4934763346680342</v>
      </c>
      <c r="M36" s="4"/>
    </row>
    <row r="37" spans="1:13" ht="15.75" thickBot="1" x14ac:dyDescent="0.3">
      <c r="A37" s="41" t="s">
        <v>233</v>
      </c>
      <c r="B37" s="58"/>
      <c r="C37" s="43"/>
      <c r="D37" s="44">
        <v>3.4857800000000001</v>
      </c>
      <c r="E37" s="45">
        <v>6.6855060000000019</v>
      </c>
      <c r="F37" s="45">
        <f t="shared" si="0"/>
        <v>2.8218916888350094</v>
      </c>
      <c r="G37" s="45">
        <v>0.99581079883500934</v>
      </c>
      <c r="H37" s="45">
        <v>0.58206156999999992</v>
      </c>
      <c r="I37" s="45">
        <v>1.24401932</v>
      </c>
      <c r="J37" s="46">
        <f t="shared" si="1"/>
        <v>0.14895070004200267</v>
      </c>
      <c r="K37" s="46">
        <f t="shared" si="2"/>
        <v>0.23601390363496927</v>
      </c>
      <c r="L37" s="47">
        <f t="shared" si="3"/>
        <v>0.42209096646312316</v>
      </c>
      <c r="M37" s="4"/>
    </row>
    <row r="38" spans="1:13" x14ac:dyDescent="0.25">
      <c r="D38" s="5"/>
      <c r="E38" s="5"/>
      <c r="F38" s="5"/>
      <c r="G38" s="5"/>
      <c r="H38" s="5"/>
      <c r="I38" s="5"/>
      <c r="J38" s="4"/>
      <c r="K38" s="4"/>
      <c r="L38" s="4"/>
      <c r="M38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10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121</v>
      </c>
      <c r="B1" s="51" t="s">
        <v>81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1891</v>
      </c>
      <c r="N2" s="72" t="s">
        <v>1925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363.91547000000003</v>
      </c>
      <c r="E6" s="14">
        <f ca="1">SUM(E7:OFFSET(E7,50,0))</f>
        <v>507.294918</v>
      </c>
      <c r="F6" s="14">
        <f ca="1">SUM(F7:OFFSET(F7,50,0))</f>
        <v>331.12584146014677</v>
      </c>
      <c r="G6" s="14">
        <f ca="1">SUM(G7:OFFSET(G7,50,0))</f>
        <v>261.74106440014668</v>
      </c>
      <c r="H6" s="14">
        <f ca="1">SUM(H7:OFFSET(H7,50,0))</f>
        <v>18.469870989999997</v>
      </c>
      <c r="I6" s="14">
        <f ca="1">SUM(I7:OFFSET(I7,50,0))</f>
        <v>50.914906070000008</v>
      </c>
      <c r="J6" s="15">
        <f ca="1">IFERROR(G6/E6,0)</f>
        <v>0.51595443816400832</v>
      </c>
      <c r="K6" s="15">
        <f ca="1">IFERROR(SUM(G6,H6)/E6,0)</f>
        <v>0.55236298541068118</v>
      </c>
      <c r="L6" s="16">
        <f ca="1">IFERROR(SUM(G6,H6,I6)/E6,0)</f>
        <v>0.65272848142379125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27.497581</v>
      </c>
      <c r="E7" s="21">
        <v>27.308456000000007</v>
      </c>
      <c r="F7" s="21">
        <f t="shared" ref="F7:F31" si="0">SUM(G7,H7,I7)</f>
        <v>23.994540655405217</v>
      </c>
      <c r="G7" s="21">
        <v>21.924209665405215</v>
      </c>
      <c r="H7" s="21">
        <v>1.6005698800000001</v>
      </c>
      <c r="I7" s="21">
        <v>0.46976110999999993</v>
      </c>
      <c r="J7" s="22">
        <f t="shared" ref="J7:J31" si="1">IFERROR(G7/E7,0)</f>
        <v>0.80283592984551044</v>
      </c>
      <c r="K7" s="22">
        <f t="shared" ref="K7:K31" si="2">IFERROR(SUM(G7,H7)/E7,0)</f>
        <v>0.86144670886575248</v>
      </c>
      <c r="L7" s="23">
        <f t="shared" ref="L7:L31" si="3">IFERROR(SUM(G7,H7,I7)/E7,0)</f>
        <v>0.87864874731128007</v>
      </c>
      <c r="M7" s="4"/>
      <c r="N7" t="s">
        <v>272</v>
      </c>
      <c r="O7" s="5">
        <v>1.3063024826734693</v>
      </c>
      <c r="P7" s="71">
        <v>0.97422880176235616</v>
      </c>
    </row>
    <row r="8" spans="1:16" x14ac:dyDescent="0.25">
      <c r="A8" s="17"/>
      <c r="B8" s="55">
        <v>2</v>
      </c>
      <c r="C8" s="19" t="s">
        <v>251</v>
      </c>
      <c r="D8" s="20">
        <v>0.36769599999999997</v>
      </c>
      <c r="E8" s="21">
        <v>0.89212100000000005</v>
      </c>
      <c r="F8" s="21">
        <f t="shared" si="0"/>
        <v>0.81735117834428972</v>
      </c>
      <c r="G8" s="21">
        <v>0.54965871834428981</v>
      </c>
      <c r="H8" s="21">
        <v>0.26539362999999999</v>
      </c>
      <c r="I8" s="21">
        <v>2.29883E-3</v>
      </c>
      <c r="J8" s="22">
        <f t="shared" si="1"/>
        <v>0.61612574790223495</v>
      </c>
      <c r="K8" s="22">
        <f t="shared" si="2"/>
        <v>0.91361188487244405</v>
      </c>
      <c r="L8" s="23">
        <f t="shared" si="3"/>
        <v>0.91618869900415933</v>
      </c>
      <c r="M8" s="4"/>
      <c r="N8" t="s">
        <v>251</v>
      </c>
      <c r="O8" s="5">
        <v>0.81735117834428972</v>
      </c>
      <c r="P8" s="71">
        <v>0.91618869900415933</v>
      </c>
    </row>
    <row r="9" spans="1:16" x14ac:dyDescent="0.25">
      <c r="A9" s="17"/>
      <c r="B9" s="55">
        <v>3</v>
      </c>
      <c r="C9" s="19" t="s">
        <v>252</v>
      </c>
      <c r="D9" s="20">
        <v>9.7280219999999993</v>
      </c>
      <c r="E9" s="21">
        <v>9.0416570000000007</v>
      </c>
      <c r="F9" s="21">
        <f t="shared" si="0"/>
        <v>4.3797511203104733</v>
      </c>
      <c r="G9" s="21">
        <v>2.783185420310474</v>
      </c>
      <c r="H9" s="21">
        <v>0.19743495</v>
      </c>
      <c r="I9" s="21">
        <v>1.3991307499999999</v>
      </c>
      <c r="J9" s="22">
        <f t="shared" si="1"/>
        <v>0.3078180714343039</v>
      </c>
      <c r="K9" s="22">
        <f t="shared" si="2"/>
        <v>0.32965421828216596</v>
      </c>
      <c r="L9" s="23">
        <f t="shared" si="3"/>
        <v>0.48439695514997672</v>
      </c>
      <c r="M9" s="4"/>
      <c r="N9" t="s">
        <v>271</v>
      </c>
      <c r="O9" s="5">
        <v>37.706808477860314</v>
      </c>
      <c r="P9" s="71">
        <v>0.90773092255271581</v>
      </c>
    </row>
    <row r="10" spans="1:16" x14ac:dyDescent="0.25">
      <c r="A10" s="17"/>
      <c r="B10" s="55">
        <v>4</v>
      </c>
      <c r="C10" s="19" t="s">
        <v>253</v>
      </c>
      <c r="D10" s="20">
        <v>4.6223250000000009</v>
      </c>
      <c r="E10" s="21">
        <v>6.9507589999999988</v>
      </c>
      <c r="F10" s="21">
        <f t="shared" si="0"/>
        <v>5.3579126024644506</v>
      </c>
      <c r="G10" s="21">
        <v>4.0242811124644504</v>
      </c>
      <c r="H10" s="21">
        <v>0.25618219999999997</v>
      </c>
      <c r="I10" s="21">
        <v>1.0774492900000003</v>
      </c>
      <c r="J10" s="22">
        <f t="shared" si="1"/>
        <v>0.57897002506696771</v>
      </c>
      <c r="K10" s="22">
        <f t="shared" si="2"/>
        <v>0.61582674819605321</v>
      </c>
      <c r="L10" s="23">
        <f t="shared" si="3"/>
        <v>0.7708384943952814</v>
      </c>
      <c r="M10" s="4"/>
      <c r="N10" t="s">
        <v>250</v>
      </c>
      <c r="O10" s="5">
        <v>23.994540655405217</v>
      </c>
      <c r="P10" s="71">
        <v>0.87864874731128007</v>
      </c>
    </row>
    <row r="11" spans="1:16" x14ac:dyDescent="0.25">
      <c r="A11" s="17"/>
      <c r="B11" s="55">
        <v>5</v>
      </c>
      <c r="C11" s="19" t="s">
        <v>254</v>
      </c>
      <c r="D11" s="20">
        <v>14.456623999999996</v>
      </c>
      <c r="E11" s="21">
        <v>52.896929999999998</v>
      </c>
      <c r="F11" s="21">
        <f t="shared" si="0"/>
        <v>42.660080862946899</v>
      </c>
      <c r="G11" s="21">
        <v>21.813630902946898</v>
      </c>
      <c r="H11" s="21">
        <v>3.0058118399999993</v>
      </c>
      <c r="I11" s="21">
        <v>17.840638119999998</v>
      </c>
      <c r="J11" s="22">
        <f t="shared" si="1"/>
        <v>0.4123799037665683</v>
      </c>
      <c r="K11" s="22">
        <f t="shared" si="2"/>
        <v>0.46920384118599884</v>
      </c>
      <c r="L11" s="23">
        <f t="shared" si="3"/>
        <v>0.80647555279572747</v>
      </c>
      <c r="M11" s="4"/>
      <c r="N11" t="s">
        <v>267</v>
      </c>
      <c r="O11" s="5">
        <v>0.80535093060340901</v>
      </c>
      <c r="P11" s="71">
        <v>0.86205888840014766</v>
      </c>
    </row>
    <row r="12" spans="1:16" x14ac:dyDescent="0.25">
      <c r="A12" s="17"/>
      <c r="B12" s="55">
        <v>6</v>
      </c>
      <c r="C12" s="19" t="s">
        <v>255</v>
      </c>
      <c r="D12" s="20">
        <v>52.729904000000005</v>
      </c>
      <c r="E12" s="21">
        <v>32.072016999999995</v>
      </c>
      <c r="F12" s="21">
        <f t="shared" si="0"/>
        <v>19.841139347205186</v>
      </c>
      <c r="G12" s="21">
        <v>14.262412597205184</v>
      </c>
      <c r="H12" s="21">
        <v>3.08396859</v>
      </c>
      <c r="I12" s="21">
        <v>2.4947581599999999</v>
      </c>
      <c r="J12" s="22">
        <f t="shared" si="1"/>
        <v>0.4446995833534631</v>
      </c>
      <c r="K12" s="22">
        <f t="shared" si="2"/>
        <v>0.54085719607859983</v>
      </c>
      <c r="L12" s="23">
        <f t="shared" si="3"/>
        <v>0.61864332845686598</v>
      </c>
      <c r="M12" s="4"/>
      <c r="N12" t="s">
        <v>274</v>
      </c>
      <c r="O12" s="5">
        <v>8.4340888445083859</v>
      </c>
      <c r="P12" s="71">
        <v>0.85153035521368936</v>
      </c>
    </row>
    <row r="13" spans="1:16" x14ac:dyDescent="0.25">
      <c r="A13" s="17"/>
      <c r="B13" s="55">
        <v>7</v>
      </c>
      <c r="C13" s="19" t="s">
        <v>256</v>
      </c>
      <c r="D13" s="20">
        <v>3.1650000000000003E-3</v>
      </c>
      <c r="E13" s="21">
        <v>3.1650000000000003E-3</v>
      </c>
      <c r="F13" s="21">
        <f t="shared" si="0"/>
        <v>0</v>
      </c>
      <c r="G13" s="21">
        <v>0</v>
      </c>
      <c r="H13" s="21">
        <v>0</v>
      </c>
      <c r="I13" s="21">
        <v>0</v>
      </c>
      <c r="J13" s="22">
        <f t="shared" si="1"/>
        <v>0</v>
      </c>
      <c r="K13" s="22">
        <f t="shared" si="2"/>
        <v>0</v>
      </c>
      <c r="L13" s="23">
        <f t="shared" si="3"/>
        <v>0</v>
      </c>
      <c r="M13" s="4"/>
      <c r="N13" t="s">
        <v>257</v>
      </c>
      <c r="O13" s="5">
        <v>33.700586499875854</v>
      </c>
      <c r="P13" s="71">
        <v>0.80718117431118663</v>
      </c>
    </row>
    <row r="14" spans="1:16" x14ac:dyDescent="0.25">
      <c r="A14" s="17"/>
      <c r="B14" s="55">
        <v>8</v>
      </c>
      <c r="C14" s="19" t="s">
        <v>257</v>
      </c>
      <c r="D14" s="20">
        <v>25.166337000000006</v>
      </c>
      <c r="E14" s="21">
        <v>41.750956999999993</v>
      </c>
      <c r="F14" s="21">
        <f t="shared" si="0"/>
        <v>33.700586499875854</v>
      </c>
      <c r="G14" s="21">
        <v>23.615847819875853</v>
      </c>
      <c r="H14" s="21">
        <v>1.0407132000000001</v>
      </c>
      <c r="I14" s="21">
        <v>9.0440254799999984</v>
      </c>
      <c r="J14" s="22">
        <f t="shared" si="1"/>
        <v>0.56563608397948473</v>
      </c>
      <c r="K14" s="22">
        <f t="shared" si="2"/>
        <v>0.59056277488144415</v>
      </c>
      <c r="L14" s="23">
        <f t="shared" si="3"/>
        <v>0.80718117431118663</v>
      </c>
      <c r="M14" s="4"/>
      <c r="N14" t="s">
        <v>254</v>
      </c>
      <c r="O14" s="5">
        <v>42.660080862946899</v>
      </c>
      <c r="P14" s="71">
        <v>0.80647555279572747</v>
      </c>
    </row>
    <row r="15" spans="1:16" x14ac:dyDescent="0.25">
      <c r="A15" s="17"/>
      <c r="B15" s="55">
        <v>9</v>
      </c>
      <c r="C15" s="19" t="s">
        <v>258</v>
      </c>
      <c r="D15" s="20">
        <v>6.4602170000000001</v>
      </c>
      <c r="E15" s="21">
        <v>7.6983070000000025</v>
      </c>
      <c r="F15" s="21">
        <f t="shared" si="0"/>
        <v>2.9333762451400558</v>
      </c>
      <c r="G15" s="21">
        <v>1.1560186151400558</v>
      </c>
      <c r="H15" s="21">
        <v>0.30935034</v>
      </c>
      <c r="I15" s="21">
        <v>1.4680072899999999</v>
      </c>
      <c r="J15" s="22">
        <f t="shared" si="1"/>
        <v>0.15016530454553909</v>
      </c>
      <c r="K15" s="22">
        <f t="shared" si="2"/>
        <v>0.1903495086828903</v>
      </c>
      <c r="L15" s="23">
        <f t="shared" si="3"/>
        <v>0.38104173360974758</v>
      </c>
      <c r="M15" s="4"/>
      <c r="N15" t="s">
        <v>270</v>
      </c>
      <c r="O15" s="5">
        <v>14.400907600675099</v>
      </c>
      <c r="P15" s="71">
        <v>0.79362164602600249</v>
      </c>
    </row>
    <row r="16" spans="1:16" x14ac:dyDescent="0.25">
      <c r="A16" s="17"/>
      <c r="B16" s="55">
        <v>10</v>
      </c>
      <c r="C16" s="19" t="s">
        <v>259</v>
      </c>
      <c r="D16" s="20">
        <v>21.354306000000001</v>
      </c>
      <c r="E16" s="21">
        <v>24.613396000000002</v>
      </c>
      <c r="F16" s="21">
        <f t="shared" si="0"/>
        <v>18.222685296285913</v>
      </c>
      <c r="G16" s="21">
        <v>12.821579306285912</v>
      </c>
      <c r="H16" s="21">
        <v>2.1417707300000002</v>
      </c>
      <c r="I16" s="21">
        <v>3.2593352600000003</v>
      </c>
      <c r="J16" s="22">
        <f t="shared" si="1"/>
        <v>0.52091874304081853</v>
      </c>
      <c r="K16" s="22">
        <f t="shared" si="2"/>
        <v>0.60793520878979523</v>
      </c>
      <c r="L16" s="23">
        <f t="shared" si="3"/>
        <v>0.74035640170441785</v>
      </c>
      <c r="M16" s="4"/>
      <c r="N16" t="s">
        <v>253</v>
      </c>
      <c r="O16" s="5">
        <v>5.3579126024644506</v>
      </c>
      <c r="P16" s="71">
        <v>0.7708384943952814</v>
      </c>
    </row>
    <row r="17" spans="1:16" x14ac:dyDescent="0.25">
      <c r="A17" s="17"/>
      <c r="B17" s="55">
        <v>11</v>
      </c>
      <c r="C17" s="19" t="s">
        <v>260</v>
      </c>
      <c r="D17" s="20">
        <v>1.960936</v>
      </c>
      <c r="E17" s="21">
        <v>4.5458880000000006</v>
      </c>
      <c r="F17" s="21">
        <f t="shared" si="0"/>
        <v>2.1377921817727832</v>
      </c>
      <c r="G17" s="21">
        <v>2.1813587417727831</v>
      </c>
      <c r="H17" s="21">
        <v>-3.8688880000000023E-2</v>
      </c>
      <c r="I17" s="21">
        <v>-4.8776799999999997E-3</v>
      </c>
      <c r="J17" s="22">
        <f t="shared" si="1"/>
        <v>0.47985316439225578</v>
      </c>
      <c r="K17" s="22">
        <f t="shared" si="2"/>
        <v>0.47134242237661439</v>
      </c>
      <c r="L17" s="23">
        <f t="shared" si="3"/>
        <v>0.4702694350966814</v>
      </c>
      <c r="M17" s="4"/>
      <c r="N17" t="s">
        <v>259</v>
      </c>
      <c r="O17" s="5">
        <v>18.222685296285913</v>
      </c>
      <c r="P17" s="71">
        <v>0.74035640170441785</v>
      </c>
    </row>
    <row r="18" spans="1:16" x14ac:dyDescent="0.25">
      <c r="A18" s="17"/>
      <c r="B18" s="55">
        <v>12</v>
      </c>
      <c r="C18" s="19" t="s">
        <v>261</v>
      </c>
      <c r="D18" s="20">
        <v>20.064873999999996</v>
      </c>
      <c r="E18" s="21">
        <v>15.299669999999997</v>
      </c>
      <c r="F18" s="21">
        <f t="shared" si="0"/>
        <v>8.9609781334665346</v>
      </c>
      <c r="G18" s="21">
        <v>6.3315421234665337</v>
      </c>
      <c r="H18" s="21">
        <v>0.29674880000000009</v>
      </c>
      <c r="I18" s="21">
        <v>2.33268721</v>
      </c>
      <c r="J18" s="22">
        <f t="shared" si="1"/>
        <v>0.41383520843694893</v>
      </c>
      <c r="K18" s="22">
        <f t="shared" si="2"/>
        <v>0.43323097318220166</v>
      </c>
      <c r="L18" s="23">
        <f t="shared" si="3"/>
        <v>0.58569747801531247</v>
      </c>
      <c r="M18" s="4"/>
      <c r="N18" t="s">
        <v>268</v>
      </c>
      <c r="O18" s="5">
        <v>1.603597780701286</v>
      </c>
      <c r="P18" s="71">
        <v>0.72778200488938305</v>
      </c>
    </row>
    <row r="19" spans="1:16" x14ac:dyDescent="0.25">
      <c r="A19" s="17"/>
      <c r="B19" s="55">
        <v>13</v>
      </c>
      <c r="C19" s="19" t="s">
        <v>262</v>
      </c>
      <c r="D19" s="20">
        <v>5.6617820000000005</v>
      </c>
      <c r="E19" s="21">
        <v>7.8439800000000002</v>
      </c>
      <c r="F19" s="21">
        <f t="shared" si="0"/>
        <v>3.5021662256691752</v>
      </c>
      <c r="G19" s="21">
        <v>3.5076224156691751</v>
      </c>
      <c r="H19" s="21">
        <v>9.8612239999999962E-2</v>
      </c>
      <c r="I19" s="21">
        <v>-0.10406842999999995</v>
      </c>
      <c r="J19" s="22">
        <f t="shared" si="1"/>
        <v>0.44717380917202426</v>
      </c>
      <c r="K19" s="22">
        <f t="shared" si="2"/>
        <v>0.45974551894180954</v>
      </c>
      <c r="L19" s="23">
        <f t="shared" si="3"/>
        <v>0.44647821968811435</v>
      </c>
      <c r="M19" s="4"/>
      <c r="N19" t="s">
        <v>263</v>
      </c>
      <c r="O19" s="5">
        <v>4.3964849949064071</v>
      </c>
      <c r="P19" s="71">
        <v>0.69644341299249712</v>
      </c>
    </row>
    <row r="20" spans="1:16" x14ac:dyDescent="0.25">
      <c r="A20" s="17"/>
      <c r="B20" s="55">
        <v>14</v>
      </c>
      <c r="C20" s="19" t="s">
        <v>263</v>
      </c>
      <c r="D20" s="20">
        <v>4.7965269999999993</v>
      </c>
      <c r="E20" s="21">
        <v>6.312767</v>
      </c>
      <c r="F20" s="21">
        <f t="shared" si="0"/>
        <v>4.3964849949064071</v>
      </c>
      <c r="G20" s="21">
        <v>3.401330444906407</v>
      </c>
      <c r="H20" s="21">
        <v>0.15449994</v>
      </c>
      <c r="I20" s="21">
        <v>0.84065461000000008</v>
      </c>
      <c r="J20" s="22">
        <f t="shared" si="1"/>
        <v>0.53880183521844016</v>
      </c>
      <c r="K20" s="22">
        <f t="shared" si="2"/>
        <v>0.56327603805215798</v>
      </c>
      <c r="L20" s="23">
        <f t="shared" si="3"/>
        <v>0.69644341299249712</v>
      </c>
      <c r="M20" s="4"/>
      <c r="N20" t="s">
        <v>265</v>
      </c>
      <c r="O20" s="5">
        <v>5.1349160693146727</v>
      </c>
      <c r="P20" s="71">
        <v>0.68952184528389882</v>
      </c>
    </row>
    <row r="21" spans="1:16" x14ac:dyDescent="0.25">
      <c r="A21" s="17"/>
      <c r="B21" s="55">
        <v>15</v>
      </c>
      <c r="C21" s="19" t="s">
        <v>264</v>
      </c>
      <c r="D21" s="20">
        <v>72.234235000000012</v>
      </c>
      <c r="E21" s="21">
        <v>177.18307500000003</v>
      </c>
      <c r="F21" s="21">
        <f t="shared" si="0"/>
        <v>85.030245462615738</v>
      </c>
      <c r="G21" s="21">
        <v>75.404069272615743</v>
      </c>
      <c r="H21" s="21">
        <v>3.9746555399999997</v>
      </c>
      <c r="I21" s="21">
        <v>5.6515206500000001</v>
      </c>
      <c r="J21" s="22">
        <f t="shared" si="1"/>
        <v>0.42557151281303662</v>
      </c>
      <c r="K21" s="22">
        <f t="shared" si="2"/>
        <v>0.44800399142308445</v>
      </c>
      <c r="L21" s="23">
        <f t="shared" si="3"/>
        <v>0.47990049536399415</v>
      </c>
      <c r="M21" s="4"/>
      <c r="N21" t="s">
        <v>266</v>
      </c>
      <c r="O21" s="5">
        <v>1.0648930002070423</v>
      </c>
      <c r="P21" s="71">
        <v>0.64051017413224254</v>
      </c>
    </row>
    <row r="22" spans="1:16" x14ac:dyDescent="0.25">
      <c r="A22" s="17"/>
      <c r="B22" s="55">
        <v>16</v>
      </c>
      <c r="C22" s="19" t="s">
        <v>265</v>
      </c>
      <c r="D22" s="20">
        <v>3.3710720000000007</v>
      </c>
      <c r="E22" s="21">
        <v>7.4470679999999989</v>
      </c>
      <c r="F22" s="21">
        <f t="shared" si="0"/>
        <v>5.1349160693146727</v>
      </c>
      <c r="G22" s="21">
        <v>4.0639894093146722</v>
      </c>
      <c r="H22" s="21">
        <v>0.43856463000000001</v>
      </c>
      <c r="I22" s="21">
        <v>0.63236203000000002</v>
      </c>
      <c r="J22" s="22">
        <f t="shared" si="1"/>
        <v>0.54571670479102286</v>
      </c>
      <c r="K22" s="22">
        <f t="shared" si="2"/>
        <v>0.6046076172951117</v>
      </c>
      <c r="L22" s="23">
        <f t="shared" si="3"/>
        <v>0.68952184528389882</v>
      </c>
      <c r="M22" s="4"/>
      <c r="N22" t="s">
        <v>255</v>
      </c>
      <c r="O22" s="5">
        <v>19.841139347205186</v>
      </c>
      <c r="P22" s="71">
        <v>0.61864332845686598</v>
      </c>
    </row>
    <row r="23" spans="1:16" x14ac:dyDescent="0.25">
      <c r="A23" s="17"/>
      <c r="B23" s="55">
        <v>17</v>
      </c>
      <c r="C23" s="19" t="s">
        <v>266</v>
      </c>
      <c r="D23" s="20">
        <v>1.465538</v>
      </c>
      <c r="E23" s="21">
        <v>1.6625699999999997</v>
      </c>
      <c r="F23" s="21">
        <f t="shared" si="0"/>
        <v>1.0648930002070423</v>
      </c>
      <c r="G23" s="21">
        <v>0.71533304020704236</v>
      </c>
      <c r="H23" s="21">
        <v>0.16949591000000003</v>
      </c>
      <c r="I23" s="21">
        <v>0.18006404999999998</v>
      </c>
      <c r="J23" s="22">
        <f t="shared" si="1"/>
        <v>0.43025739680557362</v>
      </c>
      <c r="K23" s="22">
        <f t="shared" si="2"/>
        <v>0.53220553132021053</v>
      </c>
      <c r="L23" s="23">
        <f t="shared" si="3"/>
        <v>0.64051017413224254</v>
      </c>
      <c r="M23" s="4"/>
      <c r="N23" t="s">
        <v>261</v>
      </c>
      <c r="O23" s="5">
        <v>8.9609781334665346</v>
      </c>
      <c r="P23" s="71">
        <v>0.58569747801531247</v>
      </c>
    </row>
    <row r="24" spans="1:16" x14ac:dyDescent="0.25">
      <c r="A24" s="17"/>
      <c r="B24" s="55">
        <v>18</v>
      </c>
      <c r="C24" s="19" t="s">
        <v>267</v>
      </c>
      <c r="D24" s="20">
        <v>1.7946539999999997</v>
      </c>
      <c r="E24" s="21">
        <v>0.93421799999999988</v>
      </c>
      <c r="F24" s="21">
        <f t="shared" si="0"/>
        <v>0.80535093060340901</v>
      </c>
      <c r="G24" s="21">
        <v>0.829647350603409</v>
      </c>
      <c r="H24" s="21">
        <v>-3.9781249999999976E-2</v>
      </c>
      <c r="I24" s="21">
        <v>1.548483E-2</v>
      </c>
      <c r="J24" s="22">
        <f t="shared" si="1"/>
        <v>0.88806611583528583</v>
      </c>
      <c r="K24" s="22">
        <f t="shared" si="2"/>
        <v>0.84548371001565925</v>
      </c>
      <c r="L24" s="23">
        <f t="shared" si="3"/>
        <v>0.86205888840014766</v>
      </c>
      <c r="M24" s="4"/>
      <c r="N24" t="s">
        <v>273</v>
      </c>
      <c r="O24" s="5">
        <v>1.3861473758590279</v>
      </c>
      <c r="P24" s="71">
        <v>0.55103175325109066</v>
      </c>
    </row>
    <row r="25" spans="1:16" x14ac:dyDescent="0.25">
      <c r="A25" s="17"/>
      <c r="B25" s="55">
        <v>19</v>
      </c>
      <c r="C25" s="19" t="s">
        <v>268</v>
      </c>
      <c r="D25" s="20">
        <v>5.0709019999999994</v>
      </c>
      <c r="E25" s="21">
        <v>2.2034039999999999</v>
      </c>
      <c r="F25" s="21">
        <f t="shared" si="0"/>
        <v>1.603597780701286</v>
      </c>
      <c r="G25" s="21">
        <v>0.21521716070128605</v>
      </c>
      <c r="H25" s="21">
        <v>0.20838966</v>
      </c>
      <c r="I25" s="21">
        <v>1.1799909599999998</v>
      </c>
      <c r="J25" s="22">
        <f t="shared" si="1"/>
        <v>9.7674852501532197E-2</v>
      </c>
      <c r="K25" s="22">
        <f t="shared" si="2"/>
        <v>0.19225108999588186</v>
      </c>
      <c r="L25" s="23">
        <f t="shared" si="3"/>
        <v>0.72778200488938305</v>
      </c>
      <c r="M25" s="4"/>
      <c r="N25" t="s">
        <v>252</v>
      </c>
      <c r="O25" s="5">
        <v>4.3797511203104733</v>
      </c>
      <c r="P25" s="71">
        <v>0.48439695514997672</v>
      </c>
    </row>
    <row r="26" spans="1:16" x14ac:dyDescent="0.25">
      <c r="A26" s="17"/>
      <c r="B26" s="55">
        <v>20</v>
      </c>
      <c r="C26" s="19" t="s">
        <v>269</v>
      </c>
      <c r="D26" s="20">
        <v>8.6165529999999979</v>
      </c>
      <c r="E26" s="21">
        <v>7.1880389999999998</v>
      </c>
      <c r="F26" s="21">
        <f t="shared" si="0"/>
        <v>3.3477380913349744</v>
      </c>
      <c r="G26" s="21">
        <v>3.1765377313349745</v>
      </c>
      <c r="H26" s="21">
        <v>0.12502770999999999</v>
      </c>
      <c r="I26" s="21">
        <v>4.617265000000001E-2</v>
      </c>
      <c r="J26" s="22">
        <f t="shared" si="1"/>
        <v>0.44191993551161513</v>
      </c>
      <c r="K26" s="22">
        <f t="shared" si="2"/>
        <v>0.45931379077589513</v>
      </c>
      <c r="L26" s="23">
        <f t="shared" si="3"/>
        <v>0.46573732993588018</v>
      </c>
      <c r="M26" s="4"/>
      <c r="N26" t="s">
        <v>264</v>
      </c>
      <c r="O26" s="5">
        <v>85.030245462615738</v>
      </c>
      <c r="P26" s="71">
        <v>0.47990049536399415</v>
      </c>
    </row>
    <row r="27" spans="1:16" x14ac:dyDescent="0.25">
      <c r="A27" s="17"/>
      <c r="B27" s="55">
        <v>21</v>
      </c>
      <c r="C27" s="19" t="s">
        <v>270</v>
      </c>
      <c r="D27" s="20">
        <v>19.341097999999999</v>
      </c>
      <c r="E27" s="21">
        <v>18.145810000000004</v>
      </c>
      <c r="F27" s="21">
        <f t="shared" si="0"/>
        <v>14.400907600675099</v>
      </c>
      <c r="G27" s="21">
        <v>13.400569870675099</v>
      </c>
      <c r="H27" s="21">
        <v>-0.10171062000000002</v>
      </c>
      <c r="I27" s="21">
        <v>1.10204835</v>
      </c>
      <c r="J27" s="22">
        <f t="shared" si="1"/>
        <v>0.73849389311775537</v>
      </c>
      <c r="K27" s="22">
        <f t="shared" si="2"/>
        <v>0.73288870822934304</v>
      </c>
      <c r="L27" s="23">
        <f t="shared" si="3"/>
        <v>0.79362164602600249</v>
      </c>
      <c r="M27" s="4"/>
      <c r="N27" t="s">
        <v>260</v>
      </c>
      <c r="O27" s="5">
        <v>2.1377921817727832</v>
      </c>
      <c r="P27" s="71">
        <v>0.4702694350966814</v>
      </c>
    </row>
    <row r="28" spans="1:16" x14ac:dyDescent="0.25">
      <c r="A28" s="17"/>
      <c r="B28" s="55">
        <v>22</v>
      </c>
      <c r="C28" s="19" t="s">
        <v>271</v>
      </c>
      <c r="D28" s="20">
        <v>41.441748000000004</v>
      </c>
      <c r="E28" s="21">
        <v>41.539631999999997</v>
      </c>
      <c r="F28" s="21">
        <f t="shared" si="0"/>
        <v>37.706808477860314</v>
      </c>
      <c r="G28" s="21">
        <v>35.565524057860308</v>
      </c>
      <c r="H28" s="21">
        <v>0.68105039000000001</v>
      </c>
      <c r="I28" s="21">
        <v>1.4602340299999998</v>
      </c>
      <c r="J28" s="22">
        <f t="shared" si="1"/>
        <v>0.85618293531970413</v>
      </c>
      <c r="K28" s="22">
        <f t="shared" si="2"/>
        <v>0.87257813087656422</v>
      </c>
      <c r="L28" s="23">
        <f t="shared" si="3"/>
        <v>0.90773092255271581</v>
      </c>
      <c r="M28" s="4"/>
      <c r="N28" t="s">
        <v>269</v>
      </c>
      <c r="O28" s="5">
        <v>3.3477380913349744</v>
      </c>
      <c r="P28" s="71">
        <v>0.46573732993588018</v>
      </c>
    </row>
    <row r="29" spans="1:16" x14ac:dyDescent="0.25">
      <c r="A29" s="17"/>
      <c r="B29" s="55">
        <v>23</v>
      </c>
      <c r="C29" s="19" t="s">
        <v>272</v>
      </c>
      <c r="D29" s="20">
        <v>2.1959429999999998</v>
      </c>
      <c r="E29" s="21">
        <v>1.3408579999999999</v>
      </c>
      <c r="F29" s="21">
        <f t="shared" si="0"/>
        <v>1.3063024826734693</v>
      </c>
      <c r="G29" s="21">
        <v>0.97850668267346919</v>
      </c>
      <c r="H29" s="21">
        <v>0.14170711999999999</v>
      </c>
      <c r="I29" s="21">
        <v>0.18608868000000001</v>
      </c>
      <c r="J29" s="22">
        <f t="shared" si="1"/>
        <v>0.72976160240194654</v>
      </c>
      <c r="K29" s="22">
        <f t="shared" si="2"/>
        <v>0.83544551523984589</v>
      </c>
      <c r="L29" s="23">
        <f t="shared" si="3"/>
        <v>0.97422880176235616</v>
      </c>
      <c r="M29" s="4"/>
      <c r="N29" t="s">
        <v>262</v>
      </c>
      <c r="O29" s="5">
        <v>3.5021662256691752</v>
      </c>
      <c r="P29" s="71">
        <v>0.44647821968811435</v>
      </c>
    </row>
    <row r="30" spans="1:16" x14ac:dyDescent="0.25">
      <c r="A30" s="17"/>
      <c r="B30" s="55">
        <v>24</v>
      </c>
      <c r="C30" s="19" t="s">
        <v>273</v>
      </c>
      <c r="D30" s="20">
        <v>2.6616270000000002</v>
      </c>
      <c r="E30" s="21">
        <v>2.515549</v>
      </c>
      <c r="F30" s="21">
        <f t="shared" si="0"/>
        <v>1.3861473758590279</v>
      </c>
      <c r="G30" s="21">
        <v>1.256211935859028</v>
      </c>
      <c r="H30" s="21">
        <v>1.6882939999999999E-2</v>
      </c>
      <c r="I30" s="21">
        <v>0.1130525</v>
      </c>
      <c r="J30" s="22">
        <f t="shared" si="1"/>
        <v>0.49937883772449992</v>
      </c>
      <c r="K30" s="22">
        <f t="shared" si="2"/>
        <v>0.50609027129228168</v>
      </c>
      <c r="L30" s="23">
        <f t="shared" si="3"/>
        <v>0.55103175325109066</v>
      </c>
      <c r="M30" s="4"/>
      <c r="N30" t="s">
        <v>258</v>
      </c>
      <c r="O30" s="5">
        <v>2.9333762451400558</v>
      </c>
      <c r="P30" s="71">
        <v>0.38104173360974758</v>
      </c>
    </row>
    <row r="31" spans="1:16" ht="15.75" thickBot="1" x14ac:dyDescent="0.3">
      <c r="A31" s="24"/>
      <c r="B31" s="56">
        <v>25</v>
      </c>
      <c r="C31" s="26" t="s">
        <v>274</v>
      </c>
      <c r="D31" s="27">
        <v>10.851804000000003</v>
      </c>
      <c r="E31" s="28">
        <v>9.9046249999999976</v>
      </c>
      <c r="F31" s="28">
        <f t="shared" si="0"/>
        <v>8.4340888445083859</v>
      </c>
      <c r="G31" s="28">
        <v>7.7627800045083859</v>
      </c>
      <c r="H31" s="28">
        <v>0.44322149999999999</v>
      </c>
      <c r="I31" s="28">
        <v>0.22808734000000003</v>
      </c>
      <c r="J31" s="29">
        <f t="shared" si="1"/>
        <v>0.78375304511865795</v>
      </c>
      <c r="K31" s="29">
        <f t="shared" si="2"/>
        <v>0.82850198816294285</v>
      </c>
      <c r="L31" s="30">
        <f t="shared" si="3"/>
        <v>0.85153035521368936</v>
      </c>
      <c r="M31" s="4"/>
      <c r="N31" t="s">
        <v>256</v>
      </c>
      <c r="O31" s="5">
        <v>0</v>
      </c>
      <c r="P31" s="71">
        <v>0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topLeftCell="A16" workbookViewId="0">
      <selection activeCell="A23" sqref="A23:D2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140625" customWidth="1"/>
    <col min="6" max="6" width="13.5703125" customWidth="1"/>
    <col min="7" max="9" width="0" hidden="1" customWidth="1"/>
  </cols>
  <sheetData>
    <row r="1" spans="1:13" ht="15.75" x14ac:dyDescent="0.25">
      <c r="A1" s="50">
        <v>121</v>
      </c>
      <c r="B1" s="49" t="s">
        <v>81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1892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363.91547000000003</v>
      </c>
      <c r="E6" s="14">
        <v>507.294918</v>
      </c>
      <c r="F6" s="14">
        <v>331.12584146014677</v>
      </c>
      <c r="G6" s="14">
        <v>261.74106440014668</v>
      </c>
      <c r="H6" s="14">
        <v>18.469870989999997</v>
      </c>
      <c r="I6" s="14">
        <v>50.914906070000008</v>
      </c>
      <c r="J6" s="15">
        <v>0.51595443816400832</v>
      </c>
      <c r="K6" s="15">
        <v>0.55236298541068118</v>
      </c>
      <c r="L6" s="16">
        <v>0.65272848142379125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264.46956100000011</v>
      </c>
      <c r="E7" s="38">
        <f ca="1">SUM(E8:OFFSET(E6,MATCH("PROYECTOS",$A$8:$A$50,0),0))</f>
        <v>397.08853500000015</v>
      </c>
      <c r="F7" s="38">
        <f ca="1">SUM(F8:OFFSET(F6,MATCH("PROYECTOS",$A$8:$A$50,0),0))</f>
        <v>278.23013420718667</v>
      </c>
      <c r="G7" s="38">
        <f ca="1">SUM(G8:OFFSET(G6,MATCH("PROYECTOS",$A$8:$A$50,0),0))</f>
        <v>240.32799869718664</v>
      </c>
      <c r="H7" s="38">
        <f ca="1">SUM(H8:OFFSET(H6,MATCH("PROYECTOS",$A$8:$A$50,0),0))</f>
        <v>6.6943858999999994</v>
      </c>
      <c r="I7" s="38">
        <f ca="1">SUM(I8:OFFSET(I6,MATCH("PROYECTOS",$A$8:$A$50,0),0))</f>
        <v>31.207749609999993</v>
      </c>
      <c r="J7" s="39">
        <f ca="1">IFERROR(G7/E7,0)</f>
        <v>0.60522522690610181</v>
      </c>
      <c r="K7" s="39">
        <f ca="1">IFERROR(SUM(G7,H7)/E7,0)</f>
        <v>0.62208390024956661</v>
      </c>
      <c r="L7" s="40">
        <f ca="1">IFERROR(SUM(G7,H7,I7)/E7,0)</f>
        <v>0.70067531465542443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171.64840200000009</v>
      </c>
      <c r="E8" s="21">
        <v>253.00533900000008</v>
      </c>
      <c r="F8" s="21">
        <f t="shared" ref="F8:F14" si="0">SUM(G8,H8,I8)</f>
        <v>175.23602635847857</v>
      </c>
      <c r="G8" s="21">
        <v>146.61643342847856</v>
      </c>
      <c r="H8" s="21">
        <v>3.1910832399999989</v>
      </c>
      <c r="I8" s="21">
        <v>25.428509689999995</v>
      </c>
      <c r="J8" s="22">
        <f t="shared" ref="J8:J15" si="1">IFERROR(G8/E8,0)</f>
        <v>0.57949936553899561</v>
      </c>
      <c r="K8" s="22">
        <f t="shared" ref="K8:K15" si="2">IFERROR(SUM(G8,H8)/E8,0)</f>
        <v>0.59211207660909682</v>
      </c>
      <c r="L8" s="23">
        <f t="shared" ref="L8:L15" si="3">IFERROR(SUM(G8,H8,I8)/E8,0)</f>
        <v>0.69261789909689819</v>
      </c>
      <c r="M8" s="4"/>
    </row>
    <row r="9" spans="1:13" ht="51" x14ac:dyDescent="0.25">
      <c r="A9" s="17"/>
      <c r="B9" s="19">
        <v>3000629</v>
      </c>
      <c r="C9" s="19" t="s">
        <v>1894</v>
      </c>
      <c r="D9" s="20">
        <v>4.7546260000000018</v>
      </c>
      <c r="E9" s="21">
        <v>4.8252069999999989</v>
      </c>
      <c r="F9" s="21">
        <f t="shared" si="0"/>
        <v>2.066632841266161</v>
      </c>
      <c r="G9" s="21">
        <v>1.4983743112661614</v>
      </c>
      <c r="H9" s="21">
        <v>0.27187700999999997</v>
      </c>
      <c r="I9" s="21">
        <v>0.29638151999999995</v>
      </c>
      <c r="J9" s="22">
        <f t="shared" si="1"/>
        <v>0.3105305764635925</v>
      </c>
      <c r="K9" s="22">
        <f t="shared" si="2"/>
        <v>0.36687572600847213</v>
      </c>
      <c r="L9" s="23">
        <f t="shared" si="3"/>
        <v>0.42829931260278814</v>
      </c>
      <c r="M9" s="4"/>
    </row>
    <row r="10" spans="1:13" ht="25.5" x14ac:dyDescent="0.25">
      <c r="A10" s="17"/>
      <c r="B10" s="19">
        <v>3000630</v>
      </c>
      <c r="C10" s="19" t="s">
        <v>1895</v>
      </c>
      <c r="D10" s="20">
        <v>19.134675000000005</v>
      </c>
      <c r="E10" s="21">
        <v>30.579906999999995</v>
      </c>
      <c r="F10" s="21">
        <f t="shared" si="0"/>
        <v>10.173989521398379</v>
      </c>
      <c r="G10" s="21">
        <v>6.3671606213983791</v>
      </c>
      <c r="H10" s="21">
        <v>1.58481603</v>
      </c>
      <c r="I10" s="21">
        <v>2.2220128699999999</v>
      </c>
      <c r="J10" s="22">
        <f t="shared" si="1"/>
        <v>0.20821386479031412</v>
      </c>
      <c r="K10" s="22">
        <f t="shared" si="2"/>
        <v>0.26003926864128069</v>
      </c>
      <c r="L10" s="23">
        <f t="shared" si="3"/>
        <v>0.33270178098966685</v>
      </c>
      <c r="M10" s="4"/>
    </row>
    <row r="11" spans="1:13" ht="38.25" x14ac:dyDescent="0.25">
      <c r="A11" s="17"/>
      <c r="B11" s="19">
        <v>3000632</v>
      </c>
      <c r="C11" s="19" t="s">
        <v>1896</v>
      </c>
      <c r="D11" s="20">
        <v>40.591305000000027</v>
      </c>
      <c r="E11" s="21">
        <v>86.933069000000017</v>
      </c>
      <c r="F11" s="21">
        <f t="shared" si="0"/>
        <v>79.762787731962504</v>
      </c>
      <c r="G11" s="21">
        <v>78.668247411962511</v>
      </c>
      <c r="H11" s="21">
        <v>-0.16290188000000014</v>
      </c>
      <c r="I11" s="21">
        <v>1.2574421999999994</v>
      </c>
      <c r="J11" s="22">
        <f t="shared" si="1"/>
        <v>0.90492891044675405</v>
      </c>
      <c r="K11" s="22">
        <f t="shared" si="2"/>
        <v>0.90305503342994242</v>
      </c>
      <c r="L11" s="23">
        <f t="shared" si="3"/>
        <v>0.91751951989596148</v>
      </c>
      <c r="M11" s="4"/>
    </row>
    <row r="12" spans="1:13" ht="38.25" x14ac:dyDescent="0.25">
      <c r="A12" s="17"/>
      <c r="B12" s="19">
        <v>3000633</v>
      </c>
      <c r="C12" s="19" t="s">
        <v>1897</v>
      </c>
      <c r="D12" s="20">
        <v>4.9839040000000008</v>
      </c>
      <c r="E12" s="21">
        <v>4.9715080000000009</v>
      </c>
      <c r="F12" s="21">
        <f t="shared" si="0"/>
        <v>2.5455746919430808</v>
      </c>
      <c r="G12" s="21">
        <v>1.6770561019430805</v>
      </c>
      <c r="H12" s="21">
        <v>0.44488001000000016</v>
      </c>
      <c r="I12" s="21">
        <v>0.42363858000000004</v>
      </c>
      <c r="J12" s="22">
        <f t="shared" si="1"/>
        <v>0.3373334814995933</v>
      </c>
      <c r="K12" s="22">
        <f t="shared" si="2"/>
        <v>0.42681941011521662</v>
      </c>
      <c r="L12" s="23">
        <f t="shared" si="3"/>
        <v>0.51203270555796765</v>
      </c>
      <c r="M12" s="4"/>
    </row>
    <row r="13" spans="1:13" ht="51" x14ac:dyDescent="0.25">
      <c r="A13" s="17"/>
      <c r="B13" s="19">
        <v>3000634</v>
      </c>
      <c r="C13" s="19" t="s">
        <v>1898</v>
      </c>
      <c r="D13" s="20">
        <v>1.3883320000000001</v>
      </c>
      <c r="E13" s="21">
        <v>1.4571480000000001</v>
      </c>
      <c r="F13" s="21">
        <f t="shared" si="0"/>
        <v>0.59100503827577233</v>
      </c>
      <c r="G13" s="21">
        <v>0.4212070982757723</v>
      </c>
      <c r="H13" s="21">
        <v>9.2046589999999998E-2</v>
      </c>
      <c r="I13" s="21">
        <v>7.7751350000000011E-2</v>
      </c>
      <c r="J13" s="22">
        <f t="shared" si="1"/>
        <v>0.2890626746739331</v>
      </c>
      <c r="K13" s="22">
        <f t="shared" si="2"/>
        <v>0.35223168015587458</v>
      </c>
      <c r="L13" s="23">
        <f t="shared" si="3"/>
        <v>0.40559026143931315</v>
      </c>
      <c r="M13" s="4"/>
    </row>
    <row r="14" spans="1:13" ht="51" x14ac:dyDescent="0.25">
      <c r="A14" s="17"/>
      <c r="B14" s="19">
        <v>3000675</v>
      </c>
      <c r="C14" s="19" t="s">
        <v>1899</v>
      </c>
      <c r="D14" s="20">
        <v>21.968317000000003</v>
      </c>
      <c r="E14" s="21">
        <v>15.316356999999998</v>
      </c>
      <c r="F14" s="21">
        <f t="shared" si="0"/>
        <v>7.8541180238621768</v>
      </c>
      <c r="G14" s="21">
        <v>5.0795197238621768</v>
      </c>
      <c r="H14" s="21">
        <v>1.2725849</v>
      </c>
      <c r="I14" s="21">
        <v>1.5020134000000003</v>
      </c>
      <c r="J14" s="22">
        <f t="shared" si="1"/>
        <v>0.33164020163947455</v>
      </c>
      <c r="K14" s="22">
        <f t="shared" si="2"/>
        <v>0.41472685860365999</v>
      </c>
      <c r="L14" s="23">
        <f t="shared" si="3"/>
        <v>0.51279282820726746</v>
      </c>
      <c r="M14" s="4"/>
    </row>
    <row r="15" spans="1:13" ht="15.75" thickBot="1" x14ac:dyDescent="0.3">
      <c r="A15" s="41" t="s">
        <v>294</v>
      </c>
      <c r="B15" s="43"/>
      <c r="C15" s="43"/>
      <c r="D15" s="44">
        <f ca="1">OFFSET(D15,-MATCH("PROYECTOS",$A$8:$A$50,0)-1,0)-(OFFSET(D15,-MATCH("PROYECTOS",$A$8:$A$50,0),0))</f>
        <v>99.445908999999915</v>
      </c>
      <c r="E15" s="45">
        <f t="shared" ref="E15:I15" ca="1" si="4">OFFSET(E15,-MATCH("PROYECTOS",$A$8:$A$50,0)-1,0)-(OFFSET(E15,-MATCH("PROYECTOS",$A$8:$A$50,0),0))</f>
        <v>110.20638299999985</v>
      </c>
      <c r="F15" s="45">
        <f t="shared" ca="1" si="4"/>
        <v>52.895707252960108</v>
      </c>
      <c r="G15" s="45">
        <f t="shared" ca="1" si="4"/>
        <v>21.41306570296004</v>
      </c>
      <c r="H15" s="45">
        <f t="shared" ca="1" si="4"/>
        <v>11.775485089999997</v>
      </c>
      <c r="I15" s="45">
        <f t="shared" ca="1" si="4"/>
        <v>19.707156460000014</v>
      </c>
      <c r="J15" s="46">
        <f t="shared" ca="1" si="1"/>
        <v>0.19429968682449247</v>
      </c>
      <c r="K15" s="46">
        <f t="shared" ca="1" si="2"/>
        <v>0.30114907947718494</v>
      </c>
      <c r="L15" s="47">
        <f t="shared" ca="1" si="3"/>
        <v>0.47996954271659675</v>
      </c>
      <c r="M15" s="4"/>
    </row>
    <row r="16" spans="1:13" ht="15.75" thickBot="1" x14ac:dyDescent="0.3"/>
    <row r="17" spans="1:4" ht="15.75" thickBot="1" x14ac:dyDescent="0.3">
      <c r="A17" s="89" t="s">
        <v>316</v>
      </c>
      <c r="B17" s="90"/>
      <c r="C17" s="90"/>
      <c r="D17" s="91"/>
    </row>
    <row r="18" spans="1:4" ht="15.75" thickBot="1" x14ac:dyDescent="0.3">
      <c r="A18" s="1" t="s">
        <v>1926</v>
      </c>
    </row>
    <row r="19" spans="1:4" ht="45" customHeight="1" x14ac:dyDescent="0.25">
      <c r="A19" s="82" t="s">
        <v>318</v>
      </c>
      <c r="B19" s="83"/>
      <c r="C19" s="83"/>
      <c r="D19" s="94" t="s">
        <v>319</v>
      </c>
    </row>
    <row r="20" spans="1:4" ht="15.75" thickBot="1" x14ac:dyDescent="0.3">
      <c r="A20" s="92"/>
      <c r="B20" s="93"/>
      <c r="C20" s="93"/>
      <c r="D20" s="95"/>
    </row>
    <row r="21" spans="1:4" ht="51" x14ac:dyDescent="0.25">
      <c r="A21" s="17"/>
      <c r="B21" s="19">
        <v>3000629</v>
      </c>
      <c r="C21" s="19" t="s">
        <v>1894</v>
      </c>
      <c r="D21" s="23">
        <v>0.42829931260278814</v>
      </c>
    </row>
    <row r="22" spans="1:4" ht="25.5" x14ac:dyDescent="0.25">
      <c r="A22" s="17"/>
      <c r="B22" s="19">
        <v>3000630</v>
      </c>
      <c r="C22" s="19" t="s">
        <v>1895</v>
      </c>
      <c r="D22" s="23">
        <v>0.33270178098966685</v>
      </c>
    </row>
    <row r="23" spans="1:4" ht="51.75" thickBot="1" x14ac:dyDescent="0.3">
      <c r="A23" s="24"/>
      <c r="B23" s="26">
        <v>3000634</v>
      </c>
      <c r="C23" s="26" t="s">
        <v>1898</v>
      </c>
      <c r="D23" s="30">
        <v>0.40559026143931315</v>
      </c>
    </row>
  </sheetData>
  <mergeCells count="10">
    <mergeCell ref="A17:D17"/>
    <mergeCell ref="A19:C20"/>
    <mergeCell ref="D19:D20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0"/>
  <sheetViews>
    <sheetView workbookViewId="0">
      <selection activeCell="A30" sqref="A30:XFD5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121</v>
      </c>
      <c r="B1" s="49" t="s">
        <v>81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1893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363.91547000000003</v>
      </c>
      <c r="I6" s="14">
        <v>507.294918</v>
      </c>
      <c r="J6" s="14">
        <v>331.12584146014677</v>
      </c>
      <c r="K6" s="14">
        <v>261.74106440014668</v>
      </c>
      <c r="L6" s="14">
        <v>18.469870989999997</v>
      </c>
      <c r="M6" s="14">
        <v>50.914906070000008</v>
      </c>
      <c r="N6" s="15">
        <v>0.51595443816400832</v>
      </c>
      <c r="O6" s="15">
        <v>0.55236298541068118</v>
      </c>
      <c r="P6" s="16">
        <v>0.65272848142379125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t="shared" ref="H7:M7" si="0">SUM(H8:H29)</f>
        <v>264.46956099999994</v>
      </c>
      <c r="I7" s="37">
        <f t="shared" si="0"/>
        <v>397.08853500000004</v>
      </c>
      <c r="J7" s="37">
        <f t="shared" si="0"/>
        <v>278.23013420718667</v>
      </c>
      <c r="K7" s="37">
        <f t="shared" si="0"/>
        <v>240.32799869718664</v>
      </c>
      <c r="L7" s="37">
        <f t="shared" si="0"/>
        <v>6.6943858999999994</v>
      </c>
      <c r="M7" s="37">
        <f t="shared" si="0"/>
        <v>31.207749609999993</v>
      </c>
      <c r="N7" s="39">
        <f>IFERROR(K7/I7,0)</f>
        <v>0.60522522690610203</v>
      </c>
      <c r="O7" s="39">
        <f>IFERROR(SUM(K7,L7)/I7,0)</f>
        <v>0.62208390024956683</v>
      </c>
      <c r="P7" s="40">
        <f>IFERROR(SUM(K7,L7,M7)/I7,0)</f>
        <v>0.70067531465542465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513</v>
      </c>
      <c r="D8" s="68">
        <v>3000001</v>
      </c>
      <c r="E8" s="19" t="s">
        <v>276</v>
      </c>
      <c r="F8" s="69">
        <v>1</v>
      </c>
      <c r="G8" s="19" t="s">
        <v>532</v>
      </c>
      <c r="H8" s="20">
        <v>171.64840200000003</v>
      </c>
      <c r="I8" s="21">
        <v>253.00533900000008</v>
      </c>
      <c r="J8" s="21">
        <f t="shared" ref="J8:J29" si="1">SUM(K8,L8,M8)</f>
        <v>175.23602635847857</v>
      </c>
      <c r="K8" s="21">
        <v>146.61643342847856</v>
      </c>
      <c r="L8" s="21">
        <v>3.1910832399999993</v>
      </c>
      <c r="M8" s="21">
        <v>25.428509689999995</v>
      </c>
      <c r="N8" s="22">
        <f t="shared" ref="N8:N30" si="2">IFERROR(K8/I8,0)</f>
        <v>0.57949936553899561</v>
      </c>
      <c r="O8" s="22">
        <f t="shared" ref="O8:O30" si="3">IFERROR(SUM(K8,L8)/I8,0)</f>
        <v>0.59211207660909682</v>
      </c>
      <c r="P8" s="23">
        <f t="shared" ref="P8:P30" si="4">IFERROR(SUM(K8,L8,M8)/I8,0)</f>
        <v>0.69261789909689819</v>
      </c>
      <c r="Q8" s="70">
        <v>485.5</v>
      </c>
      <c r="R8" s="21">
        <v>446.5</v>
      </c>
      <c r="S8" s="23">
        <f>IFERROR(R8/Q8,0)</f>
        <v>0.91967044284243049</v>
      </c>
    </row>
    <row r="9" spans="1:19" ht="38.25" x14ac:dyDescent="0.25">
      <c r="A9" s="17"/>
      <c r="B9" s="19">
        <v>5000461</v>
      </c>
      <c r="C9" s="19" t="s">
        <v>1900</v>
      </c>
      <c r="D9" s="68">
        <v>3000632</v>
      </c>
      <c r="E9" s="19" t="s">
        <v>1896</v>
      </c>
      <c r="F9" s="69">
        <v>24</v>
      </c>
      <c r="G9" s="19" t="s">
        <v>1500</v>
      </c>
      <c r="H9" s="20">
        <v>2.5</v>
      </c>
      <c r="I9" s="21">
        <v>2.44232</v>
      </c>
      <c r="J9" s="21">
        <f t="shared" si="1"/>
        <v>1.3720802759283446</v>
      </c>
      <c r="K9" s="21">
        <v>1.2550089359283447</v>
      </c>
      <c r="L9" s="21">
        <v>7.3659399999999996E-3</v>
      </c>
      <c r="M9" s="21">
        <v>0.10970539999999999</v>
      </c>
      <c r="N9" s="22">
        <f t="shared" si="2"/>
        <v>0.51385933699447439</v>
      </c>
      <c r="O9" s="22">
        <f t="shared" si="3"/>
        <v>0.51687529722900549</v>
      </c>
      <c r="P9" s="23">
        <f t="shared" si="4"/>
        <v>0.56179381732465217</v>
      </c>
      <c r="Q9" s="70">
        <v>75</v>
      </c>
      <c r="R9" s="21">
        <v>53</v>
      </c>
      <c r="S9" s="23">
        <f t="shared" ref="S9:S29" si="5">IFERROR(R9/Q9,0)</f>
        <v>0.70666666666666667</v>
      </c>
    </row>
    <row r="10" spans="1:19" ht="25.5" x14ac:dyDescent="0.25">
      <c r="A10" s="17"/>
      <c r="B10" s="19">
        <v>5001216</v>
      </c>
      <c r="C10" s="19" t="s">
        <v>1901</v>
      </c>
      <c r="D10" s="68">
        <v>3000630</v>
      </c>
      <c r="E10" s="19" t="s">
        <v>1895</v>
      </c>
      <c r="F10" s="69">
        <v>60</v>
      </c>
      <c r="G10" s="19" t="s">
        <v>310</v>
      </c>
      <c r="H10" s="20">
        <v>0.14939899999999998</v>
      </c>
      <c r="I10" s="21">
        <v>0.14939899999999998</v>
      </c>
      <c r="J10" s="21">
        <f t="shared" si="1"/>
        <v>6.1107860354022644E-2</v>
      </c>
      <c r="K10" s="21">
        <v>3.7257920354022644E-2</v>
      </c>
      <c r="L10" s="21">
        <v>9.9110199999999978E-3</v>
      </c>
      <c r="M10" s="21">
        <v>1.3938920000000002E-2</v>
      </c>
      <c r="N10" s="22">
        <f t="shared" si="2"/>
        <v>0.24938533962089873</v>
      </c>
      <c r="O10" s="22">
        <f t="shared" si="3"/>
        <v>0.31572460561330834</v>
      </c>
      <c r="P10" s="23">
        <f t="shared" si="4"/>
        <v>0.40902456076695731</v>
      </c>
      <c r="Q10" s="70">
        <v>6</v>
      </c>
      <c r="R10" s="21">
        <v>6</v>
      </c>
      <c r="S10" s="23">
        <f t="shared" si="5"/>
        <v>1</v>
      </c>
    </row>
    <row r="11" spans="1:19" ht="38.25" x14ac:dyDescent="0.25">
      <c r="A11" s="17"/>
      <c r="B11" s="19">
        <v>5002255</v>
      </c>
      <c r="C11" s="19" t="s">
        <v>1902</v>
      </c>
      <c r="D11" s="68">
        <v>3000630</v>
      </c>
      <c r="E11" s="19" t="s">
        <v>1895</v>
      </c>
      <c r="F11" s="69">
        <v>18</v>
      </c>
      <c r="G11" s="19" t="s">
        <v>712</v>
      </c>
      <c r="H11" s="20">
        <v>3.3549380000000002</v>
      </c>
      <c r="I11" s="21">
        <v>2.8313469999999996</v>
      </c>
      <c r="J11" s="21">
        <f t="shared" si="1"/>
        <v>0.6022632062067711</v>
      </c>
      <c r="K11" s="21">
        <v>0.38635149620677112</v>
      </c>
      <c r="L11" s="21">
        <v>0.11226596999999999</v>
      </c>
      <c r="M11" s="21">
        <v>0.10364574000000001</v>
      </c>
      <c r="N11" s="22">
        <f t="shared" si="2"/>
        <v>0.13645501459438605</v>
      </c>
      <c r="O11" s="22">
        <f t="shared" si="3"/>
        <v>0.17610609586418449</v>
      </c>
      <c r="P11" s="23">
        <f t="shared" si="4"/>
        <v>0.21271260859469757</v>
      </c>
      <c r="Q11" s="70">
        <v>666.5</v>
      </c>
      <c r="R11" s="21">
        <v>636.5</v>
      </c>
      <c r="S11" s="23">
        <f t="shared" si="5"/>
        <v>0.95498874718679672</v>
      </c>
    </row>
    <row r="12" spans="1:19" ht="38.25" x14ac:dyDescent="0.25">
      <c r="A12" s="17"/>
      <c r="B12" s="19">
        <v>5002622</v>
      </c>
      <c r="C12" s="19" t="s">
        <v>1903</v>
      </c>
      <c r="D12" s="68">
        <v>3000632</v>
      </c>
      <c r="E12" s="19" t="s">
        <v>1896</v>
      </c>
      <c r="F12" s="69">
        <v>18</v>
      </c>
      <c r="G12" s="19" t="s">
        <v>712</v>
      </c>
      <c r="H12" s="20">
        <v>2.3283999999999998</v>
      </c>
      <c r="I12" s="21">
        <v>37.328400000000002</v>
      </c>
      <c r="J12" s="21">
        <f t="shared" si="1"/>
        <v>35.239765309167588</v>
      </c>
      <c r="K12" s="21">
        <v>35.071439649167587</v>
      </c>
      <c r="L12" s="21">
        <v>5.1293949999999991E-2</v>
      </c>
      <c r="M12" s="21">
        <v>0.11703171000000001</v>
      </c>
      <c r="N12" s="22">
        <f t="shared" si="2"/>
        <v>0.93953771522935847</v>
      </c>
      <c r="O12" s="22">
        <f t="shared" si="3"/>
        <v>0.94091184189966848</v>
      </c>
      <c r="P12" s="23">
        <f t="shared" si="4"/>
        <v>0.94404703413935731</v>
      </c>
      <c r="Q12" s="70">
        <v>371</v>
      </c>
      <c r="R12" s="21">
        <v>371</v>
      </c>
      <c r="S12" s="23">
        <f t="shared" si="5"/>
        <v>1</v>
      </c>
    </row>
    <row r="13" spans="1:19" ht="51" x14ac:dyDescent="0.25">
      <c r="A13" s="17"/>
      <c r="B13" s="19">
        <v>5004478</v>
      </c>
      <c r="C13" s="19" t="s">
        <v>1904</v>
      </c>
      <c r="D13" s="68">
        <v>3000629</v>
      </c>
      <c r="E13" s="19" t="s">
        <v>1894</v>
      </c>
      <c r="F13" s="69">
        <v>194</v>
      </c>
      <c r="G13" s="19" t="s">
        <v>1180</v>
      </c>
      <c r="H13" s="20">
        <v>2.0433229999999996</v>
      </c>
      <c r="I13" s="21">
        <v>2.0527979999999997</v>
      </c>
      <c r="J13" s="21">
        <f t="shared" si="1"/>
        <v>0.83324947513371339</v>
      </c>
      <c r="K13" s="21">
        <v>0.59922460513371334</v>
      </c>
      <c r="L13" s="21">
        <v>0.10557232</v>
      </c>
      <c r="M13" s="21">
        <v>0.12845255</v>
      </c>
      <c r="N13" s="22">
        <f t="shared" si="2"/>
        <v>0.29190626897225808</v>
      </c>
      <c r="O13" s="22">
        <f t="shared" si="3"/>
        <v>0.34333476802574509</v>
      </c>
      <c r="P13" s="23">
        <f t="shared" si="4"/>
        <v>0.4059091421239272</v>
      </c>
      <c r="Q13" s="70">
        <v>67</v>
      </c>
      <c r="R13" s="21">
        <v>57</v>
      </c>
      <c r="S13" s="23">
        <f t="shared" si="5"/>
        <v>0.85074626865671643</v>
      </c>
    </row>
    <row r="14" spans="1:19" ht="51" x14ac:dyDescent="0.25">
      <c r="A14" s="17"/>
      <c r="B14" s="19">
        <v>5004480</v>
      </c>
      <c r="C14" s="19" t="s">
        <v>1905</v>
      </c>
      <c r="D14" s="68">
        <v>3000629</v>
      </c>
      <c r="E14" s="19" t="s">
        <v>1894</v>
      </c>
      <c r="F14" s="69">
        <v>340</v>
      </c>
      <c r="G14" s="19" t="s">
        <v>1920</v>
      </c>
      <c r="H14" s="20">
        <v>2.711303</v>
      </c>
      <c r="I14" s="21">
        <v>2.7724089999999997</v>
      </c>
      <c r="J14" s="21">
        <f t="shared" si="1"/>
        <v>1.233383366132448</v>
      </c>
      <c r="K14" s="21">
        <v>0.89914970613244805</v>
      </c>
      <c r="L14" s="21">
        <v>0.16630469000000001</v>
      </c>
      <c r="M14" s="21">
        <v>0.16792896999999998</v>
      </c>
      <c r="N14" s="22">
        <f t="shared" si="2"/>
        <v>0.324320728338585</v>
      </c>
      <c r="O14" s="22">
        <f t="shared" si="3"/>
        <v>0.38430635455751594</v>
      </c>
      <c r="P14" s="23">
        <f t="shared" si="4"/>
        <v>0.44487785392864049</v>
      </c>
      <c r="Q14" s="70">
        <v>980.00499999999988</v>
      </c>
      <c r="R14" s="21">
        <v>397.005</v>
      </c>
      <c r="S14" s="23">
        <f t="shared" si="5"/>
        <v>0.40510507599451029</v>
      </c>
    </row>
    <row r="15" spans="1:19" ht="63.75" x14ac:dyDescent="0.25">
      <c r="A15" s="17"/>
      <c r="B15" s="19">
        <v>5004481</v>
      </c>
      <c r="C15" s="19" t="s">
        <v>1906</v>
      </c>
      <c r="D15" s="68">
        <v>3000630</v>
      </c>
      <c r="E15" s="19" t="s">
        <v>1895</v>
      </c>
      <c r="F15" s="69">
        <v>333</v>
      </c>
      <c r="G15" s="19" t="s">
        <v>1921</v>
      </c>
      <c r="H15" s="20">
        <v>5.2558289999999985</v>
      </c>
      <c r="I15" s="21">
        <v>6.8708460000000002</v>
      </c>
      <c r="J15" s="21">
        <f t="shared" si="1"/>
        <v>2.9386449816531637</v>
      </c>
      <c r="K15" s="21">
        <v>1.8646013516531639</v>
      </c>
      <c r="L15" s="21">
        <v>0.40919991000000011</v>
      </c>
      <c r="M15" s="21">
        <v>0.66484371999999992</v>
      </c>
      <c r="N15" s="22">
        <f t="shared" si="2"/>
        <v>0.27137871401180635</v>
      </c>
      <c r="O15" s="22">
        <f t="shared" si="3"/>
        <v>0.33093468572184032</v>
      </c>
      <c r="P15" s="23">
        <f t="shared" si="4"/>
        <v>0.42769769278094188</v>
      </c>
      <c r="Q15" s="70">
        <v>5773.5</v>
      </c>
      <c r="R15" s="21">
        <v>5217</v>
      </c>
      <c r="S15" s="23">
        <f t="shared" si="5"/>
        <v>0.90361132761756302</v>
      </c>
    </row>
    <row r="16" spans="1:19" ht="63.75" x14ac:dyDescent="0.25">
      <c r="A16" s="17"/>
      <c r="B16" s="19">
        <v>5004483</v>
      </c>
      <c r="C16" s="19" t="s">
        <v>1907</v>
      </c>
      <c r="D16" s="68">
        <v>3000630</v>
      </c>
      <c r="E16" s="19" t="s">
        <v>1895</v>
      </c>
      <c r="F16" s="69">
        <v>46</v>
      </c>
      <c r="G16" s="19" t="s">
        <v>737</v>
      </c>
      <c r="H16" s="20">
        <v>0.58943000000000012</v>
      </c>
      <c r="I16" s="21">
        <v>1.8066599999999999</v>
      </c>
      <c r="J16" s="21">
        <f t="shared" si="1"/>
        <v>0.21139906957224491</v>
      </c>
      <c r="K16" s="21">
        <v>5.1165959572244901E-2</v>
      </c>
      <c r="L16" s="21">
        <v>3.2710160000000002E-2</v>
      </c>
      <c r="M16" s="21">
        <v>0.12752295000000002</v>
      </c>
      <c r="N16" s="22">
        <f t="shared" si="2"/>
        <v>2.8320746334254871E-2</v>
      </c>
      <c r="O16" s="22">
        <f t="shared" si="3"/>
        <v>4.6426067756105138E-2</v>
      </c>
      <c r="P16" s="23">
        <f t="shared" si="4"/>
        <v>0.11701098688864807</v>
      </c>
      <c r="Q16" s="70">
        <v>4.5</v>
      </c>
      <c r="R16" s="21">
        <v>4.5</v>
      </c>
      <c r="S16" s="23">
        <f t="shared" si="5"/>
        <v>1</v>
      </c>
    </row>
    <row r="17" spans="1:19" ht="89.25" x14ac:dyDescent="0.25">
      <c r="A17" s="17"/>
      <c r="B17" s="19">
        <v>5004484</v>
      </c>
      <c r="C17" s="19" t="s">
        <v>1908</v>
      </c>
      <c r="D17" s="68">
        <v>3000630</v>
      </c>
      <c r="E17" s="19" t="s">
        <v>1895</v>
      </c>
      <c r="F17" s="69">
        <v>42</v>
      </c>
      <c r="G17" s="19" t="s">
        <v>535</v>
      </c>
      <c r="H17" s="20">
        <v>0.25</v>
      </c>
      <c r="I17" s="21">
        <v>5.5221999999999993E-2</v>
      </c>
      <c r="J17" s="21">
        <f t="shared" si="1"/>
        <v>3.5706450088948009E-2</v>
      </c>
      <c r="K17" s="21">
        <v>3.0428450088948011E-2</v>
      </c>
      <c r="L17" s="21">
        <v>2.6039499999999998E-3</v>
      </c>
      <c r="M17" s="21">
        <v>2.6740499999999999E-3</v>
      </c>
      <c r="N17" s="22">
        <f t="shared" si="2"/>
        <v>0.55102042825229103</v>
      </c>
      <c r="O17" s="22">
        <f t="shared" si="3"/>
        <v>0.59817464215254823</v>
      </c>
      <c r="P17" s="23">
        <f t="shared" si="4"/>
        <v>0.64659827766013567</v>
      </c>
      <c r="Q17" s="70">
        <v>2</v>
      </c>
      <c r="R17" s="21">
        <v>2</v>
      </c>
      <c r="S17" s="23">
        <f t="shared" si="5"/>
        <v>1</v>
      </c>
    </row>
    <row r="18" spans="1:19" ht="76.5" x14ac:dyDescent="0.25">
      <c r="A18" s="17"/>
      <c r="B18" s="19">
        <v>5004485</v>
      </c>
      <c r="C18" s="19" t="s">
        <v>1909</v>
      </c>
      <c r="D18" s="68">
        <v>3000630</v>
      </c>
      <c r="E18" s="19" t="s">
        <v>1895</v>
      </c>
      <c r="F18" s="69">
        <v>132</v>
      </c>
      <c r="G18" s="19" t="s">
        <v>1922</v>
      </c>
      <c r="H18" s="20">
        <v>0.85371400000000008</v>
      </c>
      <c r="I18" s="21">
        <v>0.4408780000000001</v>
      </c>
      <c r="J18" s="21">
        <f t="shared" si="1"/>
        <v>0.2188171423795727</v>
      </c>
      <c r="K18" s="21">
        <v>0.1682914823795727</v>
      </c>
      <c r="L18" s="21">
        <v>2.5207240000000002E-2</v>
      </c>
      <c r="M18" s="21">
        <v>2.5318419999999998E-2</v>
      </c>
      <c r="N18" s="22">
        <f t="shared" si="2"/>
        <v>0.38171893897988257</v>
      </c>
      <c r="O18" s="22">
        <f t="shared" si="3"/>
        <v>0.43889403050180015</v>
      </c>
      <c r="P18" s="23">
        <f t="shared" si="4"/>
        <v>0.49632130063095153</v>
      </c>
      <c r="Q18" s="70">
        <v>11.3</v>
      </c>
      <c r="R18" s="21">
        <v>11.3</v>
      </c>
      <c r="S18" s="23">
        <f t="shared" si="5"/>
        <v>1</v>
      </c>
    </row>
    <row r="19" spans="1:19" ht="89.25" x14ac:dyDescent="0.25">
      <c r="A19" s="17"/>
      <c r="B19" s="19">
        <v>5004486</v>
      </c>
      <c r="C19" s="19" t="s">
        <v>1910</v>
      </c>
      <c r="D19" s="68">
        <v>3000630</v>
      </c>
      <c r="E19" s="19" t="s">
        <v>1895</v>
      </c>
      <c r="F19" s="69">
        <v>103</v>
      </c>
      <c r="G19" s="19" t="s">
        <v>755</v>
      </c>
      <c r="H19" s="20">
        <v>1.6879110000000002</v>
      </c>
      <c r="I19" s="21">
        <v>3.808681</v>
      </c>
      <c r="J19" s="21">
        <f t="shared" si="1"/>
        <v>1.2017012795252833</v>
      </c>
      <c r="K19" s="21">
        <v>0.7366719795252834</v>
      </c>
      <c r="L19" s="21">
        <v>0.18604146999999999</v>
      </c>
      <c r="M19" s="21">
        <v>0.27898782999999999</v>
      </c>
      <c r="N19" s="22">
        <f t="shared" si="2"/>
        <v>0.19341918620259438</v>
      </c>
      <c r="O19" s="22">
        <f t="shared" si="3"/>
        <v>0.24226587879774739</v>
      </c>
      <c r="P19" s="23">
        <f t="shared" si="4"/>
        <v>0.31551638993270459</v>
      </c>
      <c r="Q19" s="70">
        <v>12.6</v>
      </c>
      <c r="R19" s="21">
        <v>12.6</v>
      </c>
      <c r="S19" s="23">
        <f t="shared" si="5"/>
        <v>1</v>
      </c>
    </row>
    <row r="20" spans="1:19" ht="63.75" x14ac:dyDescent="0.25">
      <c r="A20" s="17"/>
      <c r="B20" s="19">
        <v>5004487</v>
      </c>
      <c r="C20" s="19" t="s">
        <v>1911</v>
      </c>
      <c r="D20" s="68">
        <v>3000630</v>
      </c>
      <c r="E20" s="19" t="s">
        <v>1895</v>
      </c>
      <c r="F20" s="69">
        <v>132</v>
      </c>
      <c r="G20" s="19" t="s">
        <v>1922</v>
      </c>
      <c r="H20" s="20">
        <v>5.2244129999999984</v>
      </c>
      <c r="I20" s="21">
        <v>7.2354209999999997</v>
      </c>
      <c r="J20" s="21">
        <f t="shared" si="1"/>
        <v>3.0098976436988454</v>
      </c>
      <c r="K20" s="21">
        <v>1.8987406636988453</v>
      </c>
      <c r="L20" s="21">
        <v>0.49519932999999999</v>
      </c>
      <c r="M20" s="21">
        <v>0.61595765000000002</v>
      </c>
      <c r="N20" s="22">
        <f t="shared" si="2"/>
        <v>0.26242296940272658</v>
      </c>
      <c r="O20" s="22">
        <f t="shared" si="3"/>
        <v>0.33086395300271337</v>
      </c>
      <c r="P20" s="23">
        <f t="shared" si="4"/>
        <v>0.41599481822810941</v>
      </c>
      <c r="Q20" s="70">
        <v>15</v>
      </c>
      <c r="R20" s="21">
        <v>15</v>
      </c>
      <c r="S20" s="23">
        <f t="shared" si="5"/>
        <v>1</v>
      </c>
    </row>
    <row r="21" spans="1:19" ht="51" x14ac:dyDescent="0.25">
      <c r="A21" s="17"/>
      <c r="B21" s="19">
        <v>5004488</v>
      </c>
      <c r="C21" s="19" t="s">
        <v>1912</v>
      </c>
      <c r="D21" s="68">
        <v>3000675</v>
      </c>
      <c r="E21" s="19" t="s">
        <v>1899</v>
      </c>
      <c r="F21" s="69">
        <v>352</v>
      </c>
      <c r="G21" s="19" t="s">
        <v>1923</v>
      </c>
      <c r="H21" s="20">
        <v>21.927248000000002</v>
      </c>
      <c r="I21" s="21">
        <v>15.275288</v>
      </c>
      <c r="J21" s="21">
        <f t="shared" si="1"/>
        <v>7.818507123851961</v>
      </c>
      <c r="K21" s="21">
        <v>5.0789909238519613</v>
      </c>
      <c r="L21" s="21">
        <v>1.2721249000000001</v>
      </c>
      <c r="M21" s="21">
        <v>1.4673912999999998</v>
      </c>
      <c r="N21" s="22">
        <f t="shared" si="2"/>
        <v>0.33249722845500268</v>
      </c>
      <c r="O21" s="22">
        <f t="shared" si="3"/>
        <v>0.41577715744881283</v>
      </c>
      <c r="P21" s="23">
        <f t="shared" si="4"/>
        <v>0.51184024313335119</v>
      </c>
      <c r="Q21" s="70">
        <v>6732.0020000000004</v>
      </c>
      <c r="R21" s="21">
        <v>6369.3990000000003</v>
      </c>
      <c r="S21" s="23">
        <f t="shared" si="5"/>
        <v>0.94613741944818197</v>
      </c>
    </row>
    <row r="22" spans="1:19" ht="51" x14ac:dyDescent="0.25">
      <c r="A22" s="17"/>
      <c r="B22" s="19">
        <v>5004489</v>
      </c>
      <c r="C22" s="19" t="s">
        <v>1913</v>
      </c>
      <c r="D22" s="68">
        <v>3000675</v>
      </c>
      <c r="E22" s="19" t="s">
        <v>1899</v>
      </c>
      <c r="F22" s="69">
        <v>407</v>
      </c>
      <c r="G22" s="19" t="s">
        <v>1161</v>
      </c>
      <c r="H22" s="20">
        <v>4.1068999999999994E-2</v>
      </c>
      <c r="I22" s="21">
        <v>4.1068999999999994E-2</v>
      </c>
      <c r="J22" s="21">
        <f t="shared" si="1"/>
        <v>3.5610900010215496E-2</v>
      </c>
      <c r="K22" s="21">
        <v>5.2880001021549106E-4</v>
      </c>
      <c r="L22" s="21">
        <v>4.6000000000000001E-4</v>
      </c>
      <c r="M22" s="21">
        <v>3.4622100000000003E-2</v>
      </c>
      <c r="N22" s="22">
        <f t="shared" si="2"/>
        <v>1.2875892040602185E-2</v>
      </c>
      <c r="O22" s="22">
        <f t="shared" si="3"/>
        <v>2.4076554340633837E-2</v>
      </c>
      <c r="P22" s="23">
        <f t="shared" si="4"/>
        <v>0.8670992722056905</v>
      </c>
      <c r="Q22" s="70">
        <v>1</v>
      </c>
      <c r="R22" s="21">
        <v>1</v>
      </c>
      <c r="S22" s="23">
        <f t="shared" si="5"/>
        <v>1</v>
      </c>
    </row>
    <row r="23" spans="1:19" ht="38.25" x14ac:dyDescent="0.25">
      <c r="A23" s="17"/>
      <c r="B23" s="19">
        <v>5004493</v>
      </c>
      <c r="C23" s="19" t="s">
        <v>1914</v>
      </c>
      <c r="D23" s="68">
        <v>3000632</v>
      </c>
      <c r="E23" s="19" t="s">
        <v>1896</v>
      </c>
      <c r="F23" s="69">
        <v>333</v>
      </c>
      <c r="G23" s="19" t="s">
        <v>1921</v>
      </c>
      <c r="H23" s="20">
        <v>0.14449599999999999</v>
      </c>
      <c r="I23" s="21">
        <v>0.166716</v>
      </c>
      <c r="J23" s="21">
        <f t="shared" si="1"/>
        <v>0.1062000006204471</v>
      </c>
      <c r="K23" s="21">
        <v>0.1062000006204471</v>
      </c>
      <c r="L23" s="21">
        <v>0</v>
      </c>
      <c r="M23" s="21">
        <v>0</v>
      </c>
      <c r="N23" s="22">
        <f t="shared" si="2"/>
        <v>0.63701144833397572</v>
      </c>
      <c r="O23" s="22">
        <f t="shared" si="3"/>
        <v>0.63701144833397572</v>
      </c>
      <c r="P23" s="23">
        <f t="shared" si="4"/>
        <v>0.63701144833397572</v>
      </c>
      <c r="Q23" s="70">
        <v>567.00600000000009</v>
      </c>
      <c r="R23" s="21">
        <v>537.00600000000009</v>
      </c>
      <c r="S23" s="23">
        <f t="shared" si="5"/>
        <v>0.94709050697876218</v>
      </c>
    </row>
    <row r="24" spans="1:19" ht="38.25" x14ac:dyDescent="0.25">
      <c r="A24" s="17"/>
      <c r="B24" s="19">
        <v>5004494</v>
      </c>
      <c r="C24" s="19" t="s">
        <v>1915</v>
      </c>
      <c r="D24" s="68">
        <v>3000632</v>
      </c>
      <c r="E24" s="19" t="s">
        <v>1896</v>
      </c>
      <c r="F24" s="69">
        <v>340</v>
      </c>
      <c r="G24" s="19" t="s">
        <v>1920</v>
      </c>
      <c r="H24" s="20">
        <v>3.7579999999999988E-2</v>
      </c>
      <c r="I24" s="21">
        <v>2.6760000000000006E-2</v>
      </c>
      <c r="J24" s="21">
        <f t="shared" si="1"/>
        <v>2.6760000546346419E-2</v>
      </c>
      <c r="K24" s="21">
        <v>2.6760000546346419E-2</v>
      </c>
      <c r="L24" s="21">
        <v>0</v>
      </c>
      <c r="M24" s="21">
        <v>0</v>
      </c>
      <c r="N24" s="22">
        <f t="shared" si="2"/>
        <v>1.0000000204165327</v>
      </c>
      <c r="O24" s="22">
        <f t="shared" si="3"/>
        <v>1.0000000204165327</v>
      </c>
      <c r="P24" s="23">
        <f t="shared" si="4"/>
        <v>1.0000000204165327</v>
      </c>
      <c r="Q24" s="70">
        <v>150.00800000000001</v>
      </c>
      <c r="R24" s="21">
        <v>150.00800000000001</v>
      </c>
      <c r="S24" s="23">
        <f t="shared" si="5"/>
        <v>1</v>
      </c>
    </row>
    <row r="25" spans="1:19" ht="38.25" x14ac:dyDescent="0.25">
      <c r="A25" s="17"/>
      <c r="B25" s="19">
        <v>5004496</v>
      </c>
      <c r="C25" s="19" t="s">
        <v>1916</v>
      </c>
      <c r="D25" s="68">
        <v>3000633</v>
      </c>
      <c r="E25" s="19" t="s">
        <v>1897</v>
      </c>
      <c r="F25" s="69">
        <v>248</v>
      </c>
      <c r="G25" s="19" t="s">
        <v>1162</v>
      </c>
      <c r="H25" s="20">
        <v>4.2266720000000007</v>
      </c>
      <c r="I25" s="21">
        <v>4.2446529999999996</v>
      </c>
      <c r="J25" s="21">
        <f t="shared" si="1"/>
        <v>2.3650881824945706</v>
      </c>
      <c r="K25" s="21">
        <v>1.5804473124945706</v>
      </c>
      <c r="L25" s="21">
        <v>0.40977019000000015</v>
      </c>
      <c r="M25" s="21">
        <v>0.37487068000000007</v>
      </c>
      <c r="N25" s="22">
        <f t="shared" si="2"/>
        <v>0.3723384013945476</v>
      </c>
      <c r="O25" s="22">
        <f t="shared" si="3"/>
        <v>0.46887637281411954</v>
      </c>
      <c r="P25" s="23">
        <f t="shared" si="4"/>
        <v>0.55719235058662531</v>
      </c>
      <c r="Q25" s="70">
        <v>4254</v>
      </c>
      <c r="R25" s="21">
        <v>2252</v>
      </c>
      <c r="S25" s="23">
        <f t="shared" si="5"/>
        <v>0.52938410907381284</v>
      </c>
    </row>
    <row r="26" spans="1:19" ht="25.5" x14ac:dyDescent="0.25">
      <c r="A26" s="17"/>
      <c r="B26" s="19">
        <v>5005110</v>
      </c>
      <c r="C26" s="19" t="s">
        <v>1917</v>
      </c>
      <c r="D26" s="68">
        <v>3000630</v>
      </c>
      <c r="E26" s="19" t="s">
        <v>1895</v>
      </c>
      <c r="F26" s="69">
        <v>605</v>
      </c>
      <c r="G26" s="19" t="s">
        <v>1924</v>
      </c>
      <c r="H26" s="20">
        <v>1.7690409999999999</v>
      </c>
      <c r="I26" s="21">
        <v>7.3814529999999987</v>
      </c>
      <c r="J26" s="21">
        <f t="shared" si="1"/>
        <v>1.8944518879195273</v>
      </c>
      <c r="K26" s="21">
        <v>1.1936513179195272</v>
      </c>
      <c r="L26" s="21">
        <v>0.31167697999999999</v>
      </c>
      <c r="M26" s="21">
        <v>0.38912359000000002</v>
      </c>
      <c r="N26" s="22">
        <f t="shared" si="2"/>
        <v>0.16170953305799379</v>
      </c>
      <c r="O26" s="22">
        <f t="shared" si="3"/>
        <v>0.20393387290002762</v>
      </c>
      <c r="P26" s="23">
        <f t="shared" si="4"/>
        <v>0.25665026762610665</v>
      </c>
      <c r="Q26" s="70">
        <v>428</v>
      </c>
      <c r="R26" s="21">
        <v>457.78</v>
      </c>
      <c r="S26" s="23">
        <f t="shared" si="5"/>
        <v>1.0695794392523363</v>
      </c>
    </row>
    <row r="27" spans="1:19" ht="76.5" x14ac:dyDescent="0.25">
      <c r="A27" s="17"/>
      <c r="B27" s="19">
        <v>5005111</v>
      </c>
      <c r="C27" s="19" t="s">
        <v>1918</v>
      </c>
      <c r="D27" s="68">
        <v>3000632</v>
      </c>
      <c r="E27" s="19" t="s">
        <v>1896</v>
      </c>
      <c r="F27" s="69">
        <v>194</v>
      </c>
      <c r="G27" s="19" t="s">
        <v>1180</v>
      </c>
      <c r="H27" s="20">
        <v>35.580829000000008</v>
      </c>
      <c r="I27" s="21">
        <v>46.968872999999981</v>
      </c>
      <c r="J27" s="21">
        <f t="shared" si="1"/>
        <v>43.017982145699783</v>
      </c>
      <c r="K27" s="21">
        <v>42.208838825699786</v>
      </c>
      <c r="L27" s="21">
        <v>-0.22156176999999988</v>
      </c>
      <c r="M27" s="21">
        <v>1.0307050899999999</v>
      </c>
      <c r="N27" s="22">
        <f t="shared" si="2"/>
        <v>0.8986555590912263</v>
      </c>
      <c r="O27" s="22">
        <f t="shared" si="3"/>
        <v>0.89393835478445061</v>
      </c>
      <c r="P27" s="23">
        <f t="shared" si="4"/>
        <v>0.91588278359797559</v>
      </c>
      <c r="Q27" s="70">
        <v>471</v>
      </c>
      <c r="R27" s="21">
        <v>465</v>
      </c>
      <c r="S27" s="23">
        <f t="shared" si="5"/>
        <v>0.98726114649681529</v>
      </c>
    </row>
    <row r="28" spans="1:19" ht="38.25" x14ac:dyDescent="0.25">
      <c r="A28" s="17"/>
      <c r="B28" s="19">
        <v>5005112</v>
      </c>
      <c r="C28" s="19" t="s">
        <v>1919</v>
      </c>
      <c r="D28" s="68">
        <v>3000633</v>
      </c>
      <c r="E28" s="19" t="s">
        <v>1897</v>
      </c>
      <c r="F28" s="69">
        <v>14</v>
      </c>
      <c r="G28" s="19" t="s">
        <v>691</v>
      </c>
      <c r="H28" s="20">
        <v>0.75723200000000002</v>
      </c>
      <c r="I28" s="21">
        <v>0.72685500000000014</v>
      </c>
      <c r="J28" s="21">
        <f t="shared" si="1"/>
        <v>0.18048650944850994</v>
      </c>
      <c r="K28" s="21">
        <v>9.6608789448509924E-2</v>
      </c>
      <c r="L28" s="21">
        <v>3.510982E-2</v>
      </c>
      <c r="M28" s="21">
        <v>4.8767900000000003E-2</v>
      </c>
      <c r="N28" s="22">
        <f t="shared" si="2"/>
        <v>0.13291342764170283</v>
      </c>
      <c r="O28" s="22">
        <f t="shared" si="3"/>
        <v>0.18121717460636566</v>
      </c>
      <c r="P28" s="23">
        <f t="shared" si="4"/>
        <v>0.24831157445227714</v>
      </c>
      <c r="Q28" s="70">
        <v>4.0010000000000003</v>
      </c>
      <c r="R28" s="21">
        <v>4.0010000000000003</v>
      </c>
      <c r="S28" s="23">
        <f t="shared" si="5"/>
        <v>1</v>
      </c>
    </row>
    <row r="29" spans="1:19" x14ac:dyDescent="0.25">
      <c r="A29" s="17"/>
      <c r="B29" s="19">
        <v>9000000</v>
      </c>
      <c r="C29" s="19" t="s">
        <v>304</v>
      </c>
      <c r="D29" s="68">
        <v>9000000</v>
      </c>
      <c r="E29" s="19" t="s">
        <v>305</v>
      </c>
      <c r="F29" s="69"/>
      <c r="G29" s="19" t="s">
        <v>312</v>
      </c>
      <c r="H29" s="20">
        <v>1.3883319999999999</v>
      </c>
      <c r="I29" s="21">
        <v>1.4571480000000001</v>
      </c>
      <c r="J29" s="21">
        <f t="shared" si="1"/>
        <v>0.59100503827577233</v>
      </c>
      <c r="K29" s="21">
        <v>0.4212070982757723</v>
      </c>
      <c r="L29" s="21">
        <v>9.2046589999999998E-2</v>
      </c>
      <c r="M29" s="21">
        <v>7.7751350000000011E-2</v>
      </c>
      <c r="N29" s="22">
        <f t="shared" si="2"/>
        <v>0.2890626746739331</v>
      </c>
      <c r="O29" s="22">
        <f t="shared" si="3"/>
        <v>0.35223168015587458</v>
      </c>
      <c r="P29" s="23">
        <f t="shared" si="4"/>
        <v>0.40559026143931315</v>
      </c>
      <c r="Q29" s="70"/>
      <c r="R29" s="21"/>
      <c r="S29" s="23">
        <f t="shared" si="5"/>
        <v>0</v>
      </c>
    </row>
    <row r="30" spans="1:19" ht="15.75" thickBot="1" x14ac:dyDescent="0.3">
      <c r="A30" s="41" t="s">
        <v>294</v>
      </c>
      <c r="B30" s="43"/>
      <c r="C30" s="43"/>
      <c r="D30" s="65"/>
      <c r="E30" s="43"/>
      <c r="F30" s="66"/>
      <c r="G30" s="43"/>
      <c r="H30" s="44">
        <f>H6-H7</f>
        <v>99.445909000000086</v>
      </c>
      <c r="I30" s="44">
        <f t="shared" ref="I30:M30" si="6">I6-I7</f>
        <v>110.20638299999996</v>
      </c>
      <c r="J30" s="44">
        <f t="shared" si="6"/>
        <v>52.895707252960108</v>
      </c>
      <c r="K30" s="44">
        <f t="shared" si="6"/>
        <v>21.41306570296004</v>
      </c>
      <c r="L30" s="44">
        <f t="shared" si="6"/>
        <v>11.775485089999997</v>
      </c>
      <c r="M30" s="44">
        <f t="shared" si="6"/>
        <v>19.707156460000014</v>
      </c>
      <c r="N30" s="46">
        <f t="shared" si="2"/>
        <v>0.19429968682449225</v>
      </c>
      <c r="O30" s="46">
        <f t="shared" si="3"/>
        <v>0.30114907947718461</v>
      </c>
      <c r="P30" s="47">
        <f t="shared" si="4"/>
        <v>0.47996954271659625</v>
      </c>
      <c r="Q30" s="67"/>
      <c r="R30" s="45"/>
      <c r="S30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K16" sqref="K1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122</v>
      </c>
      <c r="B1" s="50" t="s">
        <v>82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1927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612.89328999999998</v>
      </c>
      <c r="E6" s="14">
        <v>613.27579000000003</v>
      </c>
      <c r="F6" s="14">
        <v>306.21047908081175</v>
      </c>
      <c r="G6" s="14">
        <v>138.09254637081176</v>
      </c>
      <c r="H6" s="14">
        <v>84.629400399999994</v>
      </c>
      <c r="I6" s="14">
        <v>83.488532309999997</v>
      </c>
      <c r="J6" s="15">
        <v>0.22517201660742511</v>
      </c>
      <c r="K6" s="15">
        <v>0.36316768149418022</v>
      </c>
      <c r="L6" s="16">
        <v>0.49930306083142745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612.89328999999998</v>
      </c>
      <c r="E7" s="38">
        <f ca="1">SUM(E8:OFFSET(E6,MATCH("GOBIERNOS REGIONALES",$A$8:$A$50,0),0))</f>
        <v>613.27579000000003</v>
      </c>
      <c r="F7" s="38">
        <f ca="1">SUM(F8:OFFSET(F6,MATCH("GOBIERNOS REGIONALES",$A$8:$A$50,0),0))</f>
        <v>306.21047908081175</v>
      </c>
      <c r="G7" s="38">
        <f ca="1">SUM(G8:OFFSET(G6,MATCH("GOBIERNOS REGIONALES",$A$8:$A$50,0),0))</f>
        <v>138.09254637081176</v>
      </c>
      <c r="H7" s="38">
        <f ca="1">SUM(H8:OFFSET(H6,MATCH("GOBIERNOS REGIONALES",$A$8:$A$50,0),0))</f>
        <v>84.629400399999994</v>
      </c>
      <c r="I7" s="38">
        <f ca="1">SUM(I8:OFFSET(I6,MATCH("GOBIERNOS REGIONALES",$A$8:$A$50,0),0))</f>
        <v>83.488532309999997</v>
      </c>
      <c r="J7" s="39">
        <f ca="1">IFERROR(G7/E7,0)</f>
        <v>0.22517201660742511</v>
      </c>
      <c r="K7" s="39">
        <f ca="1">IFERROR(SUM(G7,H7)/E7,0)</f>
        <v>0.36316768149418022</v>
      </c>
      <c r="L7" s="40">
        <f ca="1">IFERROR(SUM(G7,H7,I7)/E7,0)</f>
        <v>0.49930306083142745</v>
      </c>
      <c r="M7" s="4"/>
    </row>
    <row r="8" spans="1:13" x14ac:dyDescent="0.25">
      <c r="A8" s="17"/>
      <c r="B8" s="18">
        <v>10</v>
      </c>
      <c r="C8" s="19" t="s">
        <v>111</v>
      </c>
      <c r="D8" s="20">
        <v>612.89328999999998</v>
      </c>
      <c r="E8" s="21">
        <v>613.27579000000003</v>
      </c>
      <c r="F8" s="21">
        <f t="shared" ref="F8:F10" si="0">SUM(G8,H8,I8)</f>
        <v>306.21047908081175</v>
      </c>
      <c r="G8" s="21">
        <v>138.09254637081176</v>
      </c>
      <c r="H8" s="21">
        <v>84.629400399999994</v>
      </c>
      <c r="I8" s="21">
        <v>83.488532309999997</v>
      </c>
      <c r="J8" s="22">
        <f t="shared" ref="J8:J10" si="1">IFERROR(G8/E8,0)</f>
        <v>0.22517201660742511</v>
      </c>
      <c r="K8" s="22">
        <f t="shared" ref="K8:K10" si="2">IFERROR(SUM(G8,H8)/E8,0)</f>
        <v>0.36316768149418022</v>
      </c>
      <c r="L8" s="23">
        <f t="shared" ref="L8:L10" si="3">IFERROR(SUM(G8,H8,I8)/E8,0)</f>
        <v>0.49930306083142745</v>
      </c>
      <c r="M8" s="4"/>
    </row>
    <row r="9" spans="1:13" ht="15.75" thickBot="1" x14ac:dyDescent="0.3">
      <c r="A9" s="41" t="s">
        <v>206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233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13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30</v>
      </c>
      <c r="B1" s="51" t="s">
        <v>19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505</v>
      </c>
      <c r="N2" s="72" t="s">
        <v>541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4209.2621859999999</v>
      </c>
      <c r="E6" s="14">
        <f ca="1">SUM(E7:OFFSET(E7,50,0))</f>
        <v>4756.1747779999996</v>
      </c>
      <c r="F6" s="14">
        <f ca="1">SUM(F7:OFFSET(F7,50,0))</f>
        <v>2699.8039306071946</v>
      </c>
      <c r="G6" s="14">
        <f ca="1">SUM(G7:OFFSET(G7,50,0))</f>
        <v>1961.4666906871942</v>
      </c>
      <c r="H6" s="14">
        <f ca="1">SUM(H7:OFFSET(H7,50,0))</f>
        <v>360.45437886000002</v>
      </c>
      <c r="I6" s="14">
        <f ca="1">SUM(I7:OFFSET(I7,50,0))</f>
        <v>377.88286105999998</v>
      </c>
      <c r="J6" s="15">
        <f ca="1">IFERROR(G6/E6,0)</f>
        <v>0.41240424968402922</v>
      </c>
      <c r="K6" s="15">
        <f ca="1">IFERROR(SUM(G6,H6)/E6,0)</f>
        <v>0.48819086302029807</v>
      </c>
      <c r="L6" s="16">
        <f ca="1">IFERROR(SUM(G6,H6,I6)/E6,0)</f>
        <v>0.56764186696740315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38.429361</v>
      </c>
      <c r="E7" s="21">
        <v>61.028478999999997</v>
      </c>
      <c r="F7" s="21">
        <f t="shared" ref="F7:F31" si="0">SUM(G7,H7,I7)</f>
        <v>56.631504071946402</v>
      </c>
      <c r="G7" s="21">
        <v>40.9501210019464</v>
      </c>
      <c r="H7" s="21">
        <v>8.4383948800000024</v>
      </c>
      <c r="I7" s="21">
        <v>7.2429881900000002</v>
      </c>
      <c r="J7" s="22">
        <f t="shared" ref="J7:J31" si="1">IFERROR(G7/E7,0)</f>
        <v>0.67100018995961541</v>
      </c>
      <c r="K7" s="22">
        <f t="shared" ref="K7:K31" si="2">IFERROR(SUM(G7,H7)/E7,0)</f>
        <v>0.80926997839723991</v>
      </c>
      <c r="L7" s="23">
        <f t="shared" ref="L7:L31" si="3">IFERROR(SUM(G7,H7,I7)/E7,0)</f>
        <v>0.92795208073179092</v>
      </c>
      <c r="M7" s="4"/>
      <c r="N7" t="s">
        <v>250</v>
      </c>
      <c r="O7" s="5">
        <v>56.631504071946402</v>
      </c>
      <c r="P7" s="71">
        <v>0.92795208073179092</v>
      </c>
    </row>
    <row r="8" spans="1:16" x14ac:dyDescent="0.25">
      <c r="A8" s="17"/>
      <c r="B8" s="55">
        <v>2</v>
      </c>
      <c r="C8" s="19" t="s">
        <v>251</v>
      </c>
      <c r="D8" s="20">
        <v>134.23363999999998</v>
      </c>
      <c r="E8" s="21">
        <v>151.39495999999997</v>
      </c>
      <c r="F8" s="21">
        <f t="shared" si="0"/>
        <v>100.04831431351329</v>
      </c>
      <c r="G8" s="21">
        <v>71.190414413513281</v>
      </c>
      <c r="H8" s="21">
        <v>12.984663550000004</v>
      </c>
      <c r="I8" s="21">
        <v>15.873236350000001</v>
      </c>
      <c r="J8" s="22">
        <f t="shared" si="1"/>
        <v>0.47022975146275209</v>
      </c>
      <c r="K8" s="22">
        <f t="shared" si="2"/>
        <v>0.55599656661961072</v>
      </c>
      <c r="L8" s="23">
        <f t="shared" si="3"/>
        <v>0.66084309750808945</v>
      </c>
      <c r="M8" s="4"/>
      <c r="N8" t="s">
        <v>253</v>
      </c>
      <c r="O8" s="5">
        <v>262.20320175050927</v>
      </c>
      <c r="P8" s="71">
        <v>0.78703372828329554</v>
      </c>
    </row>
    <row r="9" spans="1:16" x14ac:dyDescent="0.25">
      <c r="A9" s="17"/>
      <c r="B9" s="55">
        <v>3</v>
      </c>
      <c r="C9" s="19" t="s">
        <v>252</v>
      </c>
      <c r="D9" s="20">
        <v>62.103826999999995</v>
      </c>
      <c r="E9" s="21">
        <v>72.150036</v>
      </c>
      <c r="F9" s="21">
        <f t="shared" si="0"/>
        <v>37.75750502658979</v>
      </c>
      <c r="G9" s="21">
        <v>27.956452336589791</v>
      </c>
      <c r="H9" s="21">
        <v>4.5227376499999998</v>
      </c>
      <c r="I9" s="21">
        <v>5.2783150399999998</v>
      </c>
      <c r="J9" s="22">
        <f t="shared" si="1"/>
        <v>0.38747662352642198</v>
      </c>
      <c r="K9" s="22">
        <f t="shared" si="2"/>
        <v>0.45016179876320211</v>
      </c>
      <c r="L9" s="23">
        <f t="shared" si="3"/>
        <v>0.52331928187242749</v>
      </c>
      <c r="M9" s="4"/>
      <c r="N9" t="s">
        <v>258</v>
      </c>
      <c r="O9" s="5">
        <v>26.614359605076437</v>
      </c>
      <c r="P9" s="71">
        <v>0.69478865699293701</v>
      </c>
    </row>
    <row r="10" spans="1:16" x14ac:dyDescent="0.25">
      <c r="A10" s="17"/>
      <c r="B10" s="55">
        <v>4</v>
      </c>
      <c r="C10" s="19" t="s">
        <v>253</v>
      </c>
      <c r="D10" s="20">
        <v>284.98317900000001</v>
      </c>
      <c r="E10" s="21">
        <v>333.15370399999972</v>
      </c>
      <c r="F10" s="21">
        <f t="shared" si="0"/>
        <v>262.20320175050927</v>
      </c>
      <c r="G10" s="21">
        <v>188.47744397050928</v>
      </c>
      <c r="H10" s="21">
        <v>35.243058410000003</v>
      </c>
      <c r="I10" s="21">
        <v>38.482699369999978</v>
      </c>
      <c r="J10" s="22">
        <f t="shared" si="1"/>
        <v>0.56573720090024704</v>
      </c>
      <c r="K10" s="22">
        <f t="shared" si="2"/>
        <v>0.6715233830343651</v>
      </c>
      <c r="L10" s="23">
        <f t="shared" si="3"/>
        <v>0.78703372828329554</v>
      </c>
      <c r="M10" s="4"/>
      <c r="N10" t="s">
        <v>261</v>
      </c>
      <c r="O10" s="5">
        <v>105.28262219445153</v>
      </c>
      <c r="P10" s="71">
        <v>0.69154240787027366</v>
      </c>
    </row>
    <row r="11" spans="1:16" x14ac:dyDescent="0.25">
      <c r="A11" s="17"/>
      <c r="B11" s="55">
        <v>5</v>
      </c>
      <c r="C11" s="19" t="s">
        <v>254</v>
      </c>
      <c r="D11" s="20">
        <v>48.134156000000011</v>
      </c>
      <c r="E11" s="21">
        <v>61.499930999999989</v>
      </c>
      <c r="F11" s="21">
        <f t="shared" si="0"/>
        <v>31.593724652011073</v>
      </c>
      <c r="G11" s="21">
        <v>22.293964712011075</v>
      </c>
      <c r="H11" s="21">
        <v>4.4534579899999978</v>
      </c>
      <c r="I11" s="21">
        <v>4.84630195</v>
      </c>
      <c r="J11" s="22">
        <f t="shared" si="1"/>
        <v>0.36250389796390309</v>
      </c>
      <c r="K11" s="22">
        <f t="shared" si="2"/>
        <v>0.43491793026582543</v>
      </c>
      <c r="L11" s="23">
        <f t="shared" si="3"/>
        <v>0.51371967640111793</v>
      </c>
      <c r="M11" s="4"/>
      <c r="N11" t="s">
        <v>260</v>
      </c>
      <c r="O11" s="5">
        <v>73.300929112293119</v>
      </c>
      <c r="P11" s="71">
        <v>0.68008989164211386</v>
      </c>
    </row>
    <row r="12" spans="1:16" x14ac:dyDescent="0.25">
      <c r="A12" s="17"/>
      <c r="B12" s="55">
        <v>6</v>
      </c>
      <c r="C12" s="19" t="s">
        <v>255</v>
      </c>
      <c r="D12" s="20">
        <v>92.308737000000022</v>
      </c>
      <c r="E12" s="21">
        <v>89.641121000000012</v>
      </c>
      <c r="F12" s="21">
        <f t="shared" si="0"/>
        <v>56.45102640392507</v>
      </c>
      <c r="G12" s="21">
        <v>40.815980233925075</v>
      </c>
      <c r="H12" s="21">
        <v>7.2691514999999995</v>
      </c>
      <c r="I12" s="21">
        <v>8.3658946699999994</v>
      </c>
      <c r="J12" s="22">
        <f t="shared" si="1"/>
        <v>0.45532652624820552</v>
      </c>
      <c r="K12" s="22">
        <f t="shared" si="2"/>
        <v>0.53641823303308611</v>
      </c>
      <c r="L12" s="23">
        <f t="shared" si="3"/>
        <v>0.629744761937159</v>
      </c>
      <c r="M12" s="4"/>
      <c r="N12" t="s">
        <v>263</v>
      </c>
      <c r="O12" s="5">
        <v>139.82105706634874</v>
      </c>
      <c r="P12" s="71">
        <v>0.66872021685745264</v>
      </c>
    </row>
    <row r="13" spans="1:16" x14ac:dyDescent="0.25">
      <c r="A13" s="17"/>
      <c r="B13" s="55">
        <v>7</v>
      </c>
      <c r="C13" s="19" t="s">
        <v>256</v>
      </c>
      <c r="D13" s="20">
        <v>140.86424299999996</v>
      </c>
      <c r="E13" s="21">
        <v>151.62196999999998</v>
      </c>
      <c r="F13" s="21">
        <f t="shared" si="0"/>
        <v>87.938872320758719</v>
      </c>
      <c r="G13" s="21">
        <v>63.542943790758727</v>
      </c>
      <c r="H13" s="21">
        <v>11.542829660000001</v>
      </c>
      <c r="I13" s="21">
        <v>12.853098870000002</v>
      </c>
      <c r="J13" s="22">
        <f t="shared" si="1"/>
        <v>0.41908797116116309</v>
      </c>
      <c r="K13" s="22">
        <f t="shared" si="2"/>
        <v>0.495216975816623</v>
      </c>
      <c r="L13" s="23">
        <f t="shared" si="3"/>
        <v>0.57998766485331077</v>
      </c>
      <c r="M13" s="4"/>
      <c r="N13" t="s">
        <v>257</v>
      </c>
      <c r="O13" s="5">
        <v>156.20178217144246</v>
      </c>
      <c r="P13" s="71">
        <v>0.66214922211746297</v>
      </c>
    </row>
    <row r="14" spans="1:16" x14ac:dyDescent="0.25">
      <c r="A14" s="17"/>
      <c r="B14" s="55">
        <v>8</v>
      </c>
      <c r="C14" s="19" t="s">
        <v>257</v>
      </c>
      <c r="D14" s="20">
        <v>238.2892360000001</v>
      </c>
      <c r="E14" s="21">
        <v>235.9011790000001</v>
      </c>
      <c r="F14" s="21">
        <f t="shared" si="0"/>
        <v>156.20178217144246</v>
      </c>
      <c r="G14" s="21">
        <v>110.04633887144246</v>
      </c>
      <c r="H14" s="21">
        <v>21.647839629999996</v>
      </c>
      <c r="I14" s="21">
        <v>24.507603670000016</v>
      </c>
      <c r="J14" s="22">
        <f t="shared" si="1"/>
        <v>0.46649338226258891</v>
      </c>
      <c r="K14" s="22">
        <f t="shared" si="2"/>
        <v>0.55825994197952866</v>
      </c>
      <c r="L14" s="23">
        <f t="shared" si="3"/>
        <v>0.66214922211746297</v>
      </c>
      <c r="M14" s="4"/>
      <c r="N14" t="s">
        <v>251</v>
      </c>
      <c r="O14" s="5">
        <v>100.04831431351329</v>
      </c>
      <c r="P14" s="71">
        <v>0.66084309750808945</v>
      </c>
    </row>
    <row r="15" spans="1:16" x14ac:dyDescent="0.25">
      <c r="A15" s="17"/>
      <c r="B15" s="55">
        <v>9</v>
      </c>
      <c r="C15" s="19" t="s">
        <v>258</v>
      </c>
      <c r="D15" s="20">
        <v>36.62839000000001</v>
      </c>
      <c r="E15" s="21">
        <v>38.305691000000003</v>
      </c>
      <c r="F15" s="21">
        <f t="shared" si="0"/>
        <v>26.614359605076437</v>
      </c>
      <c r="G15" s="21">
        <v>19.279984965076437</v>
      </c>
      <c r="H15" s="21">
        <v>3.43093666</v>
      </c>
      <c r="I15" s="21">
        <v>3.9034379799999996</v>
      </c>
      <c r="J15" s="22">
        <f t="shared" si="1"/>
        <v>0.50331907509712948</v>
      </c>
      <c r="K15" s="22">
        <f t="shared" si="2"/>
        <v>0.5928863579324658</v>
      </c>
      <c r="L15" s="23">
        <f t="shared" si="3"/>
        <v>0.69478865699293701</v>
      </c>
      <c r="M15" s="4"/>
      <c r="N15" t="s">
        <v>255</v>
      </c>
      <c r="O15" s="5">
        <v>56.45102640392507</v>
      </c>
      <c r="P15" s="71">
        <v>0.629744761937159</v>
      </c>
    </row>
    <row r="16" spans="1:16" x14ac:dyDescent="0.25">
      <c r="A16" s="17"/>
      <c r="B16" s="55">
        <v>10</v>
      </c>
      <c r="C16" s="19" t="s">
        <v>259</v>
      </c>
      <c r="D16" s="20">
        <v>48.358276000000018</v>
      </c>
      <c r="E16" s="21">
        <v>56.846285000000009</v>
      </c>
      <c r="F16" s="21">
        <f t="shared" si="0"/>
        <v>30.768898565293977</v>
      </c>
      <c r="G16" s="21">
        <v>22.115747265293976</v>
      </c>
      <c r="H16" s="21">
        <v>3.8130068100000005</v>
      </c>
      <c r="I16" s="21">
        <v>4.8401444899999992</v>
      </c>
      <c r="J16" s="22">
        <f t="shared" si="1"/>
        <v>0.38904472412390667</v>
      </c>
      <c r="K16" s="22">
        <f t="shared" si="2"/>
        <v>0.45612046724414751</v>
      </c>
      <c r="L16" s="23">
        <f t="shared" si="3"/>
        <v>0.54126489647114095</v>
      </c>
      <c r="M16" s="4"/>
      <c r="N16" t="s">
        <v>262</v>
      </c>
      <c r="O16" s="5">
        <v>123.75576067814696</v>
      </c>
      <c r="P16" s="71">
        <v>0.62012165513066231</v>
      </c>
    </row>
    <row r="17" spans="1:16" x14ac:dyDescent="0.25">
      <c r="A17" s="17"/>
      <c r="B17" s="55">
        <v>11</v>
      </c>
      <c r="C17" s="19" t="s">
        <v>260</v>
      </c>
      <c r="D17" s="20">
        <v>96.26657299999998</v>
      </c>
      <c r="E17" s="21">
        <v>107.78123600000002</v>
      </c>
      <c r="F17" s="21">
        <f t="shared" si="0"/>
        <v>73.300929112293119</v>
      </c>
      <c r="G17" s="21">
        <v>50.93464887229311</v>
      </c>
      <c r="H17" s="21">
        <v>10.686739380000002</v>
      </c>
      <c r="I17" s="21">
        <v>11.679540859999999</v>
      </c>
      <c r="J17" s="22">
        <f t="shared" si="1"/>
        <v>0.47257436231565481</v>
      </c>
      <c r="K17" s="22">
        <f t="shared" si="2"/>
        <v>0.57172649469610004</v>
      </c>
      <c r="L17" s="23">
        <f t="shared" si="3"/>
        <v>0.68008989164211386</v>
      </c>
      <c r="M17" s="4"/>
      <c r="N17" t="s">
        <v>256</v>
      </c>
      <c r="O17" s="5">
        <v>87.938872320758719</v>
      </c>
      <c r="P17" s="71">
        <v>0.57998766485331077</v>
      </c>
    </row>
    <row r="18" spans="1:16" x14ac:dyDescent="0.25">
      <c r="A18" s="17"/>
      <c r="B18" s="55">
        <v>12</v>
      </c>
      <c r="C18" s="19" t="s">
        <v>261</v>
      </c>
      <c r="D18" s="20">
        <v>141.27092099999996</v>
      </c>
      <c r="E18" s="21">
        <v>152.24318999999994</v>
      </c>
      <c r="F18" s="21">
        <f t="shared" si="0"/>
        <v>105.28262219445153</v>
      </c>
      <c r="G18" s="21">
        <v>74.965520194451528</v>
      </c>
      <c r="H18" s="21">
        <v>14.53921311</v>
      </c>
      <c r="I18" s="21">
        <v>15.777888890000005</v>
      </c>
      <c r="J18" s="22">
        <f t="shared" si="1"/>
        <v>0.4924063939704072</v>
      </c>
      <c r="K18" s="22">
        <f t="shared" si="2"/>
        <v>0.5879063182034715</v>
      </c>
      <c r="L18" s="23">
        <f t="shared" si="3"/>
        <v>0.69154240787027366</v>
      </c>
      <c r="M18" s="4"/>
      <c r="N18" t="s">
        <v>274</v>
      </c>
      <c r="O18" s="5">
        <v>26.482199741454963</v>
      </c>
      <c r="P18" s="71">
        <v>0.57238438318104679</v>
      </c>
    </row>
    <row r="19" spans="1:16" x14ac:dyDescent="0.25">
      <c r="A19" s="17"/>
      <c r="B19" s="55">
        <v>13</v>
      </c>
      <c r="C19" s="19" t="s">
        <v>262</v>
      </c>
      <c r="D19" s="20">
        <v>173.21536299999997</v>
      </c>
      <c r="E19" s="21">
        <v>199.56690700000001</v>
      </c>
      <c r="F19" s="21">
        <f t="shared" si="0"/>
        <v>123.75576067814696</v>
      </c>
      <c r="G19" s="21">
        <v>87.90271771814696</v>
      </c>
      <c r="H19" s="21">
        <v>16.937419009999999</v>
      </c>
      <c r="I19" s="21">
        <v>18.915623949999997</v>
      </c>
      <c r="J19" s="22">
        <f t="shared" si="1"/>
        <v>0.44046740534064072</v>
      </c>
      <c r="K19" s="22">
        <f t="shared" si="2"/>
        <v>0.52533828531073512</v>
      </c>
      <c r="L19" s="23">
        <f t="shared" si="3"/>
        <v>0.62012165513066231</v>
      </c>
      <c r="M19" s="4"/>
      <c r="N19" t="s">
        <v>270</v>
      </c>
      <c r="O19" s="5">
        <v>81.185535858551503</v>
      </c>
      <c r="P19" s="71">
        <v>0.54443106828313215</v>
      </c>
    </row>
    <row r="20" spans="1:16" x14ac:dyDescent="0.25">
      <c r="A20" s="17"/>
      <c r="B20" s="55">
        <v>14</v>
      </c>
      <c r="C20" s="19" t="s">
        <v>263</v>
      </c>
      <c r="D20" s="20">
        <v>197.297571</v>
      </c>
      <c r="E20" s="21">
        <v>209.08752800000005</v>
      </c>
      <c r="F20" s="21">
        <f t="shared" si="0"/>
        <v>139.82105706634874</v>
      </c>
      <c r="G20" s="21">
        <v>100.88987348634873</v>
      </c>
      <c r="H20" s="21">
        <v>20.370735109999995</v>
      </c>
      <c r="I20" s="21">
        <v>18.560448470000004</v>
      </c>
      <c r="J20" s="22">
        <f t="shared" si="1"/>
        <v>0.48252458887145439</v>
      </c>
      <c r="K20" s="22">
        <f t="shared" si="2"/>
        <v>0.57995141917957294</v>
      </c>
      <c r="L20" s="23">
        <f t="shared" si="3"/>
        <v>0.66872021685745264</v>
      </c>
      <c r="M20" s="4"/>
      <c r="N20" t="s">
        <v>259</v>
      </c>
      <c r="O20" s="5">
        <v>30.768898565293977</v>
      </c>
      <c r="P20" s="71">
        <v>0.54126489647114095</v>
      </c>
    </row>
    <row r="21" spans="1:16" x14ac:dyDescent="0.25">
      <c r="A21" s="17"/>
      <c r="B21" s="55">
        <v>15</v>
      </c>
      <c r="C21" s="19" t="s">
        <v>264</v>
      </c>
      <c r="D21" s="20">
        <v>1688.232851</v>
      </c>
      <c r="E21" s="21">
        <v>2099.7378939999999</v>
      </c>
      <c r="F21" s="21">
        <f t="shared" si="0"/>
        <v>1098.5286501707583</v>
      </c>
      <c r="G21" s="21">
        <v>830.51467585075818</v>
      </c>
      <c r="H21" s="21">
        <v>133.62418434000003</v>
      </c>
      <c r="I21" s="21">
        <v>134.38978997999996</v>
      </c>
      <c r="J21" s="22">
        <f t="shared" si="1"/>
        <v>0.3955325463354038</v>
      </c>
      <c r="K21" s="22">
        <f t="shared" si="2"/>
        <v>0.45917105318039197</v>
      </c>
      <c r="L21" s="23">
        <f t="shared" si="3"/>
        <v>0.52317417964870927</v>
      </c>
      <c r="M21" s="4"/>
      <c r="N21" t="s">
        <v>268</v>
      </c>
      <c r="O21" s="5">
        <v>15.26946906566948</v>
      </c>
      <c r="P21" s="71">
        <v>0.53586583367934126</v>
      </c>
    </row>
    <row r="22" spans="1:16" x14ac:dyDescent="0.25">
      <c r="A22" s="17"/>
      <c r="B22" s="55">
        <v>16</v>
      </c>
      <c r="C22" s="19" t="s">
        <v>265</v>
      </c>
      <c r="D22" s="20">
        <v>94.417828</v>
      </c>
      <c r="E22" s="21">
        <v>103.73594899999999</v>
      </c>
      <c r="F22" s="21">
        <f t="shared" si="0"/>
        <v>48.291232217588373</v>
      </c>
      <c r="G22" s="21">
        <v>32.114495547588376</v>
      </c>
      <c r="H22" s="21">
        <v>7.6934938900000009</v>
      </c>
      <c r="I22" s="21">
        <v>8.4832427799999994</v>
      </c>
      <c r="J22" s="22">
        <f t="shared" si="1"/>
        <v>0.30957923320861874</v>
      </c>
      <c r="K22" s="22">
        <f t="shared" si="2"/>
        <v>0.38374343534070698</v>
      </c>
      <c r="L22" s="23">
        <f t="shared" si="3"/>
        <v>0.46552070601473339</v>
      </c>
      <c r="M22" s="4"/>
      <c r="N22" t="s">
        <v>269</v>
      </c>
      <c r="O22" s="5">
        <v>90.856464502065094</v>
      </c>
      <c r="P22" s="71">
        <v>0.53263560923834674</v>
      </c>
    </row>
    <row r="23" spans="1:16" x14ac:dyDescent="0.25">
      <c r="A23" s="17"/>
      <c r="B23" s="55">
        <v>17</v>
      </c>
      <c r="C23" s="19" t="s">
        <v>266</v>
      </c>
      <c r="D23" s="20">
        <v>28.250631000000002</v>
      </c>
      <c r="E23" s="21">
        <v>17.598655999999998</v>
      </c>
      <c r="F23" s="21">
        <f t="shared" si="0"/>
        <v>2.2064359684220194</v>
      </c>
      <c r="G23" s="21">
        <v>1.3190090684220195</v>
      </c>
      <c r="H23" s="21">
        <v>0.31824761000000001</v>
      </c>
      <c r="I23" s="21">
        <v>0.56917929</v>
      </c>
      <c r="J23" s="22">
        <f t="shared" si="1"/>
        <v>7.494942047972411E-2</v>
      </c>
      <c r="K23" s="22">
        <f t="shared" si="2"/>
        <v>9.3033051979765941E-2</v>
      </c>
      <c r="L23" s="23">
        <f t="shared" si="3"/>
        <v>0.1253752541342941</v>
      </c>
      <c r="M23" s="4"/>
      <c r="N23" t="s">
        <v>252</v>
      </c>
      <c r="O23" s="5">
        <v>37.75750502658979</v>
      </c>
      <c r="P23" s="71">
        <v>0.52331928187242749</v>
      </c>
    </row>
    <row r="24" spans="1:16" x14ac:dyDescent="0.25">
      <c r="A24" s="17"/>
      <c r="B24" s="55">
        <v>18</v>
      </c>
      <c r="C24" s="19" t="s">
        <v>267</v>
      </c>
      <c r="D24" s="20">
        <v>47.293010000000002</v>
      </c>
      <c r="E24" s="21">
        <v>26.062862999999997</v>
      </c>
      <c r="F24" s="21">
        <f t="shared" si="0"/>
        <v>4.1231502579534345</v>
      </c>
      <c r="G24" s="21">
        <v>2.462430407953434</v>
      </c>
      <c r="H24" s="21">
        <v>0.48764616999999993</v>
      </c>
      <c r="I24" s="21">
        <v>1.1730736800000001</v>
      </c>
      <c r="J24" s="22">
        <f t="shared" si="1"/>
        <v>9.4480426342778784E-2</v>
      </c>
      <c r="K24" s="22">
        <f t="shared" si="2"/>
        <v>0.1131908101559462</v>
      </c>
      <c r="L24" s="23">
        <f t="shared" si="3"/>
        <v>0.15820020455747455</v>
      </c>
      <c r="M24" s="4"/>
      <c r="N24" t="s">
        <v>264</v>
      </c>
      <c r="O24" s="5">
        <v>1098.5286501707583</v>
      </c>
      <c r="P24" s="71">
        <v>0.52317417964870927</v>
      </c>
    </row>
    <row r="25" spans="1:16" x14ac:dyDescent="0.25">
      <c r="A25" s="17"/>
      <c r="B25" s="55">
        <v>19</v>
      </c>
      <c r="C25" s="19" t="s">
        <v>268</v>
      </c>
      <c r="D25" s="20">
        <v>25.373909000000001</v>
      </c>
      <c r="E25" s="21">
        <v>28.494948000000001</v>
      </c>
      <c r="F25" s="21">
        <f t="shared" si="0"/>
        <v>15.26946906566948</v>
      </c>
      <c r="G25" s="21">
        <v>9.9015327956694819</v>
      </c>
      <c r="H25" s="21">
        <v>2.3507136199999996</v>
      </c>
      <c r="I25" s="21">
        <v>3.0172226499999981</v>
      </c>
      <c r="J25" s="22">
        <f t="shared" si="1"/>
        <v>0.34748379943242858</v>
      </c>
      <c r="K25" s="22">
        <f t="shared" si="2"/>
        <v>0.42997960254812473</v>
      </c>
      <c r="L25" s="23">
        <f t="shared" si="3"/>
        <v>0.53586583367934126</v>
      </c>
      <c r="M25" s="4"/>
      <c r="N25" t="s">
        <v>254</v>
      </c>
      <c r="O25" s="5">
        <v>31.593724652011073</v>
      </c>
      <c r="P25" s="71">
        <v>0.51371967640111793</v>
      </c>
    </row>
    <row r="26" spans="1:16" x14ac:dyDescent="0.25">
      <c r="A26" s="17"/>
      <c r="B26" s="55">
        <v>20</v>
      </c>
      <c r="C26" s="19" t="s">
        <v>269</v>
      </c>
      <c r="D26" s="20">
        <v>161.32933500000004</v>
      </c>
      <c r="E26" s="21">
        <v>170.57902800000016</v>
      </c>
      <c r="F26" s="21">
        <f t="shared" si="0"/>
        <v>90.856464502065094</v>
      </c>
      <c r="G26" s="21">
        <v>59.440444022065094</v>
      </c>
      <c r="H26" s="21">
        <v>15.392563059999997</v>
      </c>
      <c r="I26" s="21">
        <v>16.02345742</v>
      </c>
      <c r="J26" s="22">
        <f t="shared" si="1"/>
        <v>0.34846279005684705</v>
      </c>
      <c r="K26" s="22">
        <f t="shared" si="2"/>
        <v>0.43869992671118413</v>
      </c>
      <c r="L26" s="23">
        <f t="shared" si="3"/>
        <v>0.53263560923834674</v>
      </c>
      <c r="M26" s="4"/>
      <c r="N26" t="s">
        <v>265</v>
      </c>
      <c r="O26" s="5">
        <v>48.291232217588373</v>
      </c>
      <c r="P26" s="71">
        <v>0.46552070601473339</v>
      </c>
    </row>
    <row r="27" spans="1:16" x14ac:dyDescent="0.25">
      <c r="A27" s="17"/>
      <c r="B27" s="55">
        <v>21</v>
      </c>
      <c r="C27" s="19" t="s">
        <v>270</v>
      </c>
      <c r="D27" s="20">
        <v>150.12428100000002</v>
      </c>
      <c r="E27" s="21">
        <v>149.11995399999995</v>
      </c>
      <c r="F27" s="21">
        <f t="shared" si="0"/>
        <v>81.185535858551503</v>
      </c>
      <c r="G27" s="21">
        <v>54.502096498551509</v>
      </c>
      <c r="H27" s="21">
        <v>12.339552529999995</v>
      </c>
      <c r="I27" s="21">
        <v>14.343886829999997</v>
      </c>
      <c r="J27" s="22">
        <f t="shared" si="1"/>
        <v>0.3654916396939844</v>
      </c>
      <c r="K27" s="22">
        <f t="shared" si="2"/>
        <v>0.44824081040523606</v>
      </c>
      <c r="L27" s="23">
        <f t="shared" si="3"/>
        <v>0.54443106828313215</v>
      </c>
      <c r="M27" s="4"/>
      <c r="N27" t="s">
        <v>273</v>
      </c>
      <c r="O27" s="5">
        <v>24.559058456137407</v>
      </c>
      <c r="P27" s="71">
        <v>0.45848922747292525</v>
      </c>
    </row>
    <row r="28" spans="1:16" x14ac:dyDescent="0.25">
      <c r="A28" s="17"/>
      <c r="B28" s="55">
        <v>22</v>
      </c>
      <c r="C28" s="19" t="s">
        <v>271</v>
      </c>
      <c r="D28" s="20">
        <v>98.950877999999975</v>
      </c>
      <c r="E28" s="21">
        <v>60.166450999999995</v>
      </c>
      <c r="F28" s="21">
        <f t="shared" si="0"/>
        <v>12.158173979521099</v>
      </c>
      <c r="G28" s="21">
        <v>10.181132019521101</v>
      </c>
      <c r="H28" s="21">
        <v>3.101694779999999</v>
      </c>
      <c r="I28" s="21">
        <v>-1.1246528200000008</v>
      </c>
      <c r="J28" s="22">
        <f t="shared" si="1"/>
        <v>0.16921609718215058</v>
      </c>
      <c r="K28" s="22">
        <f t="shared" si="2"/>
        <v>0.22076799576430228</v>
      </c>
      <c r="L28" s="23">
        <f t="shared" si="3"/>
        <v>0.2020756381246602</v>
      </c>
      <c r="M28" s="4"/>
      <c r="N28" t="s">
        <v>271</v>
      </c>
      <c r="O28" s="5">
        <v>12.158173979521099</v>
      </c>
      <c r="P28" s="71">
        <v>0.2020756381246602</v>
      </c>
    </row>
    <row r="29" spans="1:16" x14ac:dyDescent="0.25">
      <c r="A29" s="17"/>
      <c r="B29" s="55">
        <v>23</v>
      </c>
      <c r="C29" s="19" t="s">
        <v>272</v>
      </c>
      <c r="D29" s="20">
        <v>81.264561999999998</v>
      </c>
      <c r="E29" s="21">
        <v>80.625175999999996</v>
      </c>
      <c r="F29" s="21">
        <f t="shared" si="0"/>
        <v>7.7740024567656407</v>
      </c>
      <c r="G29" s="21">
        <v>5.2771213667656411</v>
      </c>
      <c r="H29" s="21">
        <v>1.1303222500000001</v>
      </c>
      <c r="I29" s="21">
        <v>1.3665588399999999</v>
      </c>
      <c r="J29" s="22">
        <f t="shared" si="1"/>
        <v>6.5452525235611778E-2</v>
      </c>
      <c r="K29" s="22">
        <f t="shared" si="2"/>
        <v>7.9471995407062943E-2</v>
      </c>
      <c r="L29" s="23">
        <f t="shared" si="3"/>
        <v>9.6421525414910614E-2</v>
      </c>
      <c r="M29" s="4"/>
      <c r="N29" t="s">
        <v>267</v>
      </c>
      <c r="O29" s="5">
        <v>4.1231502579534345</v>
      </c>
      <c r="P29" s="71">
        <v>0.15820020455747455</v>
      </c>
    </row>
    <row r="30" spans="1:16" x14ac:dyDescent="0.25">
      <c r="A30" s="17"/>
      <c r="B30" s="55">
        <v>24</v>
      </c>
      <c r="C30" s="19" t="s">
        <v>273</v>
      </c>
      <c r="D30" s="20">
        <v>59.537892000000006</v>
      </c>
      <c r="E30" s="21">
        <v>53.565180999999988</v>
      </c>
      <c r="F30" s="21">
        <f t="shared" si="0"/>
        <v>24.559058456137407</v>
      </c>
      <c r="G30" s="21">
        <v>16.394223166137408</v>
      </c>
      <c r="H30" s="21">
        <v>4.0158630899999999</v>
      </c>
      <c r="I30" s="21">
        <v>4.1489722000000011</v>
      </c>
      <c r="J30" s="22">
        <f t="shared" si="1"/>
        <v>0.30606119236556695</v>
      </c>
      <c r="K30" s="22">
        <f t="shared" si="2"/>
        <v>0.38103271332430322</v>
      </c>
      <c r="L30" s="23">
        <f t="shared" si="3"/>
        <v>0.45848922747292525</v>
      </c>
      <c r="M30" s="4"/>
      <c r="N30" t="s">
        <v>266</v>
      </c>
      <c r="O30" s="5">
        <v>2.2064359684220194</v>
      </c>
      <c r="P30" s="71">
        <v>0.1253752541342941</v>
      </c>
    </row>
    <row r="31" spans="1:16" ht="15.75" thickBot="1" x14ac:dyDescent="0.3">
      <c r="A31" s="24"/>
      <c r="B31" s="56">
        <v>25</v>
      </c>
      <c r="C31" s="26" t="s">
        <v>274</v>
      </c>
      <c r="D31" s="27">
        <v>42.103536000000013</v>
      </c>
      <c r="E31" s="28">
        <v>46.266461000000007</v>
      </c>
      <c r="F31" s="28">
        <f t="shared" si="0"/>
        <v>26.482199741454963</v>
      </c>
      <c r="G31" s="28">
        <v>17.997378111454964</v>
      </c>
      <c r="H31" s="28">
        <v>4.1199141700000004</v>
      </c>
      <c r="I31" s="28">
        <v>4.3649074599999995</v>
      </c>
      <c r="J31" s="29">
        <f t="shared" si="1"/>
        <v>0.38899405146754062</v>
      </c>
      <c r="K31" s="29">
        <f t="shared" si="2"/>
        <v>0.47804158354482662</v>
      </c>
      <c r="L31" s="30">
        <f t="shared" si="3"/>
        <v>0.57238438318104679</v>
      </c>
      <c r="M31" s="4"/>
      <c r="N31" t="s">
        <v>272</v>
      </c>
      <c r="O31" s="5">
        <v>7.7740024567656407</v>
      </c>
      <c r="P31" s="71">
        <v>9.6421525414910614E-2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10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122</v>
      </c>
      <c r="B1" s="51" t="s">
        <v>82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1928</v>
      </c>
      <c r="N2" s="72" t="s">
        <v>1942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612.89328999999998</v>
      </c>
      <c r="E6" s="14">
        <f ca="1">SUM(E7:OFFSET(E7,50,0))</f>
        <v>613.27579000000003</v>
      </c>
      <c r="F6" s="14">
        <f ca="1">SUM(F7:OFFSET(F7,50,0))</f>
        <v>306.21047908081175</v>
      </c>
      <c r="G6" s="14">
        <f ca="1">SUM(G7:OFFSET(G7,50,0))</f>
        <v>138.09254637081176</v>
      </c>
      <c r="H6" s="14">
        <f ca="1">SUM(H7:OFFSET(H7,50,0))</f>
        <v>84.629400399999994</v>
      </c>
      <c r="I6" s="14">
        <f ca="1">SUM(I7:OFFSET(I7,50,0))</f>
        <v>83.488532309999997</v>
      </c>
      <c r="J6" s="15">
        <f ca="1">IFERROR(G6/E6,0)</f>
        <v>0.22517201660742511</v>
      </c>
      <c r="K6" s="15">
        <f ca="1">IFERROR(SUM(G6,H6)/E6,0)</f>
        <v>0.36316768149418022</v>
      </c>
      <c r="L6" s="16">
        <f ca="1">IFERROR(SUM(G6,H6,I6)/E6,0)</f>
        <v>0.49930306083142745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26.808858000000001</v>
      </c>
      <c r="E7" s="21">
        <v>0</v>
      </c>
      <c r="F7" s="21">
        <f t="shared" ref="F7:F31" si="0">SUM(G7,H7,I7)</f>
        <v>0</v>
      </c>
      <c r="G7" s="21">
        <v>0</v>
      </c>
      <c r="H7" s="21">
        <v>0</v>
      </c>
      <c r="I7" s="21">
        <v>0</v>
      </c>
      <c r="J7" s="22">
        <f t="shared" ref="J7:J31" si="1">IFERROR(G7/E7,0)</f>
        <v>0</v>
      </c>
      <c r="K7" s="22">
        <f t="shared" ref="K7:K31" si="2">IFERROR(SUM(G7,H7)/E7,0)</f>
        <v>0</v>
      </c>
      <c r="L7" s="23">
        <f t="shared" ref="L7:L31" si="3">IFERROR(SUM(G7,H7,I7)/E7,0)</f>
        <v>0</v>
      </c>
      <c r="M7" s="4"/>
      <c r="N7" t="s">
        <v>264</v>
      </c>
      <c r="O7" s="5">
        <v>306.21047908081175</v>
      </c>
      <c r="P7" s="71">
        <v>0.49930306083142745</v>
      </c>
    </row>
    <row r="8" spans="1:16" x14ac:dyDescent="0.25">
      <c r="A8" s="17"/>
      <c r="B8" s="55">
        <v>2</v>
      </c>
      <c r="C8" s="19" t="s">
        <v>251</v>
      </c>
      <c r="D8" s="20">
        <v>25.231866</v>
      </c>
      <c r="E8" s="21">
        <v>0</v>
      </c>
      <c r="F8" s="21">
        <f t="shared" si="0"/>
        <v>0</v>
      </c>
      <c r="G8" s="21">
        <v>0</v>
      </c>
      <c r="H8" s="21">
        <v>0</v>
      </c>
      <c r="I8" s="21">
        <v>0</v>
      </c>
      <c r="J8" s="22">
        <f t="shared" si="1"/>
        <v>0</v>
      </c>
      <c r="K8" s="22">
        <f t="shared" si="2"/>
        <v>0</v>
      </c>
      <c r="L8" s="23">
        <f t="shared" si="3"/>
        <v>0</v>
      </c>
      <c r="M8" s="4"/>
      <c r="N8" t="s">
        <v>250</v>
      </c>
      <c r="O8" s="5">
        <v>0</v>
      </c>
      <c r="P8" s="71">
        <v>0</v>
      </c>
    </row>
    <row r="9" spans="1:16" x14ac:dyDescent="0.25">
      <c r="A9" s="17"/>
      <c r="B9" s="55">
        <v>3</v>
      </c>
      <c r="C9" s="19" t="s">
        <v>252</v>
      </c>
      <c r="D9" s="20">
        <v>27.334521000000002</v>
      </c>
      <c r="E9" s="21">
        <v>0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  <c r="N9" t="s">
        <v>251</v>
      </c>
      <c r="O9" s="5">
        <v>0</v>
      </c>
      <c r="P9" s="71">
        <v>0</v>
      </c>
    </row>
    <row r="10" spans="1:16" x14ac:dyDescent="0.25">
      <c r="A10" s="17"/>
      <c r="B10" s="55">
        <v>4</v>
      </c>
      <c r="C10" s="19" t="s">
        <v>253</v>
      </c>
      <c r="D10" s="20">
        <v>17.872571000000001</v>
      </c>
      <c r="E10" s="21">
        <v>0</v>
      </c>
      <c r="F10" s="21">
        <f t="shared" si="0"/>
        <v>0</v>
      </c>
      <c r="G10" s="21">
        <v>0</v>
      </c>
      <c r="H10" s="21">
        <v>0</v>
      </c>
      <c r="I10" s="21">
        <v>0</v>
      </c>
      <c r="J10" s="22">
        <f t="shared" si="1"/>
        <v>0</v>
      </c>
      <c r="K10" s="22">
        <f t="shared" si="2"/>
        <v>0</v>
      </c>
      <c r="L10" s="23">
        <f t="shared" si="3"/>
        <v>0</v>
      </c>
      <c r="M10" s="4"/>
      <c r="N10" t="s">
        <v>252</v>
      </c>
      <c r="O10" s="5">
        <v>0</v>
      </c>
      <c r="P10" s="71">
        <v>0</v>
      </c>
    </row>
    <row r="11" spans="1:16" x14ac:dyDescent="0.25">
      <c r="A11" s="17"/>
      <c r="B11" s="55">
        <v>5</v>
      </c>
      <c r="C11" s="19" t="s">
        <v>254</v>
      </c>
      <c r="D11" s="20">
        <v>17.346907999999999</v>
      </c>
      <c r="E11" s="21">
        <v>0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  <c r="N11" t="s">
        <v>253</v>
      </c>
      <c r="O11" s="5">
        <v>0</v>
      </c>
      <c r="P11" s="71">
        <v>0</v>
      </c>
    </row>
    <row r="12" spans="1:16" x14ac:dyDescent="0.25">
      <c r="A12" s="17"/>
      <c r="B12" s="55">
        <v>6</v>
      </c>
      <c r="C12" s="19" t="s">
        <v>255</v>
      </c>
      <c r="D12" s="20">
        <v>28.385847999999999</v>
      </c>
      <c r="E12" s="21">
        <v>0</v>
      </c>
      <c r="F12" s="21">
        <f t="shared" si="0"/>
        <v>0</v>
      </c>
      <c r="G12" s="21">
        <v>0</v>
      </c>
      <c r="H12" s="21">
        <v>0</v>
      </c>
      <c r="I12" s="21">
        <v>0</v>
      </c>
      <c r="J12" s="22">
        <f t="shared" si="1"/>
        <v>0</v>
      </c>
      <c r="K12" s="22">
        <f t="shared" si="2"/>
        <v>0</v>
      </c>
      <c r="L12" s="23">
        <f t="shared" si="3"/>
        <v>0</v>
      </c>
      <c r="M12" s="4"/>
      <c r="N12" t="s">
        <v>254</v>
      </c>
      <c r="O12" s="5">
        <v>0</v>
      </c>
      <c r="P12" s="71">
        <v>0</v>
      </c>
    </row>
    <row r="13" spans="1:16" x14ac:dyDescent="0.25">
      <c r="A13" s="17"/>
      <c r="B13" s="55">
        <v>7</v>
      </c>
      <c r="C13" s="19" t="s">
        <v>256</v>
      </c>
      <c r="D13" s="20">
        <v>13.141596</v>
      </c>
      <c r="E13" s="21">
        <v>0</v>
      </c>
      <c r="F13" s="21">
        <f t="shared" si="0"/>
        <v>0</v>
      </c>
      <c r="G13" s="21">
        <v>0</v>
      </c>
      <c r="H13" s="21">
        <v>0</v>
      </c>
      <c r="I13" s="21">
        <v>0</v>
      </c>
      <c r="J13" s="22">
        <f t="shared" si="1"/>
        <v>0</v>
      </c>
      <c r="K13" s="22">
        <f t="shared" si="2"/>
        <v>0</v>
      </c>
      <c r="L13" s="23">
        <f t="shared" si="3"/>
        <v>0</v>
      </c>
      <c r="M13" s="4"/>
      <c r="N13" t="s">
        <v>255</v>
      </c>
      <c r="O13" s="5">
        <v>0</v>
      </c>
      <c r="P13" s="71">
        <v>0</v>
      </c>
    </row>
    <row r="14" spans="1:16" x14ac:dyDescent="0.25">
      <c r="A14" s="17"/>
      <c r="B14" s="55">
        <v>8</v>
      </c>
      <c r="C14" s="19" t="s">
        <v>257</v>
      </c>
      <c r="D14" s="20">
        <v>22.077883</v>
      </c>
      <c r="E14" s="21">
        <v>0</v>
      </c>
      <c r="F14" s="21">
        <f t="shared" si="0"/>
        <v>0</v>
      </c>
      <c r="G14" s="21">
        <v>0</v>
      </c>
      <c r="H14" s="21">
        <v>0</v>
      </c>
      <c r="I14" s="21">
        <v>0</v>
      </c>
      <c r="J14" s="22">
        <f t="shared" si="1"/>
        <v>0</v>
      </c>
      <c r="K14" s="22">
        <f t="shared" si="2"/>
        <v>0</v>
      </c>
      <c r="L14" s="23">
        <f t="shared" si="3"/>
        <v>0</v>
      </c>
      <c r="M14" s="4"/>
      <c r="N14" t="s">
        <v>256</v>
      </c>
      <c r="O14" s="5">
        <v>0</v>
      </c>
      <c r="P14" s="71">
        <v>0</v>
      </c>
    </row>
    <row r="15" spans="1:16" x14ac:dyDescent="0.25">
      <c r="A15" s="17"/>
      <c r="B15" s="55">
        <v>9</v>
      </c>
      <c r="C15" s="19" t="s">
        <v>258</v>
      </c>
      <c r="D15" s="20">
        <v>27.334521000000002</v>
      </c>
      <c r="E15" s="21">
        <v>0</v>
      </c>
      <c r="F15" s="21">
        <f t="shared" si="0"/>
        <v>0</v>
      </c>
      <c r="G15" s="21">
        <v>0</v>
      </c>
      <c r="H15" s="21">
        <v>0</v>
      </c>
      <c r="I15" s="21">
        <v>0</v>
      </c>
      <c r="J15" s="22">
        <f t="shared" si="1"/>
        <v>0</v>
      </c>
      <c r="K15" s="22">
        <f t="shared" si="2"/>
        <v>0</v>
      </c>
      <c r="L15" s="23">
        <f t="shared" si="3"/>
        <v>0</v>
      </c>
      <c r="M15" s="4"/>
      <c r="N15" t="s">
        <v>257</v>
      </c>
      <c r="O15" s="5">
        <v>0</v>
      </c>
      <c r="P15" s="71">
        <v>0</v>
      </c>
    </row>
    <row r="16" spans="1:16" x14ac:dyDescent="0.25">
      <c r="A16" s="17"/>
      <c r="B16" s="55">
        <v>10</v>
      </c>
      <c r="C16" s="19" t="s">
        <v>259</v>
      </c>
      <c r="D16" s="20">
        <v>32.065496000000003</v>
      </c>
      <c r="E16" s="21">
        <v>0</v>
      </c>
      <c r="F16" s="21">
        <f t="shared" si="0"/>
        <v>0</v>
      </c>
      <c r="G16" s="21">
        <v>0</v>
      </c>
      <c r="H16" s="21">
        <v>0</v>
      </c>
      <c r="I16" s="21">
        <v>0</v>
      </c>
      <c r="J16" s="22">
        <f t="shared" si="1"/>
        <v>0</v>
      </c>
      <c r="K16" s="22">
        <f t="shared" si="2"/>
        <v>0</v>
      </c>
      <c r="L16" s="23">
        <f t="shared" si="3"/>
        <v>0</v>
      </c>
      <c r="M16" s="4"/>
      <c r="N16" t="s">
        <v>258</v>
      </c>
      <c r="O16" s="5">
        <v>0</v>
      </c>
      <c r="P16" s="71">
        <v>0</v>
      </c>
    </row>
    <row r="17" spans="1:16" x14ac:dyDescent="0.25">
      <c r="A17" s="17"/>
      <c r="B17" s="55">
        <v>11</v>
      </c>
      <c r="C17" s="19" t="s">
        <v>260</v>
      </c>
      <c r="D17" s="20">
        <v>18.218235</v>
      </c>
      <c r="E17" s="21">
        <v>0</v>
      </c>
      <c r="F17" s="21">
        <f t="shared" si="0"/>
        <v>0</v>
      </c>
      <c r="G17" s="21">
        <v>0</v>
      </c>
      <c r="H17" s="21">
        <v>0</v>
      </c>
      <c r="I17" s="21">
        <v>0</v>
      </c>
      <c r="J17" s="22">
        <f t="shared" si="1"/>
        <v>0</v>
      </c>
      <c r="K17" s="22">
        <f t="shared" si="2"/>
        <v>0</v>
      </c>
      <c r="L17" s="23">
        <f t="shared" si="3"/>
        <v>0</v>
      </c>
      <c r="M17" s="4"/>
      <c r="N17" t="s">
        <v>259</v>
      </c>
      <c r="O17" s="5">
        <v>0</v>
      </c>
      <c r="P17" s="71">
        <v>0</v>
      </c>
    </row>
    <row r="18" spans="1:16" x14ac:dyDescent="0.25">
      <c r="A18" s="17"/>
      <c r="B18" s="55">
        <v>12</v>
      </c>
      <c r="C18" s="19" t="s">
        <v>261</v>
      </c>
      <c r="D18" s="20">
        <v>16.821244</v>
      </c>
      <c r="E18" s="21">
        <v>0</v>
      </c>
      <c r="F18" s="21">
        <f t="shared" si="0"/>
        <v>0</v>
      </c>
      <c r="G18" s="21">
        <v>0</v>
      </c>
      <c r="H18" s="21">
        <v>0</v>
      </c>
      <c r="I18" s="21">
        <v>0</v>
      </c>
      <c r="J18" s="22">
        <f t="shared" si="1"/>
        <v>0</v>
      </c>
      <c r="K18" s="22">
        <f t="shared" si="2"/>
        <v>0</v>
      </c>
      <c r="L18" s="23">
        <f t="shared" si="3"/>
        <v>0</v>
      </c>
      <c r="M18" s="4"/>
      <c r="N18" t="s">
        <v>260</v>
      </c>
      <c r="O18" s="5">
        <v>0</v>
      </c>
      <c r="P18" s="71">
        <v>0</v>
      </c>
    </row>
    <row r="19" spans="1:16" x14ac:dyDescent="0.25">
      <c r="A19" s="17"/>
      <c r="B19" s="55">
        <v>13</v>
      </c>
      <c r="C19" s="19" t="s">
        <v>262</v>
      </c>
      <c r="D19" s="20">
        <v>19.449563000000001</v>
      </c>
      <c r="E19" s="21">
        <v>0</v>
      </c>
      <c r="F19" s="21">
        <f t="shared" si="0"/>
        <v>0</v>
      </c>
      <c r="G19" s="21">
        <v>0</v>
      </c>
      <c r="H19" s="21">
        <v>0</v>
      </c>
      <c r="I19" s="21">
        <v>0</v>
      </c>
      <c r="J19" s="22">
        <f t="shared" si="1"/>
        <v>0</v>
      </c>
      <c r="K19" s="22">
        <f t="shared" si="2"/>
        <v>0</v>
      </c>
      <c r="L19" s="23">
        <f t="shared" si="3"/>
        <v>0</v>
      </c>
      <c r="M19" s="4"/>
      <c r="N19" t="s">
        <v>261</v>
      </c>
      <c r="O19" s="5">
        <v>0</v>
      </c>
      <c r="P19" s="71">
        <v>0</v>
      </c>
    </row>
    <row r="20" spans="1:16" x14ac:dyDescent="0.25">
      <c r="A20" s="17"/>
      <c r="B20" s="55">
        <v>14</v>
      </c>
      <c r="C20" s="19" t="s">
        <v>263</v>
      </c>
      <c r="D20" s="20">
        <v>18.9239</v>
      </c>
      <c r="E20" s="21">
        <v>0</v>
      </c>
      <c r="F20" s="21">
        <f t="shared" si="0"/>
        <v>0</v>
      </c>
      <c r="G20" s="21">
        <v>0</v>
      </c>
      <c r="H20" s="21">
        <v>0</v>
      </c>
      <c r="I20" s="21">
        <v>0</v>
      </c>
      <c r="J20" s="22">
        <f t="shared" si="1"/>
        <v>0</v>
      </c>
      <c r="K20" s="22">
        <f t="shared" si="2"/>
        <v>0</v>
      </c>
      <c r="L20" s="23">
        <f t="shared" si="3"/>
        <v>0</v>
      </c>
      <c r="M20" s="4"/>
      <c r="N20" t="s">
        <v>262</v>
      </c>
      <c r="O20" s="5">
        <v>0</v>
      </c>
      <c r="P20" s="71">
        <v>0</v>
      </c>
    </row>
    <row r="21" spans="1:16" x14ac:dyDescent="0.25">
      <c r="A21" s="17"/>
      <c r="B21" s="55">
        <v>15</v>
      </c>
      <c r="C21" s="19" t="s">
        <v>264</v>
      </c>
      <c r="D21" s="20">
        <v>103.70499999999998</v>
      </c>
      <c r="E21" s="21">
        <v>613.27579000000003</v>
      </c>
      <c r="F21" s="21">
        <f t="shared" si="0"/>
        <v>306.21047908081175</v>
      </c>
      <c r="G21" s="21">
        <v>138.09254637081176</v>
      </c>
      <c r="H21" s="21">
        <v>84.629400399999994</v>
      </c>
      <c r="I21" s="21">
        <v>83.488532309999997</v>
      </c>
      <c r="J21" s="22">
        <f t="shared" si="1"/>
        <v>0.22517201660742511</v>
      </c>
      <c r="K21" s="22">
        <f t="shared" si="2"/>
        <v>0.36316768149418022</v>
      </c>
      <c r="L21" s="23">
        <f t="shared" si="3"/>
        <v>0.49930306083142745</v>
      </c>
      <c r="M21" s="4"/>
      <c r="N21" t="s">
        <v>263</v>
      </c>
      <c r="O21" s="5">
        <v>0</v>
      </c>
      <c r="P21" s="71">
        <v>0</v>
      </c>
    </row>
    <row r="22" spans="1:16" x14ac:dyDescent="0.25">
      <c r="A22" s="17"/>
      <c r="B22" s="55">
        <v>16</v>
      </c>
      <c r="C22" s="19" t="s">
        <v>265</v>
      </c>
      <c r="D22" s="20">
        <v>29.437176999999998</v>
      </c>
      <c r="E22" s="21">
        <v>0</v>
      </c>
      <c r="F22" s="21">
        <f t="shared" si="0"/>
        <v>0</v>
      </c>
      <c r="G22" s="21">
        <v>0</v>
      </c>
      <c r="H22" s="21">
        <v>0</v>
      </c>
      <c r="I22" s="21">
        <v>0</v>
      </c>
      <c r="J22" s="22">
        <f t="shared" si="1"/>
        <v>0</v>
      </c>
      <c r="K22" s="22">
        <f t="shared" si="2"/>
        <v>0</v>
      </c>
      <c r="L22" s="23">
        <f t="shared" si="3"/>
        <v>0</v>
      </c>
      <c r="M22" s="4"/>
      <c r="N22" t="s">
        <v>265</v>
      </c>
      <c r="O22" s="5">
        <v>0</v>
      </c>
      <c r="P22" s="71">
        <v>0</v>
      </c>
    </row>
    <row r="23" spans="1:16" x14ac:dyDescent="0.25">
      <c r="A23" s="17"/>
      <c r="B23" s="55">
        <v>17</v>
      </c>
      <c r="C23" s="19" t="s">
        <v>266</v>
      </c>
      <c r="D23" s="20">
        <v>17.346907999999999</v>
      </c>
      <c r="E23" s="21">
        <v>0</v>
      </c>
      <c r="F23" s="21">
        <f t="shared" si="0"/>
        <v>0</v>
      </c>
      <c r="G23" s="21">
        <v>0</v>
      </c>
      <c r="H23" s="21">
        <v>0</v>
      </c>
      <c r="I23" s="21">
        <v>0</v>
      </c>
      <c r="J23" s="22">
        <f t="shared" si="1"/>
        <v>0</v>
      </c>
      <c r="K23" s="22">
        <f t="shared" si="2"/>
        <v>0</v>
      </c>
      <c r="L23" s="23">
        <f t="shared" si="3"/>
        <v>0</v>
      </c>
      <c r="M23" s="4"/>
      <c r="N23" t="s">
        <v>266</v>
      </c>
      <c r="O23" s="5">
        <v>0</v>
      </c>
      <c r="P23" s="71">
        <v>0</v>
      </c>
    </row>
    <row r="24" spans="1:16" x14ac:dyDescent="0.25">
      <c r="A24" s="17"/>
      <c r="B24" s="55">
        <v>18</v>
      </c>
      <c r="C24" s="19" t="s">
        <v>267</v>
      </c>
      <c r="D24" s="20">
        <v>14.192924999999999</v>
      </c>
      <c r="E24" s="21">
        <v>0</v>
      </c>
      <c r="F24" s="21">
        <f t="shared" si="0"/>
        <v>0</v>
      </c>
      <c r="G24" s="21">
        <v>0</v>
      </c>
      <c r="H24" s="21">
        <v>0</v>
      </c>
      <c r="I24" s="21">
        <v>0</v>
      </c>
      <c r="J24" s="22">
        <f t="shared" si="1"/>
        <v>0</v>
      </c>
      <c r="K24" s="22">
        <f t="shared" si="2"/>
        <v>0</v>
      </c>
      <c r="L24" s="23">
        <f t="shared" si="3"/>
        <v>0</v>
      </c>
      <c r="M24" s="4"/>
      <c r="N24" t="s">
        <v>267</v>
      </c>
      <c r="O24" s="5">
        <v>0</v>
      </c>
      <c r="P24" s="71">
        <v>0</v>
      </c>
    </row>
    <row r="25" spans="1:16" x14ac:dyDescent="0.25">
      <c r="A25" s="17"/>
      <c r="B25" s="55">
        <v>19</v>
      </c>
      <c r="C25" s="19" t="s">
        <v>268</v>
      </c>
      <c r="D25" s="20">
        <v>22.077883</v>
      </c>
      <c r="E25" s="21">
        <v>0</v>
      </c>
      <c r="F25" s="21">
        <f t="shared" si="0"/>
        <v>0</v>
      </c>
      <c r="G25" s="21">
        <v>0</v>
      </c>
      <c r="H25" s="21">
        <v>0</v>
      </c>
      <c r="I25" s="21">
        <v>0</v>
      </c>
      <c r="J25" s="22">
        <f t="shared" si="1"/>
        <v>0</v>
      </c>
      <c r="K25" s="22">
        <f t="shared" si="2"/>
        <v>0</v>
      </c>
      <c r="L25" s="23">
        <f t="shared" si="3"/>
        <v>0</v>
      </c>
      <c r="M25" s="4"/>
      <c r="N25" t="s">
        <v>268</v>
      </c>
      <c r="O25" s="5">
        <v>0</v>
      </c>
      <c r="P25" s="71">
        <v>0</v>
      </c>
    </row>
    <row r="26" spans="1:16" x14ac:dyDescent="0.25">
      <c r="A26" s="17"/>
      <c r="B26" s="55">
        <v>20</v>
      </c>
      <c r="C26" s="19" t="s">
        <v>269</v>
      </c>
      <c r="D26" s="20">
        <v>20.500890999999999</v>
      </c>
      <c r="E26" s="21">
        <v>0</v>
      </c>
      <c r="F26" s="21">
        <f t="shared" si="0"/>
        <v>0</v>
      </c>
      <c r="G26" s="21">
        <v>0</v>
      </c>
      <c r="H26" s="21">
        <v>0</v>
      </c>
      <c r="I26" s="21">
        <v>0</v>
      </c>
      <c r="J26" s="22">
        <f t="shared" si="1"/>
        <v>0</v>
      </c>
      <c r="K26" s="22">
        <f t="shared" si="2"/>
        <v>0</v>
      </c>
      <c r="L26" s="23">
        <f t="shared" si="3"/>
        <v>0</v>
      </c>
      <c r="M26" s="4"/>
      <c r="N26" t="s">
        <v>269</v>
      </c>
      <c r="O26" s="5">
        <v>0</v>
      </c>
      <c r="P26" s="71">
        <v>0</v>
      </c>
    </row>
    <row r="27" spans="1:16" x14ac:dyDescent="0.25">
      <c r="A27" s="17"/>
      <c r="B27" s="55">
        <v>21</v>
      </c>
      <c r="C27" s="19" t="s">
        <v>270</v>
      </c>
      <c r="D27" s="20">
        <v>32.065496000000003</v>
      </c>
      <c r="E27" s="21">
        <v>0</v>
      </c>
      <c r="F27" s="21">
        <f t="shared" si="0"/>
        <v>0</v>
      </c>
      <c r="G27" s="21">
        <v>0</v>
      </c>
      <c r="H27" s="21">
        <v>0</v>
      </c>
      <c r="I27" s="21">
        <v>0</v>
      </c>
      <c r="J27" s="22">
        <f t="shared" si="1"/>
        <v>0</v>
      </c>
      <c r="K27" s="22">
        <f t="shared" si="2"/>
        <v>0</v>
      </c>
      <c r="L27" s="23">
        <f t="shared" si="3"/>
        <v>0</v>
      </c>
      <c r="M27" s="4"/>
      <c r="N27" t="s">
        <v>270</v>
      </c>
      <c r="O27" s="5">
        <v>0</v>
      </c>
      <c r="P27" s="71">
        <v>0</v>
      </c>
    </row>
    <row r="28" spans="1:16" x14ac:dyDescent="0.25">
      <c r="A28" s="17"/>
      <c r="B28" s="55">
        <v>22</v>
      </c>
      <c r="C28" s="19" t="s">
        <v>271</v>
      </c>
      <c r="D28" s="20">
        <v>19.449563000000001</v>
      </c>
      <c r="E28" s="21">
        <v>0</v>
      </c>
      <c r="F28" s="21">
        <f t="shared" si="0"/>
        <v>0</v>
      </c>
      <c r="G28" s="21">
        <v>0</v>
      </c>
      <c r="H28" s="21">
        <v>0</v>
      </c>
      <c r="I28" s="21">
        <v>0</v>
      </c>
      <c r="J28" s="22">
        <f t="shared" si="1"/>
        <v>0</v>
      </c>
      <c r="K28" s="22">
        <f t="shared" si="2"/>
        <v>0</v>
      </c>
      <c r="L28" s="23">
        <f t="shared" si="3"/>
        <v>0</v>
      </c>
      <c r="M28" s="4"/>
      <c r="N28" t="s">
        <v>271</v>
      </c>
      <c r="O28" s="5">
        <v>0</v>
      </c>
      <c r="P28" s="71">
        <v>0</v>
      </c>
    </row>
    <row r="29" spans="1:16" x14ac:dyDescent="0.25">
      <c r="A29" s="17"/>
      <c r="B29" s="55">
        <v>23</v>
      </c>
      <c r="C29" s="19" t="s">
        <v>272</v>
      </c>
      <c r="D29" s="20">
        <v>13.667259999999999</v>
      </c>
      <c r="E29" s="21">
        <v>0</v>
      </c>
      <c r="F29" s="21">
        <f t="shared" si="0"/>
        <v>0</v>
      </c>
      <c r="G29" s="21">
        <v>0</v>
      </c>
      <c r="H29" s="21">
        <v>0</v>
      </c>
      <c r="I29" s="21">
        <v>0</v>
      </c>
      <c r="J29" s="22">
        <f t="shared" si="1"/>
        <v>0</v>
      </c>
      <c r="K29" s="22">
        <f t="shared" si="2"/>
        <v>0</v>
      </c>
      <c r="L29" s="23">
        <f t="shared" si="3"/>
        <v>0</v>
      </c>
      <c r="M29" s="4"/>
      <c r="N29" t="s">
        <v>272</v>
      </c>
      <c r="O29" s="5">
        <v>0</v>
      </c>
      <c r="P29" s="71">
        <v>0</v>
      </c>
    </row>
    <row r="30" spans="1:16" x14ac:dyDescent="0.25">
      <c r="A30" s="17"/>
      <c r="B30" s="55">
        <v>24</v>
      </c>
      <c r="C30" s="19" t="s">
        <v>273</v>
      </c>
      <c r="D30" s="20">
        <v>8.9362859999999991</v>
      </c>
      <c r="E30" s="21">
        <v>0</v>
      </c>
      <c r="F30" s="21">
        <f t="shared" si="0"/>
        <v>0</v>
      </c>
      <c r="G30" s="21">
        <v>0</v>
      </c>
      <c r="H30" s="21">
        <v>0</v>
      </c>
      <c r="I30" s="21">
        <v>0</v>
      </c>
      <c r="J30" s="22">
        <f t="shared" si="1"/>
        <v>0</v>
      </c>
      <c r="K30" s="22">
        <f t="shared" si="2"/>
        <v>0</v>
      </c>
      <c r="L30" s="23">
        <f t="shared" si="3"/>
        <v>0</v>
      </c>
      <c r="M30" s="4"/>
      <c r="N30" t="s">
        <v>273</v>
      </c>
      <c r="O30" s="5">
        <v>0</v>
      </c>
      <c r="P30" s="71">
        <v>0</v>
      </c>
    </row>
    <row r="31" spans="1:16" ht="15.75" thickBot="1" x14ac:dyDescent="0.3">
      <c r="A31" s="24"/>
      <c r="B31" s="56">
        <v>25</v>
      </c>
      <c r="C31" s="26" t="s">
        <v>274</v>
      </c>
      <c r="D31" s="27">
        <v>20.500890999999999</v>
      </c>
      <c r="E31" s="28">
        <v>0</v>
      </c>
      <c r="F31" s="28">
        <f t="shared" si="0"/>
        <v>0</v>
      </c>
      <c r="G31" s="28">
        <v>0</v>
      </c>
      <c r="H31" s="28">
        <v>0</v>
      </c>
      <c r="I31" s="28">
        <v>0</v>
      </c>
      <c r="J31" s="29">
        <f t="shared" si="1"/>
        <v>0</v>
      </c>
      <c r="K31" s="29">
        <f t="shared" si="2"/>
        <v>0</v>
      </c>
      <c r="L31" s="30">
        <f t="shared" si="3"/>
        <v>0</v>
      </c>
      <c r="M31" s="4"/>
      <c r="N31" t="s">
        <v>274</v>
      </c>
      <c r="O31" s="5">
        <v>0</v>
      </c>
      <c r="P31" s="71">
        <v>0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workbookViewId="0">
      <selection activeCell="D15" sqref="D15:G1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3.5703125" customWidth="1"/>
    <col min="6" max="6" width="13.5703125" customWidth="1"/>
    <col min="7" max="9" width="0" hidden="1" customWidth="1"/>
  </cols>
  <sheetData>
    <row r="1" spans="1:13" ht="15.75" x14ac:dyDescent="0.25">
      <c r="A1" s="50">
        <v>122</v>
      </c>
      <c r="B1" s="49" t="s">
        <v>82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1929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612.89328999999998</v>
      </c>
      <c r="E6" s="14">
        <v>613.27579000000003</v>
      </c>
      <c r="F6" s="14">
        <v>306.21047908081175</v>
      </c>
      <c r="G6" s="14">
        <v>138.09254637081176</v>
      </c>
      <c r="H6" s="14">
        <v>84.629400399999994</v>
      </c>
      <c r="I6" s="14">
        <v>83.488532309999997</v>
      </c>
      <c r="J6" s="15">
        <v>0.22517201660742511</v>
      </c>
      <c r="K6" s="15">
        <v>0.36316768149418022</v>
      </c>
      <c r="L6" s="16">
        <v>0.49930306083142745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612.89328999999975</v>
      </c>
      <c r="E7" s="38">
        <f ca="1">SUM(E8:OFFSET(E6,MATCH("PROYECTOS",$A$8:$A$50,0),0))</f>
        <v>613.27578999999992</v>
      </c>
      <c r="F7" s="38">
        <f ca="1">SUM(F8:OFFSET(F6,MATCH("PROYECTOS",$A$8:$A$50,0),0))</f>
        <v>306.21047908081175</v>
      </c>
      <c r="G7" s="38">
        <f ca="1">SUM(G8:OFFSET(G6,MATCH("PROYECTOS",$A$8:$A$50,0),0))</f>
        <v>138.09254637081176</v>
      </c>
      <c r="H7" s="38">
        <f ca="1">SUM(H8:OFFSET(H6,MATCH("PROYECTOS",$A$8:$A$50,0),0))</f>
        <v>84.629400400000009</v>
      </c>
      <c r="I7" s="38">
        <f ca="1">SUM(I8:OFFSET(I6,MATCH("PROYECTOS",$A$8:$A$50,0),0))</f>
        <v>83.488532309999997</v>
      </c>
      <c r="J7" s="39">
        <f ca="1">IFERROR(G7/E7,0)</f>
        <v>0.22517201660742514</v>
      </c>
      <c r="K7" s="39">
        <f ca="1">IFERROR(SUM(G7,H7)/E7,0)</f>
        <v>0.36316768149418027</v>
      </c>
      <c r="L7" s="40">
        <f ca="1">IFERROR(SUM(G7,H7,I7)/E7,0)</f>
        <v>0.49930306083142756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21.533730999999996</v>
      </c>
      <c r="E8" s="21">
        <v>21.916230999999996</v>
      </c>
      <c r="F8" s="21">
        <f t="shared" ref="F8:F10" si="0">SUM(G8,H8,I8)</f>
        <v>13.482412526911482</v>
      </c>
      <c r="G8" s="21">
        <v>8.5184651669114828</v>
      </c>
      <c r="H8" s="21">
        <v>2.5237132799999995</v>
      </c>
      <c r="I8" s="21">
        <v>2.4402340799999998</v>
      </c>
      <c r="J8" s="22">
        <f t="shared" ref="J8:J11" si="1">IFERROR(G8/E8,0)</f>
        <v>0.38868294310784934</v>
      </c>
      <c r="K8" s="22">
        <f t="shared" ref="K8:K11" si="2">IFERROR(SUM(G8,H8)/E8,0)</f>
        <v>0.50383564796846159</v>
      </c>
      <c r="L8" s="23">
        <f t="shared" ref="L8:L11" si="3">IFERROR(SUM(G8,H8,I8)/E8,0)</f>
        <v>0.61517934023014653</v>
      </c>
      <c r="M8" s="4"/>
    </row>
    <row r="9" spans="1:13" ht="25.5" x14ac:dyDescent="0.25">
      <c r="A9" s="17"/>
      <c r="B9" s="19">
        <v>3000637</v>
      </c>
      <c r="C9" s="19" t="s">
        <v>1931</v>
      </c>
      <c r="D9" s="20">
        <v>416.69341299999985</v>
      </c>
      <c r="E9" s="21">
        <v>416.69341299999991</v>
      </c>
      <c r="F9" s="21">
        <f t="shared" si="0"/>
        <v>208.48812960781629</v>
      </c>
      <c r="G9" s="21">
        <v>90.220264217816293</v>
      </c>
      <c r="H9" s="21">
        <v>58.390376140000001</v>
      </c>
      <c r="I9" s="21">
        <v>59.877489249999996</v>
      </c>
      <c r="J9" s="22">
        <f t="shared" si="1"/>
        <v>0.21651473578205163</v>
      </c>
      <c r="K9" s="22">
        <f t="shared" si="2"/>
        <v>0.3566426435394992</v>
      </c>
      <c r="L9" s="23">
        <f t="shared" si="3"/>
        <v>0.50033939367267211</v>
      </c>
      <c r="M9" s="4"/>
    </row>
    <row r="10" spans="1:13" ht="25.5" x14ac:dyDescent="0.25">
      <c r="A10" s="17"/>
      <c r="B10" s="19">
        <v>3000638</v>
      </c>
      <c r="C10" s="19" t="s">
        <v>1932</v>
      </c>
      <c r="D10" s="20">
        <v>174.66614599999997</v>
      </c>
      <c r="E10" s="21">
        <v>174.66614599999997</v>
      </c>
      <c r="F10" s="21">
        <f t="shared" si="0"/>
        <v>84.239936946083986</v>
      </c>
      <c r="G10" s="21">
        <v>39.353816986083984</v>
      </c>
      <c r="H10" s="21">
        <v>23.715310980000002</v>
      </c>
      <c r="I10" s="21">
        <v>21.17080898</v>
      </c>
      <c r="J10" s="22">
        <f t="shared" si="1"/>
        <v>0.22530878414231451</v>
      </c>
      <c r="K10" s="22">
        <f t="shared" si="2"/>
        <v>0.36108387005965081</v>
      </c>
      <c r="L10" s="23">
        <f t="shared" si="3"/>
        <v>0.48229115300960496</v>
      </c>
      <c r="M10" s="4"/>
    </row>
    <row r="11" spans="1:13" ht="15.75" thickBot="1" x14ac:dyDescent="0.3">
      <c r="A11" s="41" t="s">
        <v>294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0</v>
      </c>
      <c r="F11" s="45">
        <f t="shared" ca="1" si="4"/>
        <v>0</v>
      </c>
      <c r="G11" s="45">
        <f t="shared" ca="1" si="4"/>
        <v>0</v>
      </c>
      <c r="H11" s="45">
        <f t="shared" ca="1" si="4"/>
        <v>0</v>
      </c>
      <c r="I11" s="45">
        <f t="shared" ca="1" si="4"/>
        <v>0</v>
      </c>
      <c r="J11" s="46">
        <f t="shared" ca="1" si="1"/>
        <v>0</v>
      </c>
      <c r="K11" s="46">
        <f t="shared" ca="1" si="2"/>
        <v>0</v>
      </c>
      <c r="L11" s="47">
        <f t="shared" ca="1" si="3"/>
        <v>0</v>
      </c>
      <c r="M11" s="4"/>
    </row>
    <row r="12" spans="1:13" ht="15.75" thickBot="1" x14ac:dyDescent="0.3"/>
    <row r="13" spans="1:13" ht="15.75" thickBot="1" x14ac:dyDescent="0.3">
      <c r="A13" s="89" t="s">
        <v>316</v>
      </c>
      <c r="B13" s="90"/>
      <c r="C13" s="90"/>
      <c r="D13" s="91"/>
    </row>
    <row r="14" spans="1:13" ht="15.75" thickBot="1" x14ac:dyDescent="0.3">
      <c r="A14" s="1" t="s">
        <v>1943</v>
      </c>
    </row>
    <row r="15" spans="1:13" ht="45" customHeight="1" x14ac:dyDescent="0.25">
      <c r="A15" s="82" t="s">
        <v>318</v>
      </c>
      <c r="B15" s="83"/>
      <c r="C15" s="83"/>
      <c r="D15" s="94" t="s">
        <v>319</v>
      </c>
      <c r="E15" s="6"/>
      <c r="F15" s="6"/>
      <c r="G15" s="6"/>
    </row>
    <row r="16" spans="1:13" ht="15.75" thickBot="1" x14ac:dyDescent="0.3">
      <c r="A16" s="92"/>
      <c r="B16" s="93"/>
      <c r="C16" s="93"/>
      <c r="D16" s="95"/>
      <c r="E16" s="7"/>
      <c r="F16" s="7"/>
      <c r="G16" s="7"/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"/>
  <sheetViews>
    <sheetView workbookViewId="0">
      <selection activeCell="E11" sqref="E1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122</v>
      </c>
      <c r="B1" s="49" t="s">
        <v>82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1930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612.89328999999998</v>
      </c>
      <c r="I6" s="14">
        <v>613.27579000000003</v>
      </c>
      <c r="J6" s="14">
        <v>306.21047908081175</v>
      </c>
      <c r="K6" s="14">
        <v>138.09254637081176</v>
      </c>
      <c r="L6" s="14">
        <v>84.629400399999994</v>
      </c>
      <c r="M6" s="14">
        <v>83.488532309999997</v>
      </c>
      <c r="N6" s="15">
        <v>0.22517201660742511</v>
      </c>
      <c r="O6" s="15">
        <v>0.36316768149418022</v>
      </c>
      <c r="P6" s="16">
        <v>0.49930306083142745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t="shared" ref="H7:M7" si="0">SUM(H8:H18)</f>
        <v>612.89328999999998</v>
      </c>
      <c r="I7" s="37">
        <f t="shared" si="0"/>
        <v>613.27579000000003</v>
      </c>
      <c r="J7" s="37">
        <f t="shared" si="0"/>
        <v>306.21047908081175</v>
      </c>
      <c r="K7" s="37">
        <f t="shared" si="0"/>
        <v>138.09254637081176</v>
      </c>
      <c r="L7" s="37">
        <f t="shared" si="0"/>
        <v>84.629400399999994</v>
      </c>
      <c r="M7" s="37">
        <f t="shared" si="0"/>
        <v>83.488532309999997</v>
      </c>
      <c r="N7" s="39">
        <f>IFERROR(K7/I7,0)</f>
        <v>0.22517201660742511</v>
      </c>
      <c r="O7" s="39">
        <f>IFERROR(SUM(K7,L7)/I7,0)</f>
        <v>0.36316768149418022</v>
      </c>
      <c r="P7" s="40">
        <f>IFERROR(SUM(K7,L7,M7)/I7,0)</f>
        <v>0.49930306083142745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513</v>
      </c>
      <c r="D8" s="68">
        <v>3000001</v>
      </c>
      <c r="E8" s="19" t="s">
        <v>276</v>
      </c>
      <c r="F8" s="69">
        <v>1</v>
      </c>
      <c r="G8" s="19" t="s">
        <v>532</v>
      </c>
      <c r="H8" s="20">
        <v>19.011780999999996</v>
      </c>
      <c r="I8" s="21">
        <v>20.585727999999996</v>
      </c>
      <c r="J8" s="21">
        <f t="shared" ref="J8:J18" si="1">SUM(K8,L8,M8)</f>
        <v>13.402032526803449</v>
      </c>
      <c r="K8" s="21">
        <v>8.4524651668034494</v>
      </c>
      <c r="L8" s="21">
        <v>2.5207332799999995</v>
      </c>
      <c r="M8" s="21">
        <v>2.4288340799999997</v>
      </c>
      <c r="N8" s="22">
        <f t="shared" ref="N8:N19" si="2">IFERROR(K8/I8,0)</f>
        <v>0.41059831193744767</v>
      </c>
      <c r="O8" s="22">
        <f t="shared" ref="O8:O19" si="3">IFERROR(SUM(K8,L8)/I8,0)</f>
        <v>0.53304884076985037</v>
      </c>
      <c r="P8" s="23">
        <f t="shared" ref="P8:P19" si="4">IFERROR(SUM(K8,L8,M8)/I8,0)</f>
        <v>0.65103515050832561</v>
      </c>
      <c r="Q8" s="70">
        <v>6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5003032</v>
      </c>
      <c r="C9" s="19" t="s">
        <v>514</v>
      </c>
      <c r="D9" s="68">
        <v>3000001</v>
      </c>
      <c r="E9" s="19" t="s">
        <v>276</v>
      </c>
      <c r="F9" s="69">
        <v>60</v>
      </c>
      <c r="G9" s="19" t="s">
        <v>310</v>
      </c>
      <c r="H9" s="20">
        <v>1.8089</v>
      </c>
      <c r="I9" s="21">
        <v>1.125753</v>
      </c>
      <c r="J9" s="21">
        <f t="shared" si="1"/>
        <v>8.0380000108033423E-2</v>
      </c>
      <c r="K9" s="21">
        <v>6.6000000108033419E-2</v>
      </c>
      <c r="L9" s="21">
        <v>2.98E-3</v>
      </c>
      <c r="M9" s="21">
        <v>1.14E-2</v>
      </c>
      <c r="N9" s="22">
        <f t="shared" si="2"/>
        <v>5.8627425472580055E-2</v>
      </c>
      <c r="O9" s="22">
        <f t="shared" si="3"/>
        <v>6.1274542557766591E-2</v>
      </c>
      <c r="P9" s="23">
        <f t="shared" si="4"/>
        <v>7.1401097850090939E-2</v>
      </c>
      <c r="Q9" s="70">
        <v>6</v>
      </c>
      <c r="R9" s="21">
        <v>0</v>
      </c>
      <c r="S9" s="23">
        <f t="shared" ref="S9:S18" si="5">IFERROR(R9/Q9,0)</f>
        <v>0</v>
      </c>
    </row>
    <row r="10" spans="1:19" ht="25.5" x14ac:dyDescent="0.25">
      <c r="A10" s="17"/>
      <c r="B10" s="19">
        <v>5004958</v>
      </c>
      <c r="C10" s="19" t="s">
        <v>1933</v>
      </c>
      <c r="D10" s="68">
        <v>3000637</v>
      </c>
      <c r="E10" s="19" t="s">
        <v>1931</v>
      </c>
      <c r="F10" s="69">
        <v>86</v>
      </c>
      <c r="G10" s="19" t="s">
        <v>501</v>
      </c>
      <c r="H10" s="20">
        <v>4.6522079999999999</v>
      </c>
      <c r="I10" s="21">
        <v>4.8367559999999985</v>
      </c>
      <c r="J10" s="21">
        <f t="shared" si="1"/>
        <v>0.44437668408582454</v>
      </c>
      <c r="K10" s="21">
        <v>0.10186364408582449</v>
      </c>
      <c r="L10" s="21">
        <v>0.24071404000000002</v>
      </c>
      <c r="M10" s="21">
        <v>0.101799</v>
      </c>
      <c r="N10" s="22">
        <f t="shared" si="2"/>
        <v>2.1060323093789416E-2</v>
      </c>
      <c r="O10" s="22">
        <f t="shared" si="3"/>
        <v>7.0827985551850173E-2</v>
      </c>
      <c r="P10" s="23">
        <f t="shared" si="4"/>
        <v>9.1874943471579845E-2</v>
      </c>
      <c r="Q10" s="70">
        <v>19394</v>
      </c>
      <c r="R10" s="21">
        <v>0</v>
      </c>
      <c r="S10" s="23">
        <f t="shared" si="5"/>
        <v>0</v>
      </c>
    </row>
    <row r="11" spans="1:19" ht="25.5" x14ac:dyDescent="0.25">
      <c r="A11" s="17"/>
      <c r="B11" s="19">
        <v>5004959</v>
      </c>
      <c r="C11" s="19" t="s">
        <v>1934</v>
      </c>
      <c r="D11" s="68">
        <v>3000637</v>
      </c>
      <c r="E11" s="19" t="s">
        <v>1931</v>
      </c>
      <c r="F11" s="69">
        <v>86</v>
      </c>
      <c r="G11" s="19" t="s">
        <v>501</v>
      </c>
      <c r="H11" s="20">
        <v>23.586715999999996</v>
      </c>
      <c r="I11" s="21">
        <v>23.478667999999999</v>
      </c>
      <c r="J11" s="21">
        <f t="shared" si="1"/>
        <v>0</v>
      </c>
      <c r="K11" s="21">
        <v>0</v>
      </c>
      <c r="L11" s="21">
        <v>0</v>
      </c>
      <c r="M11" s="21">
        <v>0</v>
      </c>
      <c r="N11" s="22">
        <f t="shared" si="2"/>
        <v>0</v>
      </c>
      <c r="O11" s="22">
        <f t="shared" si="3"/>
        <v>0</v>
      </c>
      <c r="P11" s="23">
        <f t="shared" si="4"/>
        <v>0</v>
      </c>
      <c r="Q11" s="70">
        <v>0</v>
      </c>
      <c r="R11" s="21">
        <v>0</v>
      </c>
      <c r="S11" s="23">
        <f t="shared" si="5"/>
        <v>0</v>
      </c>
    </row>
    <row r="12" spans="1:19" ht="25.5" x14ac:dyDescent="0.25">
      <c r="A12" s="17"/>
      <c r="B12" s="19">
        <v>5004960</v>
      </c>
      <c r="C12" s="19" t="s">
        <v>1935</v>
      </c>
      <c r="D12" s="68">
        <v>3000637</v>
      </c>
      <c r="E12" s="19" t="s">
        <v>1931</v>
      </c>
      <c r="F12" s="69">
        <v>86</v>
      </c>
      <c r="G12" s="19" t="s">
        <v>501</v>
      </c>
      <c r="H12" s="20">
        <v>370.60621100000003</v>
      </c>
      <c r="I12" s="21">
        <v>370.60621099999997</v>
      </c>
      <c r="J12" s="21">
        <f t="shared" si="1"/>
        <v>208.04375292373047</v>
      </c>
      <c r="K12" s="21">
        <v>90.118400573730469</v>
      </c>
      <c r="L12" s="21">
        <v>58.1496621</v>
      </c>
      <c r="M12" s="21">
        <v>59.775690249999997</v>
      </c>
      <c r="N12" s="22">
        <f t="shared" si="2"/>
        <v>0.24316484154587056</v>
      </c>
      <c r="O12" s="22">
        <f t="shared" si="3"/>
        <v>0.40006901739088901</v>
      </c>
      <c r="P12" s="23">
        <f t="shared" si="4"/>
        <v>0.56136067542518997</v>
      </c>
      <c r="Q12" s="70">
        <v>23650</v>
      </c>
      <c r="R12" s="21">
        <v>0</v>
      </c>
      <c r="S12" s="23">
        <f t="shared" si="5"/>
        <v>0</v>
      </c>
    </row>
    <row r="13" spans="1:19" ht="25.5" x14ac:dyDescent="0.25">
      <c r="A13" s="17"/>
      <c r="B13" s="19">
        <v>5004961</v>
      </c>
      <c r="C13" s="19" t="s">
        <v>1936</v>
      </c>
      <c r="D13" s="68">
        <v>3000638</v>
      </c>
      <c r="E13" s="19" t="s">
        <v>1932</v>
      </c>
      <c r="F13" s="69">
        <v>86</v>
      </c>
      <c r="G13" s="19" t="s">
        <v>501</v>
      </c>
      <c r="H13" s="20">
        <v>2.60975</v>
      </c>
      <c r="I13" s="21">
        <v>2.6097500000000005</v>
      </c>
      <c r="J13" s="21">
        <f t="shared" si="1"/>
        <v>2.2290000000000001E-2</v>
      </c>
      <c r="K13" s="21">
        <v>0</v>
      </c>
      <c r="L13" s="21">
        <v>1.704E-2</v>
      </c>
      <c r="M13" s="21">
        <v>5.2500000000000003E-3</v>
      </c>
      <c r="N13" s="22">
        <f t="shared" si="2"/>
        <v>0</v>
      </c>
      <c r="O13" s="22">
        <f t="shared" si="3"/>
        <v>6.5293610499089936E-3</v>
      </c>
      <c r="P13" s="23">
        <f t="shared" si="4"/>
        <v>8.541047993102787E-3</v>
      </c>
      <c r="Q13" s="70">
        <v>6126</v>
      </c>
      <c r="R13" s="21">
        <v>0</v>
      </c>
      <c r="S13" s="23">
        <f t="shared" si="5"/>
        <v>0</v>
      </c>
    </row>
    <row r="14" spans="1:19" ht="25.5" x14ac:dyDescent="0.25">
      <c r="A14" s="17"/>
      <c r="B14" s="19">
        <v>5004962</v>
      </c>
      <c r="C14" s="19" t="s">
        <v>1937</v>
      </c>
      <c r="D14" s="68">
        <v>3000638</v>
      </c>
      <c r="E14" s="19" t="s">
        <v>1932</v>
      </c>
      <c r="F14" s="69">
        <v>86</v>
      </c>
      <c r="G14" s="19" t="s">
        <v>501</v>
      </c>
      <c r="H14" s="20">
        <v>9.0893859999999993</v>
      </c>
      <c r="I14" s="21">
        <v>9.0893859999999993</v>
      </c>
      <c r="J14" s="21">
        <f t="shared" si="1"/>
        <v>0</v>
      </c>
      <c r="K14" s="21">
        <v>0</v>
      </c>
      <c r="L14" s="21">
        <v>0</v>
      </c>
      <c r="M14" s="21">
        <v>0</v>
      </c>
      <c r="N14" s="22">
        <f t="shared" si="2"/>
        <v>0</v>
      </c>
      <c r="O14" s="22">
        <f t="shared" si="3"/>
        <v>0</v>
      </c>
      <c r="P14" s="23">
        <f t="shared" si="4"/>
        <v>0</v>
      </c>
      <c r="Q14" s="70">
        <v>0</v>
      </c>
      <c r="R14" s="21">
        <v>0</v>
      </c>
      <c r="S14" s="23">
        <f t="shared" si="5"/>
        <v>0</v>
      </c>
    </row>
    <row r="15" spans="1:19" ht="25.5" x14ac:dyDescent="0.25">
      <c r="A15" s="17"/>
      <c r="B15" s="19">
        <v>5004963</v>
      </c>
      <c r="C15" s="19" t="s">
        <v>1938</v>
      </c>
      <c r="D15" s="68">
        <v>3000638</v>
      </c>
      <c r="E15" s="19" t="s">
        <v>1932</v>
      </c>
      <c r="F15" s="69">
        <v>86</v>
      </c>
      <c r="G15" s="19" t="s">
        <v>501</v>
      </c>
      <c r="H15" s="20">
        <v>155.10765699999996</v>
      </c>
      <c r="I15" s="21">
        <v>155.10765699999999</v>
      </c>
      <c r="J15" s="21">
        <f t="shared" si="1"/>
        <v>84.217646946083988</v>
      </c>
      <c r="K15" s="21">
        <v>39.353816986083984</v>
      </c>
      <c r="L15" s="21">
        <v>23.69827098</v>
      </c>
      <c r="M15" s="21">
        <v>21.16555898</v>
      </c>
      <c r="N15" s="22">
        <f t="shared" si="2"/>
        <v>0.25371936980573428</v>
      </c>
      <c r="O15" s="22">
        <f t="shared" si="3"/>
        <v>0.40650532143673601</v>
      </c>
      <c r="P15" s="23">
        <f t="shared" si="4"/>
        <v>0.54296253695640562</v>
      </c>
      <c r="Q15" s="70">
        <v>9208</v>
      </c>
      <c r="R15" s="21">
        <v>0</v>
      </c>
      <c r="S15" s="23">
        <f t="shared" si="5"/>
        <v>0</v>
      </c>
    </row>
    <row r="16" spans="1:19" ht="38.25" x14ac:dyDescent="0.25">
      <c r="A16" s="17"/>
      <c r="B16" s="19">
        <v>5005216</v>
      </c>
      <c r="C16" s="19" t="s">
        <v>1939</v>
      </c>
      <c r="D16" s="68">
        <v>3000637</v>
      </c>
      <c r="E16" s="19" t="s">
        <v>1931</v>
      </c>
      <c r="F16" s="69">
        <v>86</v>
      </c>
      <c r="G16" s="19" t="s">
        <v>501</v>
      </c>
      <c r="H16" s="20">
        <v>17.848278000000001</v>
      </c>
      <c r="I16" s="21">
        <v>17.771777999999998</v>
      </c>
      <c r="J16" s="21">
        <f t="shared" si="1"/>
        <v>0</v>
      </c>
      <c r="K16" s="21">
        <v>0</v>
      </c>
      <c r="L16" s="21">
        <v>0</v>
      </c>
      <c r="M16" s="21">
        <v>0</v>
      </c>
      <c r="N16" s="22">
        <f t="shared" si="2"/>
        <v>0</v>
      </c>
      <c r="O16" s="22">
        <f t="shared" si="3"/>
        <v>0</v>
      </c>
      <c r="P16" s="23">
        <f t="shared" si="4"/>
        <v>0</v>
      </c>
      <c r="Q16" s="70">
        <v>0</v>
      </c>
      <c r="R16" s="21">
        <v>0</v>
      </c>
      <c r="S16" s="23">
        <f t="shared" si="5"/>
        <v>0</v>
      </c>
    </row>
    <row r="17" spans="1:19" ht="38.25" x14ac:dyDescent="0.25">
      <c r="A17" s="17"/>
      <c r="B17" s="19">
        <v>5005217</v>
      </c>
      <c r="C17" s="19" t="s">
        <v>1940</v>
      </c>
      <c r="D17" s="68">
        <v>3000638</v>
      </c>
      <c r="E17" s="19" t="s">
        <v>1932</v>
      </c>
      <c r="F17" s="69">
        <v>86</v>
      </c>
      <c r="G17" s="19" t="s">
        <v>501</v>
      </c>
      <c r="H17" s="20">
        <v>7.8593529999999996</v>
      </c>
      <c r="I17" s="21">
        <v>7.8593529999999996</v>
      </c>
      <c r="J17" s="21">
        <f t="shared" si="1"/>
        <v>0</v>
      </c>
      <c r="K17" s="21">
        <v>0</v>
      </c>
      <c r="L17" s="21">
        <v>0</v>
      </c>
      <c r="M17" s="21">
        <v>0</v>
      </c>
      <c r="N17" s="22">
        <f t="shared" si="2"/>
        <v>0</v>
      </c>
      <c r="O17" s="22">
        <f t="shared" si="3"/>
        <v>0</v>
      </c>
      <c r="P17" s="23">
        <f t="shared" si="4"/>
        <v>0</v>
      </c>
      <c r="Q17" s="70">
        <v>0</v>
      </c>
      <c r="R17" s="21">
        <v>0</v>
      </c>
      <c r="S17" s="23">
        <f t="shared" si="5"/>
        <v>0</v>
      </c>
    </row>
    <row r="18" spans="1:19" ht="63.75" x14ac:dyDescent="0.25">
      <c r="A18" s="17"/>
      <c r="B18" s="19">
        <v>5005218</v>
      </c>
      <c r="C18" s="19" t="s">
        <v>1941</v>
      </c>
      <c r="D18" s="68">
        <v>3000001</v>
      </c>
      <c r="E18" s="19" t="s">
        <v>276</v>
      </c>
      <c r="F18" s="69">
        <v>544</v>
      </c>
      <c r="G18" s="19" t="s">
        <v>1086</v>
      </c>
      <c r="H18" s="20">
        <v>0.71304999999999996</v>
      </c>
      <c r="I18" s="21">
        <v>0.20475000000000002</v>
      </c>
      <c r="J18" s="21">
        <f t="shared" si="1"/>
        <v>0</v>
      </c>
      <c r="K18" s="21">
        <v>0</v>
      </c>
      <c r="L18" s="21">
        <v>0</v>
      </c>
      <c r="M18" s="21">
        <v>0</v>
      </c>
      <c r="N18" s="22">
        <f t="shared" si="2"/>
        <v>0</v>
      </c>
      <c r="O18" s="22">
        <f t="shared" si="3"/>
        <v>0</v>
      </c>
      <c r="P18" s="23">
        <f t="shared" si="4"/>
        <v>0</v>
      </c>
      <c r="Q18" s="70">
        <v>0</v>
      </c>
      <c r="R18" s="21">
        <v>0</v>
      </c>
      <c r="S18" s="23">
        <f t="shared" si="5"/>
        <v>0</v>
      </c>
    </row>
    <row r="19" spans="1:19" ht="15.75" thickBot="1" x14ac:dyDescent="0.3">
      <c r="A19" s="41" t="s">
        <v>294</v>
      </c>
      <c r="B19" s="43"/>
      <c r="C19" s="43"/>
      <c r="D19" s="65"/>
      <c r="E19" s="43"/>
      <c r="F19" s="66"/>
      <c r="G19" s="43"/>
      <c r="H19" s="44">
        <f>H6-H7</f>
        <v>0</v>
      </c>
      <c r="I19" s="44">
        <f t="shared" ref="I19:M19" si="6">I6-I7</f>
        <v>0</v>
      </c>
      <c r="J19" s="44">
        <f t="shared" si="6"/>
        <v>0</v>
      </c>
      <c r="K19" s="44">
        <f t="shared" si="6"/>
        <v>0</v>
      </c>
      <c r="L19" s="44">
        <f t="shared" si="6"/>
        <v>0</v>
      </c>
      <c r="M19" s="44">
        <f t="shared" si="6"/>
        <v>0</v>
      </c>
      <c r="N19" s="46">
        <f t="shared" si="2"/>
        <v>0</v>
      </c>
      <c r="O19" s="46">
        <f t="shared" si="3"/>
        <v>0</v>
      </c>
      <c r="P19" s="47">
        <f t="shared" si="4"/>
        <v>0</v>
      </c>
      <c r="Q19" s="67"/>
      <c r="R19" s="45"/>
      <c r="S19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workbookViewId="0">
      <selection activeCell="A9" sqref="A9:L9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123</v>
      </c>
      <c r="B1" s="50" t="s">
        <v>83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1944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804.68668999999989</v>
      </c>
      <c r="E6" s="14">
        <v>856.9502980000002</v>
      </c>
      <c r="F6" s="14">
        <v>309.67167935590243</v>
      </c>
      <c r="G6" s="14">
        <v>206.55690991590239</v>
      </c>
      <c r="H6" s="14">
        <v>45.349297289999988</v>
      </c>
      <c r="I6" s="14">
        <v>57.765472149999994</v>
      </c>
      <c r="J6" s="15">
        <v>0.24103721114045559</v>
      </c>
      <c r="K6" s="15">
        <v>0.2939566131125872</v>
      </c>
      <c r="L6" s="16">
        <v>0.36136480736237786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804.68669000000045</v>
      </c>
      <c r="E7" s="38">
        <f ca="1">SUM(E8:OFFSET(E6,MATCH("GOBIERNOS REGIONALES",$A$8:$A$50,0),0))</f>
        <v>856.95029800000043</v>
      </c>
      <c r="F7" s="38">
        <f ca="1">SUM(F8:OFFSET(F6,MATCH("GOBIERNOS REGIONALES",$A$8:$A$50,0),0))</f>
        <v>309.67167935590231</v>
      </c>
      <c r="G7" s="38">
        <f ca="1">SUM(G8:OFFSET(G6,MATCH("GOBIERNOS REGIONALES",$A$8:$A$50,0),0))</f>
        <v>206.55690991590239</v>
      </c>
      <c r="H7" s="38">
        <f ca="1">SUM(H8:OFFSET(H6,MATCH("GOBIERNOS REGIONALES",$A$8:$A$50,0),0))</f>
        <v>45.34929728999996</v>
      </c>
      <c r="I7" s="38">
        <f ca="1">SUM(I8:OFFSET(I6,MATCH("GOBIERNOS REGIONALES",$A$8:$A$50,0),0))</f>
        <v>57.765472149999944</v>
      </c>
      <c r="J7" s="39">
        <f ca="1">IFERROR(G7/E7,0)</f>
        <v>0.24103721114045554</v>
      </c>
      <c r="K7" s="39">
        <f ca="1">IFERROR(SUM(G7,H7)/E7,0)</f>
        <v>0.29395661311258708</v>
      </c>
      <c r="L7" s="40">
        <f ca="1">IFERROR(SUM(G7,H7,I7)/E7,0)</f>
        <v>0.36136480736237769</v>
      </c>
      <c r="M7" s="4"/>
    </row>
    <row r="8" spans="1:13" ht="25.5" x14ac:dyDescent="0.25">
      <c r="A8" s="17"/>
      <c r="B8" s="18">
        <v>6</v>
      </c>
      <c r="C8" s="19" t="s">
        <v>107</v>
      </c>
      <c r="D8" s="20">
        <v>218.27119999999999</v>
      </c>
      <c r="E8" s="21">
        <v>218.27119999999996</v>
      </c>
      <c r="F8" s="21">
        <f t="shared" ref="F8:F11" si="0">SUM(G8,H8,I8)</f>
        <v>1.8536446178607964</v>
      </c>
      <c r="G8" s="21">
        <v>0.25543242786079645</v>
      </c>
      <c r="H8" s="21">
        <v>1.734115E-2</v>
      </c>
      <c r="I8" s="21">
        <v>1.5808710399999999</v>
      </c>
      <c r="J8" s="22">
        <f t="shared" ref="J8:J11" si="1">IFERROR(G8/E8,0)</f>
        <v>1.1702525475683302E-3</v>
      </c>
      <c r="K8" s="22">
        <f t="shared" ref="K8:K11" si="2">IFERROR(SUM(G8,H8)/E8,0)</f>
        <v>1.2497002713175011E-3</v>
      </c>
      <c r="L8" s="23">
        <f t="shared" ref="L8:L11" si="3">IFERROR(SUM(G8,H8,I8)/E8,0)</f>
        <v>8.4923921152254469E-3</v>
      </c>
      <c r="M8" s="4"/>
    </row>
    <row r="9" spans="1:13" x14ac:dyDescent="0.25">
      <c r="A9" s="17"/>
      <c r="B9" s="18">
        <v>61</v>
      </c>
      <c r="C9" s="19" t="s">
        <v>136</v>
      </c>
      <c r="D9" s="20">
        <v>586.41549000000043</v>
      </c>
      <c r="E9" s="21">
        <v>638.67909800000041</v>
      </c>
      <c r="F9" s="21">
        <f t="shared" si="0"/>
        <v>307.81803473804149</v>
      </c>
      <c r="G9" s="21">
        <v>206.3014774880416</v>
      </c>
      <c r="H9" s="21">
        <v>45.33195613999996</v>
      </c>
      <c r="I9" s="21">
        <v>56.184601109999946</v>
      </c>
      <c r="J9" s="22">
        <f t="shared" si="1"/>
        <v>0.32301272757174443</v>
      </c>
      <c r="K9" s="22">
        <f t="shared" si="2"/>
        <v>0.39399040052511847</v>
      </c>
      <c r="L9" s="23">
        <f t="shared" si="3"/>
        <v>0.48196040186998773</v>
      </c>
      <c r="M9" s="4"/>
    </row>
    <row r="10" spans="1:13" ht="15.75" thickBot="1" x14ac:dyDescent="0.3">
      <c r="A10" s="41" t="s">
        <v>206</v>
      </c>
      <c r="B10" s="58"/>
      <c r="C10" s="43"/>
      <c r="D10" s="44">
        <f ca="1">SUM(D11:OFFSET(D9,(MATCH("GOBIERNOS LOCALES",$A$8:$A$50,0)-MATCH("GOBIERNOS REGIONALES",$A$8:$A$50,0)),0))</f>
        <v>0</v>
      </c>
      <c r="E10" s="45">
        <f ca="1">SUM(E11:OFFSET(E9,(MATCH("GOBIERNOS LOCALES",$A$8:$A$50,0)-MATCH("GOBIERNOS REGIONALES",$A$8:$A$50,0)),0))</f>
        <v>0</v>
      </c>
      <c r="F10" s="45">
        <f ca="1">SUM(F11:OFFSET(F9,(MATCH("GOBIERNOS LOCALES",$A$8:$A$50,0)-MATCH("GOBIERNOS REGIONALES",$A$8:$A$50,0)),0))</f>
        <v>0</v>
      </c>
      <c r="G10" s="45">
        <f ca="1">SUM(G11:OFFSET(G9,(MATCH("GOBIERNOS LOCALES",$A$8:$A$50,0)-MATCH("GOBIERNOS REGIONALES",$A$8:$A$50,0)),0))</f>
        <v>0</v>
      </c>
      <c r="H10" s="45">
        <f ca="1">SUM(H11:OFFSET(H9,(MATCH("GOBIERNOS LOCALES",$A$8:$A$50,0)-MATCH("GOBIERNOS REGIONALES",$A$8:$A$50,0)),0))</f>
        <v>0</v>
      </c>
      <c r="I10" s="45">
        <f ca="1">SUM(I11:OFFSET(I9,(MATCH("GOBIERNOS LOCALES",$A$8:$A$50,0)-MATCH("GOBIERNOS REGIONALES",$A$8:$A$50,0)),0))</f>
        <v>0</v>
      </c>
      <c r="J10" s="46">
        <f ca="1">IFERROR(G10/E10,0)</f>
        <v>0</v>
      </c>
      <c r="K10" s="46">
        <f ca="1">IFERROR(SUM(G10,H10)/E10,0)</f>
        <v>0</v>
      </c>
      <c r="L10" s="47">
        <f ca="1">IFERROR(SUM(G10,H10,I10)/E10,0)</f>
        <v>0</v>
      </c>
      <c r="M10" s="4"/>
    </row>
    <row r="11" spans="1:13" x14ac:dyDescent="0.25">
      <c r="A11" t="s">
        <v>233</v>
      </c>
      <c r="D11" s="5"/>
      <c r="E11" s="5"/>
      <c r="F11" s="5">
        <f t="shared" si="0"/>
        <v>0</v>
      </c>
      <c r="G11" s="5"/>
      <c r="H11" s="5"/>
      <c r="I11" s="5"/>
      <c r="J11" s="4">
        <f t="shared" si="1"/>
        <v>0</v>
      </c>
      <c r="K11" s="4">
        <f t="shared" si="2"/>
        <v>0</v>
      </c>
      <c r="L11" s="4">
        <f t="shared" si="3"/>
        <v>0</v>
      </c>
      <c r="M11" s="4"/>
    </row>
    <row r="12" spans="1:13" x14ac:dyDescent="0.25">
      <c r="D12" s="5"/>
      <c r="E12" s="5"/>
      <c r="F12" s="5"/>
      <c r="G12" s="5"/>
      <c r="H12" s="5"/>
      <c r="I12" s="5"/>
      <c r="J12" s="4"/>
      <c r="K12" s="4"/>
      <c r="L12" s="4"/>
      <c r="M12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10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123</v>
      </c>
      <c r="B1" s="51" t="s">
        <v>83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1945</v>
      </c>
      <c r="N2" s="72" t="s">
        <v>1983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804.68668999999989</v>
      </c>
      <c r="E6" s="14">
        <f ca="1">SUM(E7:OFFSET(E7,50,0))</f>
        <v>856.9502980000002</v>
      </c>
      <c r="F6" s="14">
        <f ca="1">SUM(F7:OFFSET(F7,50,0))</f>
        <v>309.67167935590243</v>
      </c>
      <c r="G6" s="14">
        <f ca="1">SUM(G7:OFFSET(G7,50,0))</f>
        <v>206.55690991590239</v>
      </c>
      <c r="H6" s="14">
        <f ca="1">SUM(H7:OFFSET(H7,50,0))</f>
        <v>45.349297289999988</v>
      </c>
      <c r="I6" s="14">
        <f ca="1">SUM(I7:OFFSET(I7,50,0))</f>
        <v>57.765472149999994</v>
      </c>
      <c r="J6" s="15">
        <f ca="1">IFERROR(G6/E6,0)</f>
        <v>0.24103721114045559</v>
      </c>
      <c r="K6" s="15">
        <f ca="1">IFERROR(SUM(G6,H6)/E6,0)</f>
        <v>0.2939566131125872</v>
      </c>
      <c r="L6" s="16">
        <f ca="1">IFERROR(SUM(G6,H6,I6)/E6,0)</f>
        <v>0.36136480736237786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1.4849379999999999</v>
      </c>
      <c r="E7" s="21">
        <v>3.2056649999999998</v>
      </c>
      <c r="F7" s="21">
        <f t="shared" ref="F7:F31" si="0">SUM(G7,H7,I7)</f>
        <v>1.114807116467543</v>
      </c>
      <c r="G7" s="21">
        <v>0.71537187646754319</v>
      </c>
      <c r="H7" s="21">
        <v>0.26001897000000002</v>
      </c>
      <c r="I7" s="21">
        <v>0.13941627000000001</v>
      </c>
      <c r="J7" s="22">
        <f t="shared" ref="J7:J31" si="1">IFERROR(G7/E7,0)</f>
        <v>0.22315865084702963</v>
      </c>
      <c r="K7" s="22">
        <f t="shared" ref="K7:K31" si="2">IFERROR(SUM(G7,H7)/E7,0)</f>
        <v>0.3042709847933403</v>
      </c>
      <c r="L7" s="23">
        <f t="shared" ref="L7:L31" si="3">IFERROR(SUM(G7,H7,I7)/E7,0)</f>
        <v>0.34776157722891915</v>
      </c>
      <c r="M7" s="4"/>
      <c r="N7" t="s">
        <v>268</v>
      </c>
      <c r="O7" s="5">
        <v>23.463509984400261</v>
      </c>
      <c r="P7" s="71">
        <v>0.881802178537337</v>
      </c>
    </row>
    <row r="8" spans="1:16" x14ac:dyDescent="0.25">
      <c r="A8" s="17"/>
      <c r="B8" s="55">
        <v>2</v>
      </c>
      <c r="C8" s="19" t="s">
        <v>251</v>
      </c>
      <c r="D8" s="20">
        <v>5.151854000000001</v>
      </c>
      <c r="E8" s="21">
        <v>9.9773739999999993</v>
      </c>
      <c r="F8" s="21">
        <f t="shared" si="0"/>
        <v>5.1685162464984646</v>
      </c>
      <c r="G8" s="21">
        <v>4.2487401664984645</v>
      </c>
      <c r="H8" s="21">
        <v>0.46227672000000014</v>
      </c>
      <c r="I8" s="21">
        <v>0.45749936000000008</v>
      </c>
      <c r="J8" s="22">
        <f t="shared" si="1"/>
        <v>0.42583751661493946</v>
      </c>
      <c r="K8" s="22">
        <f t="shared" si="2"/>
        <v>0.47217002053831653</v>
      </c>
      <c r="L8" s="23">
        <f t="shared" si="3"/>
        <v>0.51802370508497175</v>
      </c>
      <c r="M8" s="4"/>
      <c r="N8" t="s">
        <v>266</v>
      </c>
      <c r="O8" s="5">
        <v>1.2884199943799481</v>
      </c>
      <c r="P8" s="71">
        <v>0.58212728635480659</v>
      </c>
    </row>
    <row r="9" spans="1:16" x14ac:dyDescent="0.25">
      <c r="A9" s="17"/>
      <c r="B9" s="55">
        <v>3</v>
      </c>
      <c r="C9" s="19" t="s">
        <v>252</v>
      </c>
      <c r="D9" s="20">
        <v>1.0556270000000001</v>
      </c>
      <c r="E9" s="21">
        <v>1.2941320000000003</v>
      </c>
      <c r="F9" s="21">
        <f t="shared" si="0"/>
        <v>0.59190446358509941</v>
      </c>
      <c r="G9" s="21">
        <v>0.38670311358509935</v>
      </c>
      <c r="H9" s="21">
        <v>0.10364429999999999</v>
      </c>
      <c r="I9" s="21">
        <v>0.10155705000000001</v>
      </c>
      <c r="J9" s="22">
        <f t="shared" si="1"/>
        <v>0.29881272821095473</v>
      </c>
      <c r="K9" s="22">
        <f t="shared" si="2"/>
        <v>0.37890061723618551</v>
      </c>
      <c r="L9" s="23">
        <f t="shared" si="3"/>
        <v>0.45737564914946799</v>
      </c>
      <c r="M9" s="4"/>
      <c r="N9" t="s">
        <v>273</v>
      </c>
      <c r="O9" s="5">
        <v>0.89806516752842391</v>
      </c>
      <c r="P9" s="71">
        <v>0.55963909482665775</v>
      </c>
    </row>
    <row r="10" spans="1:16" x14ac:dyDescent="0.25">
      <c r="A10" s="17"/>
      <c r="B10" s="55">
        <v>4</v>
      </c>
      <c r="C10" s="19" t="s">
        <v>253</v>
      </c>
      <c r="D10" s="20">
        <v>177.49014899999997</v>
      </c>
      <c r="E10" s="21">
        <v>113.46498000000001</v>
      </c>
      <c r="F10" s="21">
        <f t="shared" si="0"/>
        <v>4.3575023390813481</v>
      </c>
      <c r="G10" s="21">
        <v>2.2413063390813477</v>
      </c>
      <c r="H10" s="21">
        <v>0.93527428000000012</v>
      </c>
      <c r="I10" s="21">
        <v>1.1809217199999997</v>
      </c>
      <c r="J10" s="22">
        <f t="shared" si="1"/>
        <v>1.9753287217618577E-2</v>
      </c>
      <c r="K10" s="22">
        <f t="shared" si="2"/>
        <v>2.7996132543110196E-2</v>
      </c>
      <c r="L10" s="23">
        <f t="shared" si="3"/>
        <v>3.8403940485261162E-2</v>
      </c>
      <c r="M10" s="4"/>
      <c r="N10" t="s">
        <v>274</v>
      </c>
      <c r="O10" s="5">
        <v>14.351160730163206</v>
      </c>
      <c r="P10" s="71">
        <v>0.55954782874258702</v>
      </c>
    </row>
    <row r="11" spans="1:16" x14ac:dyDescent="0.25">
      <c r="A11" s="17"/>
      <c r="B11" s="55">
        <v>5</v>
      </c>
      <c r="C11" s="19" t="s">
        <v>254</v>
      </c>
      <c r="D11" s="20">
        <v>4.3097460000000005</v>
      </c>
      <c r="E11" s="21">
        <v>4.8796470000000003</v>
      </c>
      <c r="F11" s="21">
        <f t="shared" si="0"/>
        <v>2.5813629808503142</v>
      </c>
      <c r="G11" s="21">
        <v>1.7301164108503144</v>
      </c>
      <c r="H11" s="21">
        <v>0.36618379999999995</v>
      </c>
      <c r="I11" s="21">
        <v>0.48506276999999998</v>
      </c>
      <c r="J11" s="22">
        <f t="shared" si="1"/>
        <v>0.35455769871269671</v>
      </c>
      <c r="K11" s="22">
        <f t="shared" si="2"/>
        <v>0.42960079096916526</v>
      </c>
      <c r="L11" s="23">
        <f t="shared" si="3"/>
        <v>0.52900609016396349</v>
      </c>
      <c r="M11" s="4"/>
      <c r="N11" t="s">
        <v>272</v>
      </c>
      <c r="O11" s="5">
        <v>1.4092644025963532</v>
      </c>
      <c r="P11" s="71">
        <v>0.53066027229789769</v>
      </c>
    </row>
    <row r="12" spans="1:16" x14ac:dyDescent="0.25">
      <c r="A12" s="17"/>
      <c r="B12" s="55">
        <v>6</v>
      </c>
      <c r="C12" s="19" t="s">
        <v>255</v>
      </c>
      <c r="D12" s="20">
        <v>3.1346000000000003</v>
      </c>
      <c r="E12" s="21">
        <v>3.6042049999999999</v>
      </c>
      <c r="F12" s="21">
        <f t="shared" si="0"/>
        <v>1.6978038437877467</v>
      </c>
      <c r="G12" s="21">
        <v>1.1283505437877466</v>
      </c>
      <c r="H12" s="21">
        <v>0.29369839999999997</v>
      </c>
      <c r="I12" s="21">
        <v>0.27575490000000002</v>
      </c>
      <c r="J12" s="22">
        <f t="shared" si="1"/>
        <v>0.31306502926102886</v>
      </c>
      <c r="K12" s="22">
        <f t="shared" si="2"/>
        <v>0.39455273598137358</v>
      </c>
      <c r="L12" s="23">
        <f t="shared" si="3"/>
        <v>0.47106195229953535</v>
      </c>
      <c r="M12" s="4"/>
      <c r="N12" t="s">
        <v>254</v>
      </c>
      <c r="O12" s="5">
        <v>2.5813629808503142</v>
      </c>
      <c r="P12" s="71">
        <v>0.52900609016396349</v>
      </c>
    </row>
    <row r="13" spans="1:16" x14ac:dyDescent="0.25">
      <c r="A13" s="17"/>
      <c r="B13" s="55">
        <v>7</v>
      </c>
      <c r="C13" s="19" t="s">
        <v>256</v>
      </c>
      <c r="D13" s="20">
        <v>7.7031280000000004</v>
      </c>
      <c r="E13" s="21">
        <v>8.6751120000000004</v>
      </c>
      <c r="F13" s="21">
        <f t="shared" si="0"/>
        <v>4.0856046556526069</v>
      </c>
      <c r="G13" s="21">
        <v>2.5397042356526072</v>
      </c>
      <c r="H13" s="21">
        <v>0.98772349999999998</v>
      </c>
      <c r="I13" s="21">
        <v>0.55817691999999997</v>
      </c>
      <c r="J13" s="22">
        <f t="shared" si="1"/>
        <v>0.29275751548252138</v>
      </c>
      <c r="K13" s="22">
        <f t="shared" si="2"/>
        <v>0.40661466222598708</v>
      </c>
      <c r="L13" s="23">
        <f t="shared" si="3"/>
        <v>0.47095699233077415</v>
      </c>
      <c r="M13" s="4"/>
      <c r="N13" t="s">
        <v>251</v>
      </c>
      <c r="O13" s="5">
        <v>5.1685162464984646</v>
      </c>
      <c r="P13" s="71">
        <v>0.51802370508497175</v>
      </c>
    </row>
    <row r="14" spans="1:16" x14ac:dyDescent="0.25">
      <c r="A14" s="17"/>
      <c r="B14" s="55">
        <v>8</v>
      </c>
      <c r="C14" s="19" t="s">
        <v>257</v>
      </c>
      <c r="D14" s="20">
        <v>6.891160000000002</v>
      </c>
      <c r="E14" s="21">
        <v>10.346155999999999</v>
      </c>
      <c r="F14" s="21">
        <f t="shared" si="0"/>
        <v>3.7068620398319441</v>
      </c>
      <c r="G14" s="21">
        <v>2.740496959831944</v>
      </c>
      <c r="H14" s="21">
        <v>0.29217972000000003</v>
      </c>
      <c r="I14" s="21">
        <v>0.67418536000000007</v>
      </c>
      <c r="J14" s="22">
        <f t="shared" si="1"/>
        <v>0.26488069190450486</v>
      </c>
      <c r="K14" s="22">
        <f t="shared" si="2"/>
        <v>0.29312110505891698</v>
      </c>
      <c r="L14" s="23">
        <f t="shared" si="3"/>
        <v>0.35828398874248024</v>
      </c>
      <c r="M14" s="4"/>
      <c r="N14" t="s">
        <v>258</v>
      </c>
      <c r="O14" s="5">
        <v>0.263429049713578</v>
      </c>
      <c r="P14" s="71">
        <v>0.50841288013582808</v>
      </c>
    </row>
    <row r="15" spans="1:16" x14ac:dyDescent="0.25">
      <c r="A15" s="17"/>
      <c r="B15" s="55">
        <v>9</v>
      </c>
      <c r="C15" s="19" t="s">
        <v>258</v>
      </c>
      <c r="D15" s="20">
        <v>0.46909600000000001</v>
      </c>
      <c r="E15" s="21">
        <v>0.51814000000000004</v>
      </c>
      <c r="F15" s="21">
        <f t="shared" si="0"/>
        <v>0.263429049713578</v>
      </c>
      <c r="G15" s="21">
        <v>0.17582647971357801</v>
      </c>
      <c r="H15" s="21">
        <v>2.844004E-2</v>
      </c>
      <c r="I15" s="21">
        <v>5.9162529999999991E-2</v>
      </c>
      <c r="J15" s="22">
        <f t="shared" si="1"/>
        <v>0.33934164456243099</v>
      </c>
      <c r="K15" s="22">
        <f t="shared" si="2"/>
        <v>0.39423036189751415</v>
      </c>
      <c r="L15" s="23">
        <f t="shared" si="3"/>
        <v>0.50841288013582808</v>
      </c>
      <c r="M15" s="4"/>
      <c r="N15" t="s">
        <v>264</v>
      </c>
      <c r="O15" s="5">
        <v>197.37462833892175</v>
      </c>
      <c r="P15" s="71">
        <v>0.49205473476579831</v>
      </c>
    </row>
    <row r="16" spans="1:16" x14ac:dyDescent="0.25">
      <c r="A16" s="17"/>
      <c r="B16" s="55">
        <v>10</v>
      </c>
      <c r="C16" s="19" t="s">
        <v>259</v>
      </c>
      <c r="D16" s="20">
        <v>6.2521199999999997</v>
      </c>
      <c r="E16" s="21">
        <v>8.527709999999999</v>
      </c>
      <c r="F16" s="21">
        <f t="shared" si="0"/>
        <v>3.3299947118185265</v>
      </c>
      <c r="G16" s="21">
        <v>2.3739532418185263</v>
      </c>
      <c r="H16" s="21">
        <v>0.42010905000000004</v>
      </c>
      <c r="I16" s="21">
        <v>0.53593241999999996</v>
      </c>
      <c r="J16" s="22">
        <f t="shared" si="1"/>
        <v>0.27838109431705893</v>
      </c>
      <c r="K16" s="22">
        <f t="shared" si="2"/>
        <v>0.32764508781589979</v>
      </c>
      <c r="L16" s="23">
        <f t="shared" si="3"/>
        <v>0.39049108281338446</v>
      </c>
      <c r="M16" s="4"/>
      <c r="N16" t="s">
        <v>270</v>
      </c>
      <c r="O16" s="5">
        <v>11.996684610573304</v>
      </c>
      <c r="P16" s="71">
        <v>0.48986235965896402</v>
      </c>
    </row>
    <row r="17" spans="1:16" x14ac:dyDescent="0.25">
      <c r="A17" s="17"/>
      <c r="B17" s="55">
        <v>11</v>
      </c>
      <c r="C17" s="19" t="s">
        <v>260</v>
      </c>
      <c r="D17" s="20">
        <v>140.91332600000001</v>
      </c>
      <c r="E17" s="21">
        <v>132.323566</v>
      </c>
      <c r="F17" s="21">
        <f t="shared" si="0"/>
        <v>7.2706919895573909</v>
      </c>
      <c r="G17" s="21">
        <v>4.5038821395573905</v>
      </c>
      <c r="H17" s="21">
        <v>1.0064472900000001</v>
      </c>
      <c r="I17" s="21">
        <v>1.7603625599999999</v>
      </c>
      <c r="J17" s="22">
        <f t="shared" si="1"/>
        <v>3.4036886064250947E-2</v>
      </c>
      <c r="K17" s="22">
        <f t="shared" si="2"/>
        <v>4.1642842587520587E-2</v>
      </c>
      <c r="L17" s="23">
        <f t="shared" si="3"/>
        <v>5.4946312356465597E-2</v>
      </c>
      <c r="M17" s="4"/>
      <c r="N17" t="s">
        <v>262</v>
      </c>
      <c r="O17" s="5">
        <v>5.086754969843339</v>
      </c>
      <c r="P17" s="71">
        <v>0.48025274670156964</v>
      </c>
    </row>
    <row r="18" spans="1:16" x14ac:dyDescent="0.25">
      <c r="A18" s="17"/>
      <c r="B18" s="55">
        <v>12</v>
      </c>
      <c r="C18" s="19" t="s">
        <v>261</v>
      </c>
      <c r="D18" s="20">
        <v>8.3294649999999972</v>
      </c>
      <c r="E18" s="21">
        <v>11.456495</v>
      </c>
      <c r="F18" s="21">
        <f t="shared" si="0"/>
        <v>4.9085858296466478</v>
      </c>
      <c r="G18" s="21">
        <v>3.3778143396466476</v>
      </c>
      <c r="H18" s="21">
        <v>0.52953992999999988</v>
      </c>
      <c r="I18" s="21">
        <v>1.0012315600000001</v>
      </c>
      <c r="J18" s="22">
        <f t="shared" si="1"/>
        <v>0.29483837243822369</v>
      </c>
      <c r="K18" s="22">
        <f t="shared" si="2"/>
        <v>0.34106018198817767</v>
      </c>
      <c r="L18" s="23">
        <f t="shared" si="3"/>
        <v>0.42845441207338264</v>
      </c>
      <c r="M18" s="4"/>
      <c r="N18" t="s">
        <v>265</v>
      </c>
      <c r="O18" s="5">
        <v>1.6779096320463405</v>
      </c>
      <c r="P18" s="71">
        <v>0.47622848506237719</v>
      </c>
    </row>
    <row r="19" spans="1:16" x14ac:dyDescent="0.25">
      <c r="A19" s="17"/>
      <c r="B19" s="55">
        <v>13</v>
      </c>
      <c r="C19" s="19" t="s">
        <v>262</v>
      </c>
      <c r="D19" s="20">
        <v>7.2594449999999995</v>
      </c>
      <c r="E19" s="21">
        <v>10.591828999999999</v>
      </c>
      <c r="F19" s="21">
        <f t="shared" si="0"/>
        <v>5.086754969843339</v>
      </c>
      <c r="G19" s="21">
        <v>3.5147730098433385</v>
      </c>
      <c r="H19" s="21">
        <v>0.83108304</v>
      </c>
      <c r="I19" s="21">
        <v>0.74089891999999979</v>
      </c>
      <c r="J19" s="22">
        <f t="shared" si="1"/>
        <v>0.33183815654910392</v>
      </c>
      <c r="K19" s="22">
        <f t="shared" si="2"/>
        <v>0.41030270124671947</v>
      </c>
      <c r="L19" s="23">
        <f t="shared" si="3"/>
        <v>0.48025274670156964</v>
      </c>
      <c r="M19" s="4"/>
      <c r="N19" t="s">
        <v>255</v>
      </c>
      <c r="O19" s="5">
        <v>1.6978038437877467</v>
      </c>
      <c r="P19" s="71">
        <v>0.47106195229953535</v>
      </c>
    </row>
    <row r="20" spans="1:16" x14ac:dyDescent="0.25">
      <c r="A20" s="17"/>
      <c r="B20" s="55">
        <v>14</v>
      </c>
      <c r="C20" s="19" t="s">
        <v>263</v>
      </c>
      <c r="D20" s="20">
        <v>8.1468340000000001</v>
      </c>
      <c r="E20" s="21">
        <v>12.628996999999998</v>
      </c>
      <c r="F20" s="21">
        <f t="shared" si="0"/>
        <v>5.0989614492962714</v>
      </c>
      <c r="G20" s="21">
        <v>3.3619402092962716</v>
      </c>
      <c r="H20" s="21">
        <v>0.97862994999999997</v>
      </c>
      <c r="I20" s="21">
        <v>0.75839128999999994</v>
      </c>
      <c r="J20" s="22">
        <f t="shared" si="1"/>
        <v>0.26620801392986887</v>
      </c>
      <c r="K20" s="22">
        <f t="shared" si="2"/>
        <v>0.3436987243956327</v>
      </c>
      <c r="L20" s="23">
        <f t="shared" si="3"/>
        <v>0.40375030964820657</v>
      </c>
      <c r="M20" s="4"/>
      <c r="N20" t="s">
        <v>256</v>
      </c>
      <c r="O20" s="5">
        <v>4.0856046556526069</v>
      </c>
      <c r="P20" s="71">
        <v>0.47095699233077415</v>
      </c>
    </row>
    <row r="21" spans="1:16" x14ac:dyDescent="0.25">
      <c r="A21" s="17"/>
      <c r="B21" s="55">
        <v>15</v>
      </c>
      <c r="C21" s="19" t="s">
        <v>264</v>
      </c>
      <c r="D21" s="20">
        <v>346.17454300000009</v>
      </c>
      <c r="E21" s="21">
        <v>401.12331900000009</v>
      </c>
      <c r="F21" s="21">
        <f t="shared" si="0"/>
        <v>197.37462833892175</v>
      </c>
      <c r="G21" s="21">
        <v>131.52878284892176</v>
      </c>
      <c r="H21" s="21">
        <v>28.044604419999981</v>
      </c>
      <c r="I21" s="21">
        <v>37.801241069999989</v>
      </c>
      <c r="J21" s="22">
        <f t="shared" si="1"/>
        <v>0.32790111324572913</v>
      </c>
      <c r="K21" s="22">
        <f t="shared" si="2"/>
        <v>0.39781628170293865</v>
      </c>
      <c r="L21" s="23">
        <f t="shared" si="3"/>
        <v>0.49205473476579831</v>
      </c>
      <c r="M21" s="4"/>
      <c r="N21" t="s">
        <v>252</v>
      </c>
      <c r="O21" s="5">
        <v>0.59190446358509941</v>
      </c>
      <c r="P21" s="71">
        <v>0.45737564914946799</v>
      </c>
    </row>
    <row r="22" spans="1:16" x14ac:dyDescent="0.25">
      <c r="A22" s="17"/>
      <c r="B22" s="55">
        <v>16</v>
      </c>
      <c r="C22" s="19" t="s">
        <v>265</v>
      </c>
      <c r="D22" s="20">
        <v>2.5478890000000001</v>
      </c>
      <c r="E22" s="21">
        <v>3.5233290000000004</v>
      </c>
      <c r="F22" s="21">
        <f t="shared" si="0"/>
        <v>1.6779096320463405</v>
      </c>
      <c r="G22" s="21">
        <v>1.1972536320463405</v>
      </c>
      <c r="H22" s="21">
        <v>0.24399214999999999</v>
      </c>
      <c r="I22" s="21">
        <v>0.23666384999999998</v>
      </c>
      <c r="J22" s="22">
        <f t="shared" si="1"/>
        <v>0.33980750365530449</v>
      </c>
      <c r="K22" s="22">
        <f t="shared" si="2"/>
        <v>0.40905796252531068</v>
      </c>
      <c r="L22" s="23">
        <f t="shared" si="3"/>
        <v>0.47622848506237719</v>
      </c>
      <c r="M22" s="4"/>
      <c r="N22" t="s">
        <v>269</v>
      </c>
      <c r="O22" s="5">
        <v>3.4714413048379056</v>
      </c>
      <c r="P22" s="71">
        <v>0.44713017237992364</v>
      </c>
    </row>
    <row r="23" spans="1:16" x14ac:dyDescent="0.25">
      <c r="A23" s="17"/>
      <c r="B23" s="55">
        <v>17</v>
      </c>
      <c r="C23" s="19" t="s">
        <v>266</v>
      </c>
      <c r="D23" s="20">
        <v>1.5514830000000002</v>
      </c>
      <c r="E23" s="21">
        <v>2.2132960000000002</v>
      </c>
      <c r="F23" s="21">
        <f t="shared" si="0"/>
        <v>1.2884199943799481</v>
      </c>
      <c r="G23" s="21">
        <v>0.58017872437994811</v>
      </c>
      <c r="H23" s="21">
        <v>0.54634981999999999</v>
      </c>
      <c r="I23" s="21">
        <v>0.16189144999999999</v>
      </c>
      <c r="J23" s="22">
        <f t="shared" si="1"/>
        <v>0.26213336326453762</v>
      </c>
      <c r="K23" s="22">
        <f t="shared" si="2"/>
        <v>0.50898232517473851</v>
      </c>
      <c r="L23" s="23">
        <f t="shared" si="3"/>
        <v>0.58212728635480659</v>
      </c>
      <c r="M23" s="4"/>
      <c r="N23" t="s">
        <v>261</v>
      </c>
      <c r="O23" s="5">
        <v>4.9085858296466478</v>
      </c>
      <c r="P23" s="71">
        <v>0.42845441207338264</v>
      </c>
    </row>
    <row r="24" spans="1:16" x14ac:dyDescent="0.25">
      <c r="A24" s="17"/>
      <c r="B24" s="55">
        <v>18</v>
      </c>
      <c r="C24" s="19" t="s">
        <v>267</v>
      </c>
      <c r="D24" s="20">
        <v>8.192615</v>
      </c>
      <c r="E24" s="21">
        <v>19.065854999999999</v>
      </c>
      <c r="F24" s="21">
        <f t="shared" si="0"/>
        <v>0.37665658103139349</v>
      </c>
      <c r="G24" s="21">
        <v>0.27401465103139344</v>
      </c>
      <c r="H24" s="21">
        <v>7.7439660000000021E-2</v>
      </c>
      <c r="I24" s="21">
        <v>2.5202270000000002E-2</v>
      </c>
      <c r="J24" s="22">
        <f t="shared" si="1"/>
        <v>1.437200959681029E-2</v>
      </c>
      <c r="K24" s="22">
        <f t="shared" si="2"/>
        <v>1.8433703132190688E-2</v>
      </c>
      <c r="L24" s="23">
        <f t="shared" si="3"/>
        <v>1.975555678103046E-2</v>
      </c>
      <c r="M24" s="4"/>
      <c r="N24" t="s">
        <v>263</v>
      </c>
      <c r="O24" s="5">
        <v>5.0989614492962714</v>
      </c>
      <c r="P24" s="71">
        <v>0.40375030964820657</v>
      </c>
    </row>
    <row r="25" spans="1:16" x14ac:dyDescent="0.25">
      <c r="A25" s="17"/>
      <c r="B25" s="55">
        <v>19</v>
      </c>
      <c r="C25" s="19" t="s">
        <v>268</v>
      </c>
      <c r="D25" s="20">
        <v>4.7991000000000001</v>
      </c>
      <c r="E25" s="21">
        <v>26.608586999999996</v>
      </c>
      <c r="F25" s="21">
        <f t="shared" si="0"/>
        <v>23.463509984400261</v>
      </c>
      <c r="G25" s="21">
        <v>15.242862944400258</v>
      </c>
      <c r="H25" s="21">
        <v>4.7871563200000011</v>
      </c>
      <c r="I25" s="21">
        <v>3.43349072</v>
      </c>
      <c r="J25" s="22">
        <f t="shared" si="1"/>
        <v>0.57285503151295714</v>
      </c>
      <c r="K25" s="22">
        <f t="shared" si="2"/>
        <v>0.75276523568877451</v>
      </c>
      <c r="L25" s="23">
        <f t="shared" si="3"/>
        <v>0.881802178537337</v>
      </c>
      <c r="M25" s="4"/>
      <c r="N25" t="s">
        <v>259</v>
      </c>
      <c r="O25" s="5">
        <v>3.3299947118185265</v>
      </c>
      <c r="P25" s="71">
        <v>0.39049108281338446</v>
      </c>
    </row>
    <row r="26" spans="1:16" x14ac:dyDescent="0.25">
      <c r="A26" s="17"/>
      <c r="B26" s="55">
        <v>20</v>
      </c>
      <c r="C26" s="19" t="s">
        <v>269</v>
      </c>
      <c r="D26" s="20">
        <v>11.953326000000001</v>
      </c>
      <c r="E26" s="21">
        <v>7.763827</v>
      </c>
      <c r="F26" s="21">
        <f t="shared" si="0"/>
        <v>3.4714413048379056</v>
      </c>
      <c r="G26" s="21">
        <v>2.4011631048379058</v>
      </c>
      <c r="H26" s="21">
        <v>8.2333569999999981E-2</v>
      </c>
      <c r="I26" s="21">
        <v>0.9879446300000001</v>
      </c>
      <c r="J26" s="22">
        <f t="shared" si="1"/>
        <v>0.30927570962592366</v>
      </c>
      <c r="K26" s="22">
        <f t="shared" si="2"/>
        <v>0.31988047580631379</v>
      </c>
      <c r="L26" s="23">
        <f t="shared" si="3"/>
        <v>0.44713017237992364</v>
      </c>
      <c r="M26" s="4"/>
      <c r="N26" t="s">
        <v>271</v>
      </c>
      <c r="O26" s="5">
        <v>4.1011569237926677</v>
      </c>
      <c r="P26" s="71">
        <v>0.38114901517898958</v>
      </c>
    </row>
    <row r="27" spans="1:16" x14ac:dyDescent="0.25">
      <c r="A27" s="17"/>
      <c r="B27" s="55">
        <v>21</v>
      </c>
      <c r="C27" s="19" t="s">
        <v>270</v>
      </c>
      <c r="D27" s="20">
        <v>19.209253000000007</v>
      </c>
      <c r="E27" s="21">
        <v>24.489909000000008</v>
      </c>
      <c r="F27" s="21">
        <f t="shared" si="0"/>
        <v>11.996684610573304</v>
      </c>
      <c r="G27" s="21">
        <v>7.4032871505733056</v>
      </c>
      <c r="H27" s="21">
        <v>1.8485020599999999</v>
      </c>
      <c r="I27" s="21">
        <v>2.7448953999999994</v>
      </c>
      <c r="J27" s="22">
        <f t="shared" si="1"/>
        <v>0.3022994961138199</v>
      </c>
      <c r="K27" s="22">
        <f t="shared" si="2"/>
        <v>0.37777964836755018</v>
      </c>
      <c r="L27" s="23">
        <f t="shared" si="3"/>
        <v>0.48986235965896402</v>
      </c>
      <c r="M27" s="4"/>
      <c r="N27" t="s">
        <v>257</v>
      </c>
      <c r="O27" s="5">
        <v>3.7068620398319441</v>
      </c>
      <c r="P27" s="71">
        <v>0.35828398874248024</v>
      </c>
    </row>
    <row r="28" spans="1:16" x14ac:dyDescent="0.25">
      <c r="A28" s="17"/>
      <c r="B28" s="55">
        <v>22</v>
      </c>
      <c r="C28" s="19" t="s">
        <v>271</v>
      </c>
      <c r="D28" s="20">
        <v>6.5587289999999996</v>
      </c>
      <c r="E28" s="21">
        <v>10.759982999999995</v>
      </c>
      <c r="F28" s="21">
        <f t="shared" si="0"/>
        <v>4.1011569237926677</v>
      </c>
      <c r="G28" s="21">
        <v>2.7332307537926681</v>
      </c>
      <c r="H28" s="21">
        <v>0.65525303000000001</v>
      </c>
      <c r="I28" s="21">
        <v>0.71267313999999982</v>
      </c>
      <c r="J28" s="22">
        <f t="shared" si="1"/>
        <v>0.25401812937740414</v>
      </c>
      <c r="K28" s="22">
        <f t="shared" si="2"/>
        <v>0.31491534733769277</v>
      </c>
      <c r="L28" s="23">
        <f t="shared" si="3"/>
        <v>0.38114901517898958</v>
      </c>
      <c r="M28" s="4"/>
      <c r="N28" t="s">
        <v>250</v>
      </c>
      <c r="O28" s="5">
        <v>1.114807116467543</v>
      </c>
      <c r="P28" s="71">
        <v>0.34776157722891915</v>
      </c>
    </row>
    <row r="29" spans="1:16" x14ac:dyDescent="0.25">
      <c r="A29" s="17"/>
      <c r="B29" s="55">
        <v>23</v>
      </c>
      <c r="C29" s="19" t="s">
        <v>272</v>
      </c>
      <c r="D29" s="20">
        <v>2.1678809999999999</v>
      </c>
      <c r="E29" s="21">
        <v>2.655681</v>
      </c>
      <c r="F29" s="21">
        <f t="shared" si="0"/>
        <v>1.4092644025963532</v>
      </c>
      <c r="G29" s="21">
        <v>0.99582343259635309</v>
      </c>
      <c r="H29" s="21">
        <v>0.26457434000000002</v>
      </c>
      <c r="I29" s="21">
        <v>0.14886663000000003</v>
      </c>
      <c r="J29" s="22">
        <f t="shared" si="1"/>
        <v>0.37497855826673199</v>
      </c>
      <c r="K29" s="22">
        <f t="shared" si="2"/>
        <v>0.47460435669658863</v>
      </c>
      <c r="L29" s="23">
        <f t="shared" si="3"/>
        <v>0.53066027229789769</v>
      </c>
      <c r="M29" s="4"/>
      <c r="N29" t="s">
        <v>260</v>
      </c>
      <c r="O29" s="5">
        <v>7.2706919895573909</v>
      </c>
      <c r="P29" s="71">
        <v>5.4946312356465597E-2</v>
      </c>
    </row>
    <row r="30" spans="1:16" x14ac:dyDescent="0.25">
      <c r="A30" s="17"/>
      <c r="B30" s="55">
        <v>24</v>
      </c>
      <c r="C30" s="19" t="s">
        <v>273</v>
      </c>
      <c r="D30" s="20">
        <v>19.529007</v>
      </c>
      <c r="E30" s="21">
        <v>1.604722</v>
      </c>
      <c r="F30" s="21">
        <f t="shared" si="0"/>
        <v>0.89806516752842391</v>
      </c>
      <c r="G30" s="21">
        <v>0.59842995752842398</v>
      </c>
      <c r="H30" s="21">
        <v>0.15612466999999999</v>
      </c>
      <c r="I30" s="21">
        <v>0.14351054000000002</v>
      </c>
      <c r="J30" s="22">
        <f t="shared" si="1"/>
        <v>0.37291814876871132</v>
      </c>
      <c r="K30" s="22">
        <f t="shared" si="2"/>
        <v>0.47020893807676589</v>
      </c>
      <c r="L30" s="23">
        <f t="shared" si="3"/>
        <v>0.55963909482665775</v>
      </c>
      <c r="M30" s="4"/>
      <c r="N30" t="s">
        <v>253</v>
      </c>
      <c r="O30" s="5">
        <v>4.3575023390813481</v>
      </c>
      <c r="P30" s="71">
        <v>3.8403940485261162E-2</v>
      </c>
    </row>
    <row r="31" spans="1:16" ht="15.75" thickBot="1" x14ac:dyDescent="0.3">
      <c r="A31" s="24"/>
      <c r="B31" s="56">
        <v>25</v>
      </c>
      <c r="C31" s="26" t="s">
        <v>274</v>
      </c>
      <c r="D31" s="27">
        <v>3.4113759999999997</v>
      </c>
      <c r="E31" s="28">
        <v>25.647781999999999</v>
      </c>
      <c r="F31" s="28">
        <f t="shared" si="0"/>
        <v>14.351160730163206</v>
      </c>
      <c r="G31" s="28">
        <v>10.562903650163207</v>
      </c>
      <c r="H31" s="28">
        <v>1.14771826</v>
      </c>
      <c r="I31" s="28">
        <v>2.6405388199999997</v>
      </c>
      <c r="J31" s="29">
        <f t="shared" si="1"/>
        <v>0.41184472209578232</v>
      </c>
      <c r="K31" s="29">
        <f t="shared" si="2"/>
        <v>0.45659394290559735</v>
      </c>
      <c r="L31" s="30">
        <f t="shared" si="3"/>
        <v>0.55954782874258702</v>
      </c>
      <c r="M31" s="4"/>
      <c r="N31" t="s">
        <v>267</v>
      </c>
      <c r="O31" s="5">
        <v>0.37665658103139349</v>
      </c>
      <c r="P31" s="71">
        <v>1.975555678103046E-2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topLeftCell="A17" workbookViewId="0">
      <selection activeCell="A23" sqref="A23:D2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3.7109375" customWidth="1"/>
    <col min="6" max="6" width="13.5703125" customWidth="1"/>
    <col min="7" max="9" width="0" hidden="1" customWidth="1"/>
  </cols>
  <sheetData>
    <row r="1" spans="1:13" ht="15.75" x14ac:dyDescent="0.25">
      <c r="A1" s="50">
        <v>123</v>
      </c>
      <c r="B1" s="49" t="s">
        <v>83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1946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804.68668999999989</v>
      </c>
      <c r="E6" s="14">
        <v>856.9502980000002</v>
      </c>
      <c r="F6" s="14">
        <v>309.67167935590243</v>
      </c>
      <c r="G6" s="14">
        <v>206.55690991590239</v>
      </c>
      <c r="H6" s="14">
        <v>45.349297289999988</v>
      </c>
      <c r="I6" s="14">
        <v>57.765472149999994</v>
      </c>
      <c r="J6" s="15">
        <v>0.24103721114045559</v>
      </c>
      <c r="K6" s="15">
        <v>0.2939566131125872</v>
      </c>
      <c r="L6" s="16">
        <v>0.36136480736237786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465.5124899999999</v>
      </c>
      <c r="E7" s="38">
        <f ca="1">SUM(E8:OFFSET(E6,MATCH("PROYECTOS",$A$8:$A$50,0),0))</f>
        <v>517.77530200000001</v>
      </c>
      <c r="F7" s="38">
        <f ca="1">SUM(F8:OFFSET(F6,MATCH("PROYECTOS",$A$8:$A$50,0),0))</f>
        <v>259.28494797678303</v>
      </c>
      <c r="G7" s="38">
        <f ca="1">SUM(G8:OFFSET(G6,MATCH("PROYECTOS",$A$8:$A$50,0),0))</f>
        <v>174.034164446783</v>
      </c>
      <c r="H7" s="38">
        <f ca="1">SUM(H8:OFFSET(H6,MATCH("PROYECTOS",$A$8:$A$50,0),0))</f>
        <v>37.020302860000001</v>
      </c>
      <c r="I7" s="38">
        <f ca="1">SUM(I8:OFFSET(I6,MATCH("PROYECTOS",$A$8:$A$50,0),0))</f>
        <v>48.230480670000027</v>
      </c>
      <c r="J7" s="39">
        <f ca="1">IFERROR(G7/E7,0)</f>
        <v>0.33611909215164343</v>
      </c>
      <c r="K7" s="39">
        <f ca="1">IFERROR(SUM(G7,H7)/E7,0)</f>
        <v>0.40761787302628621</v>
      </c>
      <c r="L7" s="40">
        <f ca="1">IFERROR(SUM(G7,H7,I7)/E7,0)</f>
        <v>0.50076731542668873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34.807724000000007</v>
      </c>
      <c r="E8" s="21">
        <v>35.41421299999999</v>
      </c>
      <c r="F8" s="21">
        <f t="shared" ref="F8:F13" si="0">SUM(G8,H8,I8)</f>
        <v>19.390753812227953</v>
      </c>
      <c r="G8" s="21">
        <v>12.880581322227954</v>
      </c>
      <c r="H8" s="21">
        <v>2.8362998699999999</v>
      </c>
      <c r="I8" s="21">
        <v>3.6738726199999996</v>
      </c>
      <c r="J8" s="22">
        <f t="shared" ref="J8:J14" si="1">IFERROR(G8/E8,0)</f>
        <v>0.36371220002059507</v>
      </c>
      <c r="K8" s="22">
        <f t="shared" ref="K8:K14" si="2">IFERROR(SUM(G8,H8)/E8,0)</f>
        <v>0.44380150964325982</v>
      </c>
      <c r="L8" s="23">
        <f t="shared" ref="L8:L14" si="3">IFERROR(SUM(G8,H8,I8)/E8,0)</f>
        <v>0.54754157073116261</v>
      </c>
      <c r="M8" s="4"/>
    </row>
    <row r="9" spans="1:13" ht="25.5" x14ac:dyDescent="0.25">
      <c r="A9" s="17"/>
      <c r="B9" s="19">
        <v>3000646</v>
      </c>
      <c r="C9" s="19" t="s">
        <v>1948</v>
      </c>
      <c r="D9" s="20">
        <v>1.4865500000000003</v>
      </c>
      <c r="E9" s="21">
        <v>2.6392030000000002</v>
      </c>
      <c r="F9" s="21">
        <f t="shared" si="0"/>
        <v>0.67888800303398256</v>
      </c>
      <c r="G9" s="21">
        <v>0.42074917303398252</v>
      </c>
      <c r="H9" s="21">
        <v>0.22717534</v>
      </c>
      <c r="I9" s="21">
        <v>3.0963490000000003E-2</v>
      </c>
      <c r="J9" s="22">
        <f t="shared" si="1"/>
        <v>0.15942281553710816</v>
      </c>
      <c r="K9" s="22">
        <f t="shared" si="2"/>
        <v>0.24550006688912621</v>
      </c>
      <c r="L9" s="23">
        <f t="shared" si="3"/>
        <v>0.25723220344701886</v>
      </c>
      <c r="M9" s="4"/>
    </row>
    <row r="10" spans="1:13" ht="25.5" x14ac:dyDescent="0.25">
      <c r="A10" s="17"/>
      <c r="B10" s="19">
        <v>3000647</v>
      </c>
      <c r="C10" s="19" t="s">
        <v>1949</v>
      </c>
      <c r="D10" s="20">
        <v>147.78678500000001</v>
      </c>
      <c r="E10" s="21">
        <v>167.33381400000005</v>
      </c>
      <c r="F10" s="21">
        <f t="shared" si="0"/>
        <v>106.79211214590147</v>
      </c>
      <c r="G10" s="21">
        <v>72.166064975901463</v>
      </c>
      <c r="H10" s="21">
        <v>14.302720880000001</v>
      </c>
      <c r="I10" s="21">
        <v>20.323326290000008</v>
      </c>
      <c r="J10" s="22">
        <f t="shared" si="1"/>
        <v>0.43127006580930166</v>
      </c>
      <c r="K10" s="22">
        <f t="shared" si="2"/>
        <v>0.51674424785358342</v>
      </c>
      <c r="L10" s="23">
        <f t="shared" si="3"/>
        <v>0.63819804015165427</v>
      </c>
      <c r="M10" s="4"/>
    </row>
    <row r="11" spans="1:13" ht="25.5" x14ac:dyDescent="0.25">
      <c r="A11" s="17"/>
      <c r="B11" s="19">
        <v>3000648</v>
      </c>
      <c r="C11" s="19" t="s">
        <v>1950</v>
      </c>
      <c r="D11" s="20">
        <v>204.87217499999991</v>
      </c>
      <c r="E11" s="21">
        <v>234.70523899999992</v>
      </c>
      <c r="F11" s="21">
        <f t="shared" si="0"/>
        <v>102.51728838746236</v>
      </c>
      <c r="G11" s="21">
        <v>68.639584487462344</v>
      </c>
      <c r="H11" s="21">
        <v>15.423020599999997</v>
      </c>
      <c r="I11" s="21">
        <v>18.454683300000013</v>
      </c>
      <c r="J11" s="22">
        <f t="shared" si="1"/>
        <v>0.29245015910131589</v>
      </c>
      <c r="K11" s="22">
        <f t="shared" si="2"/>
        <v>0.35816245707008854</v>
      </c>
      <c r="L11" s="23">
        <f t="shared" si="3"/>
        <v>0.43679164906694901</v>
      </c>
      <c r="M11" s="4"/>
    </row>
    <row r="12" spans="1:13" ht="51" x14ac:dyDescent="0.25">
      <c r="A12" s="17"/>
      <c r="B12" s="19">
        <v>3000649</v>
      </c>
      <c r="C12" s="19" t="s">
        <v>1951</v>
      </c>
      <c r="D12" s="20">
        <v>65.868952999999991</v>
      </c>
      <c r="E12" s="21">
        <v>67.057352000000037</v>
      </c>
      <c r="F12" s="21">
        <f t="shared" si="0"/>
        <v>28.154199181672837</v>
      </c>
      <c r="G12" s="21">
        <v>18.727510501672832</v>
      </c>
      <c r="H12" s="21">
        <v>3.9558002100000018</v>
      </c>
      <c r="I12" s="21">
        <v>5.4708884700000029</v>
      </c>
      <c r="J12" s="22">
        <f t="shared" si="1"/>
        <v>0.27927602183982481</v>
      </c>
      <c r="K12" s="22">
        <f t="shared" si="2"/>
        <v>0.33826731946815947</v>
      </c>
      <c r="L12" s="23">
        <f t="shared" si="3"/>
        <v>0.41985253431529507</v>
      </c>
      <c r="M12" s="4"/>
    </row>
    <row r="13" spans="1:13" ht="38.25" x14ac:dyDescent="0.25">
      <c r="A13" s="17"/>
      <c r="B13" s="19">
        <v>3000650</v>
      </c>
      <c r="C13" s="19" t="s">
        <v>1952</v>
      </c>
      <c r="D13" s="20">
        <v>10.690302999999997</v>
      </c>
      <c r="E13" s="21">
        <v>10.625480999999997</v>
      </c>
      <c r="F13" s="21">
        <f t="shared" si="0"/>
        <v>1.751706446484413</v>
      </c>
      <c r="G13" s="21">
        <v>1.199673986484413</v>
      </c>
      <c r="H13" s="21">
        <v>0.27528596</v>
      </c>
      <c r="I13" s="21">
        <v>0.27674649999999995</v>
      </c>
      <c r="J13" s="22">
        <f t="shared" si="1"/>
        <v>0.11290538155255403</v>
      </c>
      <c r="K13" s="22">
        <f t="shared" si="2"/>
        <v>0.13881347550143033</v>
      </c>
      <c r="L13" s="23">
        <f t="shared" si="3"/>
        <v>0.16485902581581138</v>
      </c>
      <c r="M13" s="4"/>
    </row>
    <row r="14" spans="1:13" ht="15.75" thickBot="1" x14ac:dyDescent="0.3">
      <c r="A14" s="41" t="s">
        <v>294</v>
      </c>
      <c r="B14" s="43"/>
      <c r="C14" s="43"/>
      <c r="D14" s="44">
        <f ca="1">OFFSET(D14,-MATCH("PROYECTOS",$A$8:$A$50,0)-1,0)-(OFFSET(D14,-MATCH("PROYECTOS",$A$8:$A$50,0),0))</f>
        <v>339.17419999999998</v>
      </c>
      <c r="E14" s="45">
        <f t="shared" ref="E14:I14" ca="1" si="4">OFFSET(E14,-MATCH("PROYECTOS",$A$8:$A$50,0)-1,0)-(OFFSET(E14,-MATCH("PROYECTOS",$A$8:$A$50,0),0))</f>
        <v>339.17499600000019</v>
      </c>
      <c r="F14" s="45">
        <f t="shared" ca="1" si="4"/>
        <v>50.386731379119396</v>
      </c>
      <c r="G14" s="45">
        <f t="shared" ca="1" si="4"/>
        <v>32.5227454691194</v>
      </c>
      <c r="H14" s="45">
        <f t="shared" ca="1" si="4"/>
        <v>8.3289944299999874</v>
      </c>
      <c r="I14" s="45">
        <f t="shared" ca="1" si="4"/>
        <v>9.5349914799999667</v>
      </c>
      <c r="J14" s="46">
        <f t="shared" ca="1" si="1"/>
        <v>9.5887803796478502E-2</v>
      </c>
      <c r="K14" s="46">
        <f t="shared" ca="1" si="2"/>
        <v>0.12044443246376382</v>
      </c>
      <c r="L14" s="47">
        <f t="shared" ca="1" si="3"/>
        <v>0.14855673906787434</v>
      </c>
      <c r="M14" s="4"/>
    </row>
    <row r="15" spans="1:13" ht="15.75" thickBot="1" x14ac:dyDescent="0.3"/>
    <row r="16" spans="1:13" ht="15.75" thickBot="1" x14ac:dyDescent="0.3">
      <c r="A16" s="89" t="s">
        <v>316</v>
      </c>
      <c r="B16" s="90"/>
      <c r="C16" s="90"/>
      <c r="D16" s="91"/>
    </row>
    <row r="17" spans="1:4" ht="15.75" thickBot="1" x14ac:dyDescent="0.3">
      <c r="A17" s="1" t="s">
        <v>1984</v>
      </c>
    </row>
    <row r="18" spans="1:4" ht="45" customHeight="1" x14ac:dyDescent="0.25">
      <c r="A18" s="82" t="s">
        <v>318</v>
      </c>
      <c r="B18" s="83"/>
      <c r="C18" s="83"/>
      <c r="D18" s="94" t="s">
        <v>319</v>
      </c>
    </row>
    <row r="19" spans="1:4" ht="15.75" thickBot="1" x14ac:dyDescent="0.3">
      <c r="A19" s="92"/>
      <c r="B19" s="93"/>
      <c r="C19" s="93"/>
      <c r="D19" s="95"/>
    </row>
    <row r="20" spans="1:4" ht="25.5" x14ac:dyDescent="0.25">
      <c r="A20" s="17"/>
      <c r="B20" s="19">
        <v>3000646</v>
      </c>
      <c r="C20" s="19" t="s">
        <v>1948</v>
      </c>
      <c r="D20" s="23">
        <v>0.25723220344701886</v>
      </c>
    </row>
    <row r="21" spans="1:4" ht="25.5" x14ac:dyDescent="0.25">
      <c r="A21" s="17"/>
      <c r="B21" s="19">
        <v>3000648</v>
      </c>
      <c r="C21" s="19" t="s">
        <v>1950</v>
      </c>
      <c r="D21" s="23">
        <v>0.43679164906694901</v>
      </c>
    </row>
    <row r="22" spans="1:4" ht="51" x14ac:dyDescent="0.25">
      <c r="A22" s="17"/>
      <c r="B22" s="19">
        <v>3000649</v>
      </c>
      <c r="C22" s="19" t="s">
        <v>1951</v>
      </c>
      <c r="D22" s="23">
        <v>0.41985253431529507</v>
      </c>
    </row>
    <row r="23" spans="1:4" ht="39" thickBot="1" x14ac:dyDescent="0.3">
      <c r="A23" s="24"/>
      <c r="B23" s="26">
        <v>3000650</v>
      </c>
      <c r="C23" s="26" t="s">
        <v>1952</v>
      </c>
      <c r="D23" s="30">
        <v>0.16485902581581138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8"/>
  <sheetViews>
    <sheetView workbookViewId="0">
      <selection activeCell="A38" sqref="A38:XFD5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123</v>
      </c>
      <c r="B1" s="49" t="s">
        <v>83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1947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804.68668999999989</v>
      </c>
      <c r="I6" s="14">
        <v>856.9502980000002</v>
      </c>
      <c r="J6" s="14">
        <v>309.67167935590243</v>
      </c>
      <c r="K6" s="14">
        <v>206.55690991590239</v>
      </c>
      <c r="L6" s="14">
        <v>45.349297289999988</v>
      </c>
      <c r="M6" s="14">
        <v>57.765472149999994</v>
      </c>
      <c r="N6" s="15">
        <v>0.24103721114045559</v>
      </c>
      <c r="O6" s="15">
        <v>0.2939566131125872</v>
      </c>
      <c r="P6" s="16">
        <v>0.36136480736237786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t="shared" ref="H7:M7" si="0">SUM(H8:H37)</f>
        <v>465.51249000000001</v>
      </c>
      <c r="I7" s="37">
        <f t="shared" si="0"/>
        <v>517.7753019999999</v>
      </c>
      <c r="J7" s="37">
        <f t="shared" si="0"/>
        <v>259.28494797678297</v>
      </c>
      <c r="K7" s="37">
        <f t="shared" si="0"/>
        <v>174.034164446783</v>
      </c>
      <c r="L7" s="37">
        <f t="shared" si="0"/>
        <v>37.020302859999987</v>
      </c>
      <c r="M7" s="37">
        <f t="shared" si="0"/>
        <v>48.23048067000002</v>
      </c>
      <c r="N7" s="39">
        <f>IFERROR(K7/I7,0)</f>
        <v>0.33611909215164348</v>
      </c>
      <c r="O7" s="39">
        <f>IFERROR(SUM(K7,L7)/I7,0)</f>
        <v>0.40761787302628627</v>
      </c>
      <c r="P7" s="40">
        <f>IFERROR(SUM(K7,L7,M7)/I7,0)</f>
        <v>0.50076731542668873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513</v>
      </c>
      <c r="D8" s="68">
        <v>3000001</v>
      </c>
      <c r="E8" s="19" t="s">
        <v>276</v>
      </c>
      <c r="F8" s="69">
        <v>1</v>
      </c>
      <c r="G8" s="19" t="s">
        <v>532</v>
      </c>
      <c r="H8" s="20">
        <v>25.146567000000001</v>
      </c>
      <c r="I8" s="21">
        <v>24.732684000000003</v>
      </c>
      <c r="J8" s="21">
        <f t="shared" ref="J8:J37" si="1">SUM(K8,L8,M8)</f>
        <v>15.065622694461863</v>
      </c>
      <c r="K8" s="21">
        <v>10.212078834461863</v>
      </c>
      <c r="L8" s="21">
        <v>2.0580028399999999</v>
      </c>
      <c r="M8" s="21">
        <v>2.7955410199999995</v>
      </c>
      <c r="N8" s="22">
        <f t="shared" ref="N8:N38" si="2">IFERROR(K8/I8,0)</f>
        <v>0.41289812437913581</v>
      </c>
      <c r="O8" s="22">
        <f t="shared" ref="O8:O38" si="3">IFERROR(SUM(K8,L8)/I8,0)</f>
        <v>0.49610797091257308</v>
      </c>
      <c r="P8" s="23">
        <f t="shared" ref="P8:P38" si="4">IFERROR(SUM(K8,L8,M8)/I8,0)</f>
        <v>0.60913820329657153</v>
      </c>
      <c r="Q8" s="70">
        <v>127</v>
      </c>
      <c r="R8" s="21">
        <v>90</v>
      </c>
      <c r="S8" s="23">
        <f>IFERROR(R8/Q8,0)</f>
        <v>0.70866141732283461</v>
      </c>
    </row>
    <row r="9" spans="1:19" ht="25.5" x14ac:dyDescent="0.25">
      <c r="A9" s="17"/>
      <c r="B9" s="19">
        <v>5003032</v>
      </c>
      <c r="C9" s="19" t="s">
        <v>514</v>
      </c>
      <c r="D9" s="68">
        <v>3000001</v>
      </c>
      <c r="E9" s="19" t="s">
        <v>276</v>
      </c>
      <c r="F9" s="69">
        <v>60</v>
      </c>
      <c r="G9" s="19" t="s">
        <v>310</v>
      </c>
      <c r="H9" s="20">
        <v>0.08</v>
      </c>
      <c r="I9" s="21">
        <v>8.0000000000000016E-2</v>
      </c>
      <c r="J9" s="21">
        <f t="shared" si="1"/>
        <v>0</v>
      </c>
      <c r="K9" s="21">
        <v>0</v>
      </c>
      <c r="L9" s="21">
        <v>0</v>
      </c>
      <c r="M9" s="21">
        <v>0</v>
      </c>
      <c r="N9" s="22">
        <f t="shared" si="2"/>
        <v>0</v>
      </c>
      <c r="O9" s="22">
        <f t="shared" si="3"/>
        <v>0</v>
      </c>
      <c r="P9" s="23">
        <f t="shared" si="4"/>
        <v>0</v>
      </c>
      <c r="Q9" s="70">
        <v>0</v>
      </c>
      <c r="R9" s="21">
        <v>0</v>
      </c>
      <c r="S9" s="23">
        <f t="shared" ref="S9:S37" si="5">IFERROR(R9/Q9,0)</f>
        <v>0</v>
      </c>
    </row>
    <row r="10" spans="1:19" ht="25.5" x14ac:dyDescent="0.25">
      <c r="A10" s="17"/>
      <c r="B10" s="19">
        <v>5003949</v>
      </c>
      <c r="C10" s="19" t="s">
        <v>1953</v>
      </c>
      <c r="D10" s="68">
        <v>3000647</v>
      </c>
      <c r="E10" s="19" t="s">
        <v>1949</v>
      </c>
      <c r="F10" s="69">
        <v>60</v>
      </c>
      <c r="G10" s="19" t="s">
        <v>310</v>
      </c>
      <c r="H10" s="20">
        <v>2.2923570000000004</v>
      </c>
      <c r="I10" s="21">
        <v>2.1150510000000002</v>
      </c>
      <c r="J10" s="21">
        <f t="shared" si="1"/>
        <v>0.97649332833665015</v>
      </c>
      <c r="K10" s="21">
        <v>0.65917642833665013</v>
      </c>
      <c r="L10" s="21">
        <v>0.17609986</v>
      </c>
      <c r="M10" s="21">
        <v>0.14121704000000002</v>
      </c>
      <c r="N10" s="22">
        <f t="shared" si="2"/>
        <v>0.31165982680164689</v>
      </c>
      <c r="O10" s="22">
        <f t="shared" si="3"/>
        <v>0.39492016425923065</v>
      </c>
      <c r="P10" s="23">
        <f t="shared" si="4"/>
        <v>0.461687840310541</v>
      </c>
      <c r="Q10" s="70">
        <v>93</v>
      </c>
      <c r="R10" s="21">
        <v>36</v>
      </c>
      <c r="S10" s="23">
        <f t="shared" si="5"/>
        <v>0.38709677419354838</v>
      </c>
    </row>
    <row r="11" spans="1:19" ht="25.5" x14ac:dyDescent="0.25">
      <c r="A11" s="17"/>
      <c r="B11" s="19">
        <v>5004153</v>
      </c>
      <c r="C11" s="19" t="s">
        <v>1954</v>
      </c>
      <c r="D11" s="68">
        <v>3000001</v>
      </c>
      <c r="E11" s="19" t="s">
        <v>276</v>
      </c>
      <c r="F11" s="69">
        <v>51</v>
      </c>
      <c r="G11" s="19" t="s">
        <v>1824</v>
      </c>
      <c r="H11" s="20">
        <v>9.1611570000000029</v>
      </c>
      <c r="I11" s="21">
        <v>9.3782949999999996</v>
      </c>
      <c r="J11" s="21">
        <f t="shared" si="1"/>
        <v>3.8655928380170761</v>
      </c>
      <c r="K11" s="21">
        <v>2.515506768017076</v>
      </c>
      <c r="L11" s="21">
        <v>0.57586093999999999</v>
      </c>
      <c r="M11" s="21">
        <v>0.77422513000000004</v>
      </c>
      <c r="N11" s="22">
        <f t="shared" si="2"/>
        <v>0.26822644926578615</v>
      </c>
      <c r="O11" s="22">
        <f t="shared" si="3"/>
        <v>0.32963003488556036</v>
      </c>
      <c r="P11" s="23">
        <f t="shared" si="4"/>
        <v>0.41218503342207474</v>
      </c>
      <c r="Q11" s="70">
        <v>9706</v>
      </c>
      <c r="R11" s="21">
        <v>0</v>
      </c>
      <c r="S11" s="23">
        <f t="shared" si="5"/>
        <v>0</v>
      </c>
    </row>
    <row r="12" spans="1:19" ht="25.5" x14ac:dyDescent="0.25">
      <c r="A12" s="17"/>
      <c r="B12" s="19">
        <v>5004985</v>
      </c>
      <c r="C12" s="19" t="s">
        <v>1955</v>
      </c>
      <c r="D12" s="68">
        <v>3000001</v>
      </c>
      <c r="E12" s="19" t="s">
        <v>276</v>
      </c>
      <c r="F12" s="69">
        <v>117</v>
      </c>
      <c r="G12" s="19" t="s">
        <v>688</v>
      </c>
      <c r="H12" s="20">
        <v>0.42000000000000004</v>
      </c>
      <c r="I12" s="21">
        <v>1.2232339999999999</v>
      </c>
      <c r="J12" s="21">
        <f t="shared" si="1"/>
        <v>0.45953827974901479</v>
      </c>
      <c r="K12" s="21">
        <v>0.15299571974901482</v>
      </c>
      <c r="L12" s="21">
        <v>0.20243608999999996</v>
      </c>
      <c r="M12" s="21">
        <v>0.10410646999999999</v>
      </c>
      <c r="N12" s="22">
        <f t="shared" si="2"/>
        <v>0.12507477698381081</v>
      </c>
      <c r="O12" s="22">
        <f t="shared" si="3"/>
        <v>0.29056730743996229</v>
      </c>
      <c r="P12" s="23">
        <f t="shared" si="4"/>
        <v>0.37567487475741745</v>
      </c>
      <c r="Q12" s="70">
        <v>48</v>
      </c>
      <c r="R12" s="21">
        <v>13</v>
      </c>
      <c r="S12" s="23">
        <f t="shared" si="5"/>
        <v>0.27083333333333331</v>
      </c>
    </row>
    <row r="13" spans="1:19" ht="25.5" x14ac:dyDescent="0.25">
      <c r="A13" s="17"/>
      <c r="B13" s="19">
        <v>5004986</v>
      </c>
      <c r="C13" s="19" t="s">
        <v>1956</v>
      </c>
      <c r="D13" s="68">
        <v>3000646</v>
      </c>
      <c r="E13" s="19" t="s">
        <v>1948</v>
      </c>
      <c r="F13" s="69">
        <v>86</v>
      </c>
      <c r="G13" s="19" t="s">
        <v>501</v>
      </c>
      <c r="H13" s="20">
        <v>1.2000000000000002</v>
      </c>
      <c r="I13" s="21">
        <v>2.3416530000000004</v>
      </c>
      <c r="J13" s="21">
        <f t="shared" si="1"/>
        <v>0.65166592255676625</v>
      </c>
      <c r="K13" s="21">
        <v>0.39548163255676627</v>
      </c>
      <c r="L13" s="21">
        <v>0.2252208</v>
      </c>
      <c r="M13" s="21">
        <v>3.0963490000000003E-2</v>
      </c>
      <c r="N13" s="22">
        <f t="shared" si="2"/>
        <v>0.16888993909719596</v>
      </c>
      <c r="O13" s="22">
        <f t="shared" si="3"/>
        <v>0.2650702015015744</v>
      </c>
      <c r="P13" s="23">
        <f t="shared" si="4"/>
        <v>0.27829312137911388</v>
      </c>
      <c r="Q13" s="70">
        <v>0</v>
      </c>
      <c r="R13" s="21">
        <v>0</v>
      </c>
      <c r="S13" s="23">
        <f t="shared" si="5"/>
        <v>0</v>
      </c>
    </row>
    <row r="14" spans="1:19" ht="25.5" x14ac:dyDescent="0.25">
      <c r="A14" s="17"/>
      <c r="B14" s="19">
        <v>5004987</v>
      </c>
      <c r="C14" s="19" t="s">
        <v>1957</v>
      </c>
      <c r="D14" s="68">
        <v>3000646</v>
      </c>
      <c r="E14" s="19" t="s">
        <v>1948</v>
      </c>
      <c r="F14" s="69">
        <v>86</v>
      </c>
      <c r="G14" s="19" t="s">
        <v>501</v>
      </c>
      <c r="H14" s="20">
        <v>0.17655000000000001</v>
      </c>
      <c r="I14" s="21">
        <v>0.18754999999999999</v>
      </c>
      <c r="J14" s="21">
        <f t="shared" si="1"/>
        <v>1.0999999940395355E-2</v>
      </c>
      <c r="K14" s="21">
        <v>1.0999999940395355E-2</v>
      </c>
      <c r="L14" s="21">
        <v>0</v>
      </c>
      <c r="M14" s="21">
        <v>0</v>
      </c>
      <c r="N14" s="22">
        <f t="shared" si="2"/>
        <v>5.865102607515519E-2</v>
      </c>
      <c r="O14" s="22">
        <f t="shared" si="3"/>
        <v>5.865102607515519E-2</v>
      </c>
      <c r="P14" s="23">
        <f t="shared" si="4"/>
        <v>5.865102607515519E-2</v>
      </c>
      <c r="Q14" s="70">
        <v>50</v>
      </c>
      <c r="R14" s="21">
        <v>0</v>
      </c>
      <c r="S14" s="23">
        <f t="shared" si="5"/>
        <v>0</v>
      </c>
    </row>
    <row r="15" spans="1:19" ht="25.5" x14ac:dyDescent="0.25">
      <c r="A15" s="17"/>
      <c r="B15" s="19">
        <v>5004988</v>
      </c>
      <c r="C15" s="19" t="s">
        <v>1958</v>
      </c>
      <c r="D15" s="68">
        <v>3000646</v>
      </c>
      <c r="E15" s="19" t="s">
        <v>1948</v>
      </c>
      <c r="F15" s="69">
        <v>86</v>
      </c>
      <c r="G15" s="19" t="s">
        <v>501</v>
      </c>
      <c r="H15" s="20">
        <v>0.06</v>
      </c>
      <c r="I15" s="21">
        <v>0.06</v>
      </c>
      <c r="J15" s="21">
        <f t="shared" si="1"/>
        <v>0</v>
      </c>
      <c r="K15" s="21">
        <v>0</v>
      </c>
      <c r="L15" s="21">
        <v>0</v>
      </c>
      <c r="M15" s="21">
        <v>0</v>
      </c>
      <c r="N15" s="22">
        <f t="shared" si="2"/>
        <v>0</v>
      </c>
      <c r="O15" s="22">
        <f t="shared" si="3"/>
        <v>0</v>
      </c>
      <c r="P15" s="23">
        <f t="shared" si="4"/>
        <v>0</v>
      </c>
      <c r="Q15" s="70">
        <v>0</v>
      </c>
      <c r="R15" s="21">
        <v>0</v>
      </c>
      <c r="S15" s="23">
        <f t="shared" si="5"/>
        <v>0</v>
      </c>
    </row>
    <row r="16" spans="1:19" ht="25.5" x14ac:dyDescent="0.25">
      <c r="A16" s="17"/>
      <c r="B16" s="19">
        <v>5004989</v>
      </c>
      <c r="C16" s="19" t="s">
        <v>1959</v>
      </c>
      <c r="D16" s="68">
        <v>3000646</v>
      </c>
      <c r="E16" s="19" t="s">
        <v>1948</v>
      </c>
      <c r="F16" s="69">
        <v>86</v>
      </c>
      <c r="G16" s="19" t="s">
        <v>501</v>
      </c>
      <c r="H16" s="20">
        <v>4.9999999999999996E-2</v>
      </c>
      <c r="I16" s="21">
        <v>0.05</v>
      </c>
      <c r="J16" s="21">
        <f t="shared" si="1"/>
        <v>1.622208053682089E-2</v>
      </c>
      <c r="K16" s="21">
        <v>1.4267540536820889E-2</v>
      </c>
      <c r="L16" s="21">
        <v>1.9545399999999998E-3</v>
      </c>
      <c r="M16" s="21">
        <v>0</v>
      </c>
      <c r="N16" s="22">
        <f t="shared" si="2"/>
        <v>0.28535081073641777</v>
      </c>
      <c r="O16" s="22">
        <f t="shared" si="3"/>
        <v>0.32444161073641775</v>
      </c>
      <c r="P16" s="23">
        <f t="shared" si="4"/>
        <v>0.32444161073641775</v>
      </c>
      <c r="Q16" s="70">
        <v>0</v>
      </c>
      <c r="R16" s="21">
        <v>0</v>
      </c>
      <c r="S16" s="23">
        <f t="shared" si="5"/>
        <v>0</v>
      </c>
    </row>
    <row r="17" spans="1:19" ht="38.25" x14ac:dyDescent="0.25">
      <c r="A17" s="17"/>
      <c r="B17" s="19">
        <v>5004990</v>
      </c>
      <c r="C17" s="19" t="s">
        <v>1960</v>
      </c>
      <c r="D17" s="68">
        <v>3000647</v>
      </c>
      <c r="E17" s="19" t="s">
        <v>1949</v>
      </c>
      <c r="F17" s="69">
        <v>42</v>
      </c>
      <c r="G17" s="19" t="s">
        <v>535</v>
      </c>
      <c r="H17" s="20">
        <v>0.63422699999999999</v>
      </c>
      <c r="I17" s="21">
        <v>4.278581</v>
      </c>
      <c r="J17" s="21">
        <f t="shared" si="1"/>
        <v>0.42689980218457346</v>
      </c>
      <c r="K17" s="21">
        <v>0.19361665218457347</v>
      </c>
      <c r="L17" s="21">
        <v>6.5659490000000001E-2</v>
      </c>
      <c r="M17" s="21">
        <v>0.16762366000000001</v>
      </c>
      <c r="N17" s="22">
        <f t="shared" si="2"/>
        <v>4.5252538676858862E-2</v>
      </c>
      <c r="O17" s="22">
        <f t="shared" si="3"/>
        <v>6.0598628887608641E-2</v>
      </c>
      <c r="P17" s="23">
        <f t="shared" si="4"/>
        <v>9.9776024383919221E-2</v>
      </c>
      <c r="Q17" s="70">
        <v>216</v>
      </c>
      <c r="R17" s="21">
        <v>37</v>
      </c>
      <c r="S17" s="23">
        <f t="shared" si="5"/>
        <v>0.17129629629629631</v>
      </c>
    </row>
    <row r="18" spans="1:19" ht="38.25" x14ac:dyDescent="0.25">
      <c r="A18" s="17"/>
      <c r="B18" s="19">
        <v>5004991</v>
      </c>
      <c r="C18" s="19" t="s">
        <v>1961</v>
      </c>
      <c r="D18" s="68">
        <v>3000647</v>
      </c>
      <c r="E18" s="19" t="s">
        <v>1949</v>
      </c>
      <c r="F18" s="69">
        <v>86</v>
      </c>
      <c r="G18" s="19" t="s">
        <v>501</v>
      </c>
      <c r="H18" s="20">
        <v>2.6449999999999996</v>
      </c>
      <c r="I18" s="21">
        <v>5.3412469999999992</v>
      </c>
      <c r="J18" s="21">
        <f t="shared" si="1"/>
        <v>2.2391206571456257</v>
      </c>
      <c r="K18" s="21">
        <v>0.55966595714562573</v>
      </c>
      <c r="L18" s="21">
        <v>0.19786420000000002</v>
      </c>
      <c r="M18" s="21">
        <v>1.4815905</v>
      </c>
      <c r="N18" s="22">
        <f t="shared" si="2"/>
        <v>0.1047818902862245</v>
      </c>
      <c r="O18" s="22">
        <f t="shared" si="3"/>
        <v>0.14182646058975101</v>
      </c>
      <c r="P18" s="23">
        <f t="shared" si="4"/>
        <v>0.41921308959230419</v>
      </c>
      <c r="Q18" s="70">
        <v>4746</v>
      </c>
      <c r="R18" s="21">
        <v>414</v>
      </c>
      <c r="S18" s="23">
        <f t="shared" si="5"/>
        <v>8.7231352718078387E-2</v>
      </c>
    </row>
    <row r="19" spans="1:19" ht="38.25" x14ac:dyDescent="0.25">
      <c r="A19" s="17"/>
      <c r="B19" s="19">
        <v>5004992</v>
      </c>
      <c r="C19" s="19" t="s">
        <v>1962</v>
      </c>
      <c r="D19" s="68">
        <v>3000647</v>
      </c>
      <c r="E19" s="19" t="s">
        <v>1949</v>
      </c>
      <c r="F19" s="69">
        <v>440</v>
      </c>
      <c r="G19" s="19" t="s">
        <v>1981</v>
      </c>
      <c r="H19" s="20">
        <v>139.09876399999996</v>
      </c>
      <c r="I19" s="21">
        <v>151.44380200000001</v>
      </c>
      <c r="J19" s="21">
        <f t="shared" si="1"/>
        <v>102.15710871734402</v>
      </c>
      <c r="K19" s="21">
        <v>70.096484767344009</v>
      </c>
      <c r="L19" s="21">
        <v>13.740435809999997</v>
      </c>
      <c r="M19" s="21">
        <v>18.320188140000006</v>
      </c>
      <c r="N19" s="22">
        <f t="shared" si="2"/>
        <v>0.46285476091879946</v>
      </c>
      <c r="O19" s="22">
        <f t="shared" si="3"/>
        <v>0.5535843624511223</v>
      </c>
      <c r="P19" s="23">
        <f t="shared" si="4"/>
        <v>0.67455456986839257</v>
      </c>
      <c r="Q19" s="70">
        <v>119119</v>
      </c>
      <c r="R19" s="21">
        <v>37897</v>
      </c>
      <c r="S19" s="23">
        <f t="shared" si="5"/>
        <v>0.31814404083311648</v>
      </c>
    </row>
    <row r="20" spans="1:19" ht="25.5" x14ac:dyDescent="0.25">
      <c r="A20" s="17"/>
      <c r="B20" s="19">
        <v>5004993</v>
      </c>
      <c r="C20" s="19" t="s">
        <v>1963</v>
      </c>
      <c r="D20" s="68">
        <v>3000647</v>
      </c>
      <c r="E20" s="19" t="s">
        <v>1949</v>
      </c>
      <c r="F20" s="69">
        <v>532</v>
      </c>
      <c r="G20" s="19" t="s">
        <v>1982</v>
      </c>
      <c r="H20" s="20">
        <v>0.255</v>
      </c>
      <c r="I20" s="21">
        <v>0.19650399999999998</v>
      </c>
      <c r="J20" s="21">
        <f t="shared" si="1"/>
        <v>7.2102369456151949E-2</v>
      </c>
      <c r="K20" s="21">
        <v>4.3573849456151947E-2</v>
      </c>
      <c r="L20" s="21">
        <v>1.1506019999999999E-2</v>
      </c>
      <c r="M20" s="21">
        <v>1.7022499999999999E-2</v>
      </c>
      <c r="N20" s="22">
        <f t="shared" si="2"/>
        <v>0.2217453561054836</v>
      </c>
      <c r="O20" s="22">
        <f t="shared" si="3"/>
        <v>0.28029897333464943</v>
      </c>
      <c r="P20" s="23">
        <f t="shared" si="4"/>
        <v>0.36692570866828134</v>
      </c>
      <c r="Q20" s="70">
        <v>212</v>
      </c>
      <c r="R20" s="21">
        <v>83</v>
      </c>
      <c r="S20" s="23">
        <f t="shared" si="5"/>
        <v>0.39150943396226418</v>
      </c>
    </row>
    <row r="21" spans="1:19" ht="25.5" x14ac:dyDescent="0.25">
      <c r="A21" s="17"/>
      <c r="B21" s="19">
        <v>5004994</v>
      </c>
      <c r="C21" s="19" t="s">
        <v>1964</v>
      </c>
      <c r="D21" s="68">
        <v>3000647</v>
      </c>
      <c r="E21" s="19" t="s">
        <v>1949</v>
      </c>
      <c r="F21" s="69">
        <v>117</v>
      </c>
      <c r="G21" s="19" t="s">
        <v>688</v>
      </c>
      <c r="H21" s="20">
        <v>2.8614369999999996</v>
      </c>
      <c r="I21" s="21">
        <v>3.9586290000000002</v>
      </c>
      <c r="J21" s="21">
        <f t="shared" si="1"/>
        <v>0.92038727143445287</v>
      </c>
      <c r="K21" s="21">
        <v>0.6135473214344529</v>
      </c>
      <c r="L21" s="21">
        <v>0.11115549999999999</v>
      </c>
      <c r="M21" s="21">
        <v>0.19568445000000004</v>
      </c>
      <c r="N21" s="22">
        <f t="shared" si="2"/>
        <v>0.15498985164673246</v>
      </c>
      <c r="O21" s="22">
        <f t="shared" si="3"/>
        <v>0.18306914374508265</v>
      </c>
      <c r="P21" s="23">
        <f t="shared" si="4"/>
        <v>0.23250152298547119</v>
      </c>
      <c r="Q21" s="70">
        <v>290.10000000000002</v>
      </c>
      <c r="R21" s="21">
        <v>255</v>
      </c>
      <c r="S21" s="23">
        <f t="shared" si="5"/>
        <v>0.87900723888314369</v>
      </c>
    </row>
    <row r="22" spans="1:19" ht="38.25" x14ac:dyDescent="0.25">
      <c r="A22" s="17"/>
      <c r="B22" s="19">
        <v>5004995</v>
      </c>
      <c r="C22" s="19" t="s">
        <v>1965</v>
      </c>
      <c r="D22" s="68">
        <v>3000648</v>
      </c>
      <c r="E22" s="19" t="s">
        <v>1950</v>
      </c>
      <c r="F22" s="69">
        <v>65</v>
      </c>
      <c r="G22" s="19" t="s">
        <v>1013</v>
      </c>
      <c r="H22" s="20">
        <v>21.285526999999998</v>
      </c>
      <c r="I22" s="21">
        <v>46.278466999999999</v>
      </c>
      <c r="J22" s="21">
        <f t="shared" si="1"/>
        <v>9.3104652727752999</v>
      </c>
      <c r="K22" s="21">
        <v>4.3432963927753008</v>
      </c>
      <c r="L22" s="21">
        <v>1.74015904</v>
      </c>
      <c r="M22" s="21">
        <v>3.22700984</v>
      </c>
      <c r="N22" s="22">
        <f t="shared" si="2"/>
        <v>9.3851345438372036E-2</v>
      </c>
      <c r="O22" s="22">
        <f t="shared" si="3"/>
        <v>0.13145326168162183</v>
      </c>
      <c r="P22" s="23">
        <f t="shared" si="4"/>
        <v>0.20118352824382235</v>
      </c>
      <c r="Q22" s="70">
        <v>170</v>
      </c>
      <c r="R22" s="21">
        <v>98</v>
      </c>
      <c r="S22" s="23">
        <f t="shared" si="5"/>
        <v>0.57647058823529407</v>
      </c>
    </row>
    <row r="23" spans="1:19" ht="38.25" x14ac:dyDescent="0.25">
      <c r="A23" s="17"/>
      <c r="B23" s="19">
        <v>5004996</v>
      </c>
      <c r="C23" s="19" t="s">
        <v>1966</v>
      </c>
      <c r="D23" s="68">
        <v>3000648</v>
      </c>
      <c r="E23" s="19" t="s">
        <v>1950</v>
      </c>
      <c r="F23" s="69">
        <v>43</v>
      </c>
      <c r="G23" s="19" t="s">
        <v>711</v>
      </c>
      <c r="H23" s="20">
        <v>21.857303000000002</v>
      </c>
      <c r="I23" s="21">
        <v>28.904997999999999</v>
      </c>
      <c r="J23" s="21">
        <f t="shared" si="1"/>
        <v>15.698145220742379</v>
      </c>
      <c r="K23" s="21">
        <v>11.645755710742378</v>
      </c>
      <c r="L23" s="21">
        <v>1.78427555</v>
      </c>
      <c r="M23" s="21">
        <v>2.2681139600000009</v>
      </c>
      <c r="N23" s="22">
        <f t="shared" si="2"/>
        <v>0.40289764803797523</v>
      </c>
      <c r="O23" s="22">
        <f t="shared" si="3"/>
        <v>0.46462661096680852</v>
      </c>
      <c r="P23" s="23">
        <f t="shared" si="4"/>
        <v>0.54309449254216791</v>
      </c>
      <c r="Q23" s="70">
        <v>166.5</v>
      </c>
      <c r="R23" s="21">
        <v>36</v>
      </c>
      <c r="S23" s="23">
        <f t="shared" si="5"/>
        <v>0.21621621621621623</v>
      </c>
    </row>
    <row r="24" spans="1:19" ht="25.5" x14ac:dyDescent="0.25">
      <c r="A24" s="17"/>
      <c r="B24" s="19">
        <v>5004997</v>
      </c>
      <c r="C24" s="19" t="s">
        <v>1967</v>
      </c>
      <c r="D24" s="68">
        <v>3000648</v>
      </c>
      <c r="E24" s="19" t="s">
        <v>1950</v>
      </c>
      <c r="F24" s="69">
        <v>86</v>
      </c>
      <c r="G24" s="19" t="s">
        <v>501</v>
      </c>
      <c r="H24" s="20">
        <v>22.780446000000001</v>
      </c>
      <c r="I24" s="21">
        <v>26.611680999999997</v>
      </c>
      <c r="J24" s="21">
        <f t="shared" si="1"/>
        <v>10.41832156284951</v>
      </c>
      <c r="K24" s="21">
        <v>7.1683236728495103</v>
      </c>
      <c r="L24" s="21">
        <v>1.5570442900000003</v>
      </c>
      <c r="M24" s="21">
        <v>1.6929536000000001</v>
      </c>
      <c r="N24" s="22">
        <f t="shared" si="2"/>
        <v>0.26936756354660613</v>
      </c>
      <c r="O24" s="22">
        <f t="shared" si="3"/>
        <v>0.3278773694472556</v>
      </c>
      <c r="P24" s="23">
        <f t="shared" si="4"/>
        <v>0.39149430518310779</v>
      </c>
      <c r="Q24" s="70">
        <v>22203</v>
      </c>
      <c r="R24" s="21">
        <v>16813</v>
      </c>
      <c r="S24" s="23">
        <f t="shared" si="5"/>
        <v>0.75724001261090845</v>
      </c>
    </row>
    <row r="25" spans="1:19" ht="25.5" x14ac:dyDescent="0.25">
      <c r="A25" s="17"/>
      <c r="B25" s="19">
        <v>5004998</v>
      </c>
      <c r="C25" s="19" t="s">
        <v>1968</v>
      </c>
      <c r="D25" s="68">
        <v>3000648</v>
      </c>
      <c r="E25" s="19" t="s">
        <v>1950</v>
      </c>
      <c r="F25" s="69">
        <v>86</v>
      </c>
      <c r="G25" s="19" t="s">
        <v>501</v>
      </c>
      <c r="H25" s="20">
        <v>138.94889899999995</v>
      </c>
      <c r="I25" s="21">
        <v>132.91009300000002</v>
      </c>
      <c r="J25" s="21">
        <f t="shared" si="1"/>
        <v>67.090356331095151</v>
      </c>
      <c r="K25" s="21">
        <v>45.482208711095154</v>
      </c>
      <c r="L25" s="21">
        <v>10.34154172</v>
      </c>
      <c r="M25" s="21">
        <v>11.2666059</v>
      </c>
      <c r="N25" s="22">
        <f t="shared" si="2"/>
        <v>0.34220282060215812</v>
      </c>
      <c r="O25" s="22">
        <f t="shared" si="3"/>
        <v>0.42001137137941169</v>
      </c>
      <c r="P25" s="23">
        <f t="shared" si="4"/>
        <v>0.50477999688928921</v>
      </c>
      <c r="Q25" s="70">
        <v>407222</v>
      </c>
      <c r="R25" s="21">
        <v>53670</v>
      </c>
      <c r="S25" s="23">
        <f t="shared" si="5"/>
        <v>0.1317954334490769</v>
      </c>
    </row>
    <row r="26" spans="1:19" ht="51" x14ac:dyDescent="0.25">
      <c r="A26" s="17"/>
      <c r="B26" s="19">
        <v>5004999</v>
      </c>
      <c r="C26" s="19" t="s">
        <v>1969</v>
      </c>
      <c r="D26" s="68">
        <v>3000649</v>
      </c>
      <c r="E26" s="19" t="s">
        <v>1951</v>
      </c>
      <c r="F26" s="69">
        <v>86</v>
      </c>
      <c r="G26" s="19" t="s">
        <v>501</v>
      </c>
      <c r="H26" s="20">
        <v>56.875894999999993</v>
      </c>
      <c r="I26" s="21">
        <v>56.853479</v>
      </c>
      <c r="J26" s="21">
        <f t="shared" si="1"/>
        <v>23.994395820763177</v>
      </c>
      <c r="K26" s="21">
        <v>16.441460420763178</v>
      </c>
      <c r="L26" s="21">
        <v>3.1354110999999998</v>
      </c>
      <c r="M26" s="21">
        <v>4.4175243000000002</v>
      </c>
      <c r="N26" s="22">
        <f t="shared" si="2"/>
        <v>0.28919004975514651</v>
      </c>
      <c r="O26" s="22">
        <f t="shared" si="3"/>
        <v>0.34433902489526064</v>
      </c>
      <c r="P26" s="23">
        <f t="shared" si="4"/>
        <v>0.42203918287503878</v>
      </c>
      <c r="Q26" s="70">
        <v>48890</v>
      </c>
      <c r="R26" s="21">
        <v>42668</v>
      </c>
      <c r="S26" s="23">
        <f t="shared" si="5"/>
        <v>0.87273471057475971</v>
      </c>
    </row>
    <row r="27" spans="1:19" ht="51" x14ac:dyDescent="0.25">
      <c r="A27" s="17"/>
      <c r="B27" s="19">
        <v>5005000</v>
      </c>
      <c r="C27" s="19" t="s">
        <v>1970</v>
      </c>
      <c r="D27" s="68">
        <v>3000649</v>
      </c>
      <c r="E27" s="19" t="s">
        <v>1951</v>
      </c>
      <c r="F27" s="69">
        <v>87</v>
      </c>
      <c r="G27" s="19" t="s">
        <v>396</v>
      </c>
      <c r="H27" s="20">
        <v>3.7523230000000001</v>
      </c>
      <c r="I27" s="21">
        <v>3.6582900000000014</v>
      </c>
      <c r="J27" s="21">
        <f t="shared" si="1"/>
        <v>1.2685850008648516</v>
      </c>
      <c r="K27" s="21">
        <v>0.54072103086485157</v>
      </c>
      <c r="L27" s="21">
        <v>0.32146116000000008</v>
      </c>
      <c r="M27" s="21">
        <v>0.40640281</v>
      </c>
      <c r="N27" s="22">
        <f t="shared" si="2"/>
        <v>0.14780704396448924</v>
      </c>
      <c r="O27" s="22">
        <f t="shared" si="3"/>
        <v>0.2356790169354675</v>
      </c>
      <c r="P27" s="23">
        <f t="shared" si="4"/>
        <v>0.3467699391969612</v>
      </c>
      <c r="Q27" s="70">
        <v>34703.56</v>
      </c>
      <c r="R27" s="21">
        <v>11660</v>
      </c>
      <c r="S27" s="23">
        <f t="shared" si="5"/>
        <v>0.33598858445646501</v>
      </c>
    </row>
    <row r="28" spans="1:19" ht="51" x14ac:dyDescent="0.25">
      <c r="A28" s="17"/>
      <c r="B28" s="19">
        <v>5005001</v>
      </c>
      <c r="C28" s="19" t="s">
        <v>1971</v>
      </c>
      <c r="D28" s="68">
        <v>3000649</v>
      </c>
      <c r="E28" s="19" t="s">
        <v>1951</v>
      </c>
      <c r="F28" s="69">
        <v>87</v>
      </c>
      <c r="G28" s="19" t="s">
        <v>396</v>
      </c>
      <c r="H28" s="20">
        <v>0.39342000000000005</v>
      </c>
      <c r="I28" s="21">
        <v>0.67418099999999992</v>
      </c>
      <c r="J28" s="21">
        <f t="shared" si="1"/>
        <v>0.193150909340572</v>
      </c>
      <c r="K28" s="21">
        <v>7.7930039340571966E-2</v>
      </c>
      <c r="L28" s="21">
        <v>4.1474620000000018E-2</v>
      </c>
      <c r="M28" s="21">
        <v>7.3746250000000027E-2</v>
      </c>
      <c r="N28" s="22">
        <f t="shared" si="2"/>
        <v>0.11559216195735562</v>
      </c>
      <c r="O28" s="22">
        <f t="shared" si="3"/>
        <v>0.17711068591457191</v>
      </c>
      <c r="P28" s="23">
        <f t="shared" si="4"/>
        <v>0.28649711181503484</v>
      </c>
      <c r="Q28" s="70">
        <v>11469</v>
      </c>
      <c r="R28" s="21">
        <v>8537</v>
      </c>
      <c r="S28" s="23">
        <f t="shared" si="5"/>
        <v>0.74435434649925891</v>
      </c>
    </row>
    <row r="29" spans="1:19" ht="51" x14ac:dyDescent="0.25">
      <c r="A29" s="17"/>
      <c r="B29" s="19">
        <v>5005002</v>
      </c>
      <c r="C29" s="19" t="s">
        <v>1972</v>
      </c>
      <c r="D29" s="68">
        <v>3000649</v>
      </c>
      <c r="E29" s="19" t="s">
        <v>1951</v>
      </c>
      <c r="F29" s="69">
        <v>87</v>
      </c>
      <c r="G29" s="19" t="s">
        <v>396</v>
      </c>
      <c r="H29" s="20">
        <v>0.25924700000000006</v>
      </c>
      <c r="I29" s="21">
        <v>0.53355199999999992</v>
      </c>
      <c r="J29" s="21">
        <f t="shared" si="1"/>
        <v>0.19582515022037708</v>
      </c>
      <c r="K29" s="21">
        <v>0.10559407022037703</v>
      </c>
      <c r="L29" s="21">
        <v>3.8544940000000014E-2</v>
      </c>
      <c r="M29" s="21">
        <v>5.1686140000000012E-2</v>
      </c>
      <c r="N29" s="22">
        <f t="shared" si="2"/>
        <v>0.19790773949001605</v>
      </c>
      <c r="O29" s="22">
        <f t="shared" si="3"/>
        <v>0.27014988271129542</v>
      </c>
      <c r="P29" s="23">
        <f t="shared" si="4"/>
        <v>0.36702167777531919</v>
      </c>
      <c r="Q29" s="70">
        <v>7346</v>
      </c>
      <c r="R29" s="21">
        <v>5704</v>
      </c>
      <c r="S29" s="23">
        <f t="shared" si="5"/>
        <v>0.77647699428260275</v>
      </c>
    </row>
    <row r="30" spans="1:19" ht="51" x14ac:dyDescent="0.25">
      <c r="A30" s="17"/>
      <c r="B30" s="19">
        <v>5005003</v>
      </c>
      <c r="C30" s="19" t="s">
        <v>1973</v>
      </c>
      <c r="D30" s="68">
        <v>3000649</v>
      </c>
      <c r="E30" s="19" t="s">
        <v>1951</v>
      </c>
      <c r="F30" s="69">
        <v>87</v>
      </c>
      <c r="G30" s="19" t="s">
        <v>396</v>
      </c>
      <c r="H30" s="20">
        <v>3.2115509999999996</v>
      </c>
      <c r="I30" s="21">
        <v>3.1829520000000002</v>
      </c>
      <c r="J30" s="21">
        <f t="shared" si="1"/>
        <v>1.5463364060429803</v>
      </c>
      <c r="K30" s="21">
        <v>1.0117310260429804</v>
      </c>
      <c r="L30" s="21">
        <v>0.26708929000000003</v>
      </c>
      <c r="M30" s="21">
        <v>0.26751608999999998</v>
      </c>
      <c r="N30" s="22">
        <f t="shared" si="2"/>
        <v>0.31785934127909571</v>
      </c>
      <c r="O30" s="22">
        <f t="shared" si="3"/>
        <v>0.40177178796380852</v>
      </c>
      <c r="P30" s="23">
        <f t="shared" si="4"/>
        <v>0.48581832400959241</v>
      </c>
      <c r="Q30" s="70">
        <v>866</v>
      </c>
      <c r="R30" s="21">
        <v>660</v>
      </c>
      <c r="S30" s="23">
        <f t="shared" si="5"/>
        <v>0.76212471131639725</v>
      </c>
    </row>
    <row r="31" spans="1:19" ht="51" x14ac:dyDescent="0.25">
      <c r="A31" s="17"/>
      <c r="B31" s="19">
        <v>5005004</v>
      </c>
      <c r="C31" s="19" t="s">
        <v>1974</v>
      </c>
      <c r="D31" s="68">
        <v>3000649</v>
      </c>
      <c r="E31" s="19" t="s">
        <v>1951</v>
      </c>
      <c r="F31" s="69">
        <v>87</v>
      </c>
      <c r="G31" s="19" t="s">
        <v>396</v>
      </c>
      <c r="H31" s="20">
        <v>1.0942569999999996</v>
      </c>
      <c r="I31" s="21">
        <v>1.8182690000000004</v>
      </c>
      <c r="J31" s="21">
        <f t="shared" si="1"/>
        <v>0.78163290631152504</v>
      </c>
      <c r="K31" s="21">
        <v>0.45287546631152509</v>
      </c>
      <c r="L31" s="21">
        <v>0.12123241999999999</v>
      </c>
      <c r="M31" s="21">
        <v>0.20752502</v>
      </c>
      <c r="N31" s="22">
        <f t="shared" si="2"/>
        <v>0.24906956358576482</v>
      </c>
      <c r="O31" s="22">
        <f t="shared" si="3"/>
        <v>0.31574419753706684</v>
      </c>
      <c r="P31" s="23">
        <f t="shared" si="4"/>
        <v>0.42987748584589236</v>
      </c>
      <c r="Q31" s="70">
        <v>35263</v>
      </c>
      <c r="R31" s="21">
        <v>25045</v>
      </c>
      <c r="S31" s="23">
        <f t="shared" si="5"/>
        <v>0.71023452343816462</v>
      </c>
    </row>
    <row r="32" spans="1:19" ht="51" x14ac:dyDescent="0.25">
      <c r="A32" s="17"/>
      <c r="B32" s="19">
        <v>5005005</v>
      </c>
      <c r="C32" s="19" t="s">
        <v>1975</v>
      </c>
      <c r="D32" s="68">
        <v>3000649</v>
      </c>
      <c r="E32" s="19" t="s">
        <v>1951</v>
      </c>
      <c r="F32" s="69">
        <v>60</v>
      </c>
      <c r="G32" s="19" t="s">
        <v>310</v>
      </c>
      <c r="H32" s="20">
        <v>0.28226000000000007</v>
      </c>
      <c r="I32" s="21">
        <v>0.33662900000000001</v>
      </c>
      <c r="J32" s="21">
        <f t="shared" si="1"/>
        <v>0.17427298812934755</v>
      </c>
      <c r="K32" s="21">
        <v>9.7198448129347526E-2</v>
      </c>
      <c r="L32" s="21">
        <v>3.0586679999999998E-2</v>
      </c>
      <c r="M32" s="21">
        <v>4.6487860000000006E-2</v>
      </c>
      <c r="N32" s="22">
        <f t="shared" si="2"/>
        <v>0.28874056640796697</v>
      </c>
      <c r="O32" s="22">
        <f t="shared" si="3"/>
        <v>0.37960225687432614</v>
      </c>
      <c r="P32" s="23">
        <f t="shared" si="4"/>
        <v>0.51770045994060987</v>
      </c>
      <c r="Q32" s="70">
        <v>77</v>
      </c>
      <c r="R32" s="21">
        <v>20</v>
      </c>
      <c r="S32" s="23">
        <f t="shared" si="5"/>
        <v>0.25974025974025972</v>
      </c>
    </row>
    <row r="33" spans="1:19" ht="38.25" x14ac:dyDescent="0.25">
      <c r="A33" s="17"/>
      <c r="B33" s="19">
        <v>5005006</v>
      </c>
      <c r="C33" s="19" t="s">
        <v>1976</v>
      </c>
      <c r="D33" s="68">
        <v>3000650</v>
      </c>
      <c r="E33" s="19" t="s">
        <v>1952</v>
      </c>
      <c r="F33" s="69">
        <v>86</v>
      </c>
      <c r="G33" s="19" t="s">
        <v>501</v>
      </c>
      <c r="H33" s="20">
        <v>9.8530460000000009</v>
      </c>
      <c r="I33" s="21">
        <v>9.8391769999999994</v>
      </c>
      <c r="J33" s="21">
        <f t="shared" si="1"/>
        <v>1.4494536862263423</v>
      </c>
      <c r="K33" s="21">
        <v>1.0197511662263423</v>
      </c>
      <c r="L33" s="21">
        <v>0.20651287999999998</v>
      </c>
      <c r="M33" s="21">
        <v>0.22318963999999997</v>
      </c>
      <c r="N33" s="22">
        <f t="shared" si="2"/>
        <v>0.10364191702480222</v>
      </c>
      <c r="O33" s="22">
        <f t="shared" si="3"/>
        <v>0.12463075379438163</v>
      </c>
      <c r="P33" s="23">
        <f t="shared" si="4"/>
        <v>0.14731452500817319</v>
      </c>
      <c r="Q33" s="70">
        <v>6364</v>
      </c>
      <c r="R33" s="21">
        <v>5038</v>
      </c>
      <c r="S33" s="23">
        <f t="shared" si="5"/>
        <v>0.79164047768698931</v>
      </c>
    </row>
    <row r="34" spans="1:19" ht="38.25" x14ac:dyDescent="0.25">
      <c r="A34" s="17"/>
      <c r="B34" s="19">
        <v>5005007</v>
      </c>
      <c r="C34" s="19" t="s">
        <v>1977</v>
      </c>
      <c r="D34" s="68">
        <v>3000650</v>
      </c>
      <c r="E34" s="19" t="s">
        <v>1952</v>
      </c>
      <c r="F34" s="69">
        <v>87</v>
      </c>
      <c r="G34" s="19" t="s">
        <v>396</v>
      </c>
      <c r="H34" s="20">
        <v>0.55424899999999999</v>
      </c>
      <c r="I34" s="21">
        <v>0.48357099999999992</v>
      </c>
      <c r="J34" s="21">
        <f t="shared" si="1"/>
        <v>0.15031909940761998</v>
      </c>
      <c r="K34" s="21">
        <v>0.10384679940761998</v>
      </c>
      <c r="L34" s="21">
        <v>2.4788379999999999E-2</v>
      </c>
      <c r="M34" s="21">
        <v>2.1683920000000002E-2</v>
      </c>
      <c r="N34" s="22">
        <f t="shared" si="2"/>
        <v>0.2147498493656981</v>
      </c>
      <c r="O34" s="22">
        <f t="shared" si="3"/>
        <v>0.26601094649517859</v>
      </c>
      <c r="P34" s="23">
        <f t="shared" si="4"/>
        <v>0.31085217973703966</v>
      </c>
      <c r="Q34" s="70">
        <v>1141</v>
      </c>
      <c r="R34" s="21">
        <v>941</v>
      </c>
      <c r="S34" s="23">
        <f t="shared" si="5"/>
        <v>0.82471516213847507</v>
      </c>
    </row>
    <row r="35" spans="1:19" ht="38.25" x14ac:dyDescent="0.25">
      <c r="A35" s="17"/>
      <c r="B35" s="19">
        <v>5005008</v>
      </c>
      <c r="C35" s="19" t="s">
        <v>1978</v>
      </c>
      <c r="D35" s="68">
        <v>3000650</v>
      </c>
      <c r="E35" s="19" t="s">
        <v>1952</v>
      </c>
      <c r="F35" s="69">
        <v>87</v>
      </c>
      <c r="G35" s="19" t="s">
        <v>396</v>
      </c>
      <c r="H35" s="20">
        <v>9.2420999999999989E-2</v>
      </c>
      <c r="I35" s="21">
        <v>7.9110999999999987E-2</v>
      </c>
      <c r="J35" s="21">
        <f t="shared" si="1"/>
        <v>4.8326490631557265E-2</v>
      </c>
      <c r="K35" s="21">
        <v>2.972233063155727E-2</v>
      </c>
      <c r="L35" s="21">
        <v>1.4544749999999999E-2</v>
      </c>
      <c r="M35" s="21">
        <v>4.0594099999999994E-3</v>
      </c>
      <c r="N35" s="22">
        <f t="shared" si="2"/>
        <v>0.37570414520809087</v>
      </c>
      <c r="O35" s="22">
        <f t="shared" si="3"/>
        <v>0.55955658039409528</v>
      </c>
      <c r="P35" s="23">
        <f t="shared" si="4"/>
        <v>0.61086941931662186</v>
      </c>
      <c r="Q35" s="70">
        <v>776</v>
      </c>
      <c r="R35" s="21">
        <v>563</v>
      </c>
      <c r="S35" s="23">
        <f t="shared" si="5"/>
        <v>0.72551546391752575</v>
      </c>
    </row>
    <row r="36" spans="1:19" ht="38.25" x14ac:dyDescent="0.25">
      <c r="A36" s="17"/>
      <c r="B36" s="19">
        <v>5005009</v>
      </c>
      <c r="C36" s="19" t="s">
        <v>1979</v>
      </c>
      <c r="D36" s="68">
        <v>3000650</v>
      </c>
      <c r="E36" s="19" t="s">
        <v>1952</v>
      </c>
      <c r="F36" s="69">
        <v>87</v>
      </c>
      <c r="G36" s="19" t="s">
        <v>396</v>
      </c>
      <c r="H36" s="20">
        <v>1.4700000000000001E-2</v>
      </c>
      <c r="I36" s="21">
        <v>0</v>
      </c>
      <c r="J36" s="21">
        <f t="shared" si="1"/>
        <v>0</v>
      </c>
      <c r="K36" s="21">
        <v>0</v>
      </c>
      <c r="L36" s="21">
        <v>0</v>
      </c>
      <c r="M36" s="21">
        <v>0</v>
      </c>
      <c r="N36" s="22">
        <f t="shared" si="2"/>
        <v>0</v>
      </c>
      <c r="O36" s="22">
        <f t="shared" si="3"/>
        <v>0</v>
      </c>
      <c r="P36" s="23">
        <f t="shared" si="4"/>
        <v>0</v>
      </c>
      <c r="Q36" s="70">
        <v>0</v>
      </c>
      <c r="R36" s="21">
        <v>0</v>
      </c>
      <c r="S36" s="23">
        <f t="shared" si="5"/>
        <v>0</v>
      </c>
    </row>
    <row r="37" spans="1:19" ht="38.25" x14ac:dyDescent="0.25">
      <c r="A37" s="17"/>
      <c r="B37" s="19">
        <v>5005010</v>
      </c>
      <c r="C37" s="19" t="s">
        <v>1980</v>
      </c>
      <c r="D37" s="68">
        <v>3000650</v>
      </c>
      <c r="E37" s="19" t="s">
        <v>1952</v>
      </c>
      <c r="F37" s="69">
        <v>60</v>
      </c>
      <c r="G37" s="19" t="s">
        <v>310</v>
      </c>
      <c r="H37" s="20">
        <v>0.17588700000000002</v>
      </c>
      <c r="I37" s="21">
        <v>0.22362199999999999</v>
      </c>
      <c r="J37" s="21">
        <f t="shared" si="1"/>
        <v>0.10360717021889346</v>
      </c>
      <c r="K37" s="21">
        <v>4.6353690218893462E-2</v>
      </c>
      <c r="L37" s="21">
        <v>2.9439949999999999E-2</v>
      </c>
      <c r="M37" s="21">
        <v>2.7813530000000003E-2</v>
      </c>
      <c r="N37" s="22">
        <f t="shared" si="2"/>
        <v>0.20728591202517402</v>
      </c>
      <c r="O37" s="22">
        <f t="shared" si="3"/>
        <v>0.33893642047246453</v>
      </c>
      <c r="P37" s="23">
        <f t="shared" si="4"/>
        <v>0.46331385203107683</v>
      </c>
      <c r="Q37" s="70">
        <v>32</v>
      </c>
      <c r="R37" s="21">
        <v>14</v>
      </c>
      <c r="S37" s="23">
        <f t="shared" si="5"/>
        <v>0.4375</v>
      </c>
    </row>
    <row r="38" spans="1:19" ht="15.75" thickBot="1" x14ac:dyDescent="0.3">
      <c r="A38" s="41" t="s">
        <v>294</v>
      </c>
      <c r="B38" s="43"/>
      <c r="C38" s="43"/>
      <c r="D38" s="65"/>
      <c r="E38" s="43"/>
      <c r="F38" s="66"/>
      <c r="G38" s="43"/>
      <c r="H38" s="44">
        <f>H6-H7</f>
        <v>339.17419999999987</v>
      </c>
      <c r="I38" s="44">
        <f t="shared" ref="I38:M38" si="6">I6-I7</f>
        <v>339.17499600000031</v>
      </c>
      <c r="J38" s="44">
        <f t="shared" si="6"/>
        <v>50.386731379119453</v>
      </c>
      <c r="K38" s="44">
        <f t="shared" si="6"/>
        <v>32.5227454691194</v>
      </c>
      <c r="L38" s="44">
        <f t="shared" si="6"/>
        <v>8.3289944300000016</v>
      </c>
      <c r="M38" s="44">
        <f t="shared" si="6"/>
        <v>9.5349914799999738</v>
      </c>
      <c r="N38" s="46">
        <f t="shared" si="2"/>
        <v>9.5887803796478474E-2</v>
      </c>
      <c r="O38" s="46">
        <f t="shared" si="3"/>
        <v>0.12044443246376382</v>
      </c>
      <c r="P38" s="47">
        <f t="shared" si="4"/>
        <v>0.14855673906787437</v>
      </c>
      <c r="Q38" s="67"/>
      <c r="R38" s="45"/>
      <c r="S38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C8" sqref="C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124</v>
      </c>
      <c r="B1" s="50" t="s">
        <v>84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1985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61.370684000000004</v>
      </c>
      <c r="E6" s="14">
        <v>66.079698000000008</v>
      </c>
      <c r="F6" s="14">
        <v>27.628433103265245</v>
      </c>
      <c r="G6" s="14">
        <v>17.591820513265247</v>
      </c>
      <c r="H6" s="14">
        <v>5.7822345199999994</v>
      </c>
      <c r="I6" s="14">
        <v>4.2543780699999996</v>
      </c>
      <c r="J6" s="15">
        <v>0.26622126077611985</v>
      </c>
      <c r="K6" s="15">
        <v>0.35372520971971216</v>
      </c>
      <c r="L6" s="16">
        <v>0.41810773867739592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61.370683999999997</v>
      </c>
      <c r="E7" s="38">
        <f ca="1">SUM(E8:OFFSET(E6,MATCH("GOBIERNOS REGIONALES",$A$8:$A$50,0),0))</f>
        <v>66.079698000000008</v>
      </c>
      <c r="F7" s="38">
        <f ca="1">SUM(F8:OFFSET(F6,MATCH("GOBIERNOS REGIONALES",$A$8:$A$50,0),0))</f>
        <v>27.628433103265245</v>
      </c>
      <c r="G7" s="38">
        <f ca="1">SUM(G8:OFFSET(G6,MATCH("GOBIERNOS REGIONALES",$A$8:$A$50,0),0))</f>
        <v>17.591820513265247</v>
      </c>
      <c r="H7" s="38">
        <f ca="1">SUM(H8:OFFSET(H6,MATCH("GOBIERNOS REGIONALES",$A$8:$A$50,0),0))</f>
        <v>5.7822345199999994</v>
      </c>
      <c r="I7" s="38">
        <f ca="1">SUM(I8:OFFSET(I6,MATCH("GOBIERNOS REGIONALES",$A$8:$A$50,0),0))</f>
        <v>4.2543780699999996</v>
      </c>
      <c r="J7" s="39">
        <f ca="1">IFERROR(G7/E7,0)</f>
        <v>0.26622126077611985</v>
      </c>
      <c r="K7" s="39">
        <f ca="1">IFERROR(SUM(G7,H7)/E7,0)</f>
        <v>0.35372520971971216</v>
      </c>
      <c r="L7" s="40">
        <f ca="1">IFERROR(SUM(G7,H7,I7)/E7,0)</f>
        <v>0.41810773867739592</v>
      </c>
      <c r="M7" s="4"/>
    </row>
    <row r="8" spans="1:13" ht="25.5" x14ac:dyDescent="0.25">
      <c r="A8" s="17"/>
      <c r="B8" s="18">
        <v>19</v>
      </c>
      <c r="C8" s="19" t="s">
        <v>117</v>
      </c>
      <c r="D8" s="20">
        <v>61.370683999999997</v>
      </c>
      <c r="E8" s="21">
        <v>66.079698000000008</v>
      </c>
      <c r="F8" s="21">
        <f t="shared" ref="F8:F10" si="0">SUM(G8,H8,I8)</f>
        <v>27.628433103265245</v>
      </c>
      <c r="G8" s="21">
        <v>17.591820513265247</v>
      </c>
      <c r="H8" s="21">
        <v>5.7822345199999994</v>
      </c>
      <c r="I8" s="21">
        <v>4.2543780699999996</v>
      </c>
      <c r="J8" s="22">
        <f t="shared" ref="J8:J10" si="1">IFERROR(G8/E8,0)</f>
        <v>0.26622126077611985</v>
      </c>
      <c r="K8" s="22">
        <f t="shared" ref="K8:K10" si="2">IFERROR(SUM(G8,H8)/E8,0)</f>
        <v>0.35372520971971216</v>
      </c>
      <c r="L8" s="23">
        <f t="shared" ref="L8:L10" si="3">IFERROR(SUM(G8,H8,I8)/E8,0)</f>
        <v>0.41810773867739592</v>
      </c>
      <c r="M8" s="4"/>
    </row>
    <row r="9" spans="1:13" ht="15.75" thickBot="1" x14ac:dyDescent="0.3">
      <c r="A9" s="41" t="s">
        <v>206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233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124</v>
      </c>
      <c r="B1" s="51" t="s">
        <v>84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1986</v>
      </c>
      <c r="N2" s="72" t="s">
        <v>2002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61.370684000000004</v>
      </c>
      <c r="E6" s="14">
        <f ca="1">SUM(E7:OFFSET(E7,50,0))</f>
        <v>66.079698000000008</v>
      </c>
      <c r="F6" s="14">
        <f ca="1">SUM(F7:OFFSET(F7,50,0))</f>
        <v>27.628433103265245</v>
      </c>
      <c r="G6" s="14">
        <f ca="1">SUM(G7:OFFSET(G7,50,0))</f>
        <v>17.591820513265247</v>
      </c>
      <c r="H6" s="14">
        <f ca="1">SUM(H7:OFFSET(H7,50,0))</f>
        <v>5.7822345199999994</v>
      </c>
      <c r="I6" s="14">
        <f ca="1">SUM(I7:OFFSET(I7,50,0))</f>
        <v>4.2543780699999996</v>
      </c>
      <c r="J6" s="15">
        <f ca="1">IFERROR(G6/E6,0)</f>
        <v>0.26622126077611985</v>
      </c>
      <c r="K6" s="15">
        <f ca="1">IFERROR(SUM(G6,H6)/E6,0)</f>
        <v>0.35372520971971216</v>
      </c>
      <c r="L6" s="16">
        <f ca="1">IFERROR(SUM(G6,H6,I6)/E6,0)</f>
        <v>0.41810773867739592</v>
      </c>
      <c r="M6" s="4"/>
      <c r="O6" s="5" t="s">
        <v>313</v>
      </c>
      <c r="P6" s="71" t="s">
        <v>314</v>
      </c>
    </row>
    <row r="7" spans="1:16" ht="15.75" thickBot="1" x14ac:dyDescent="0.3">
      <c r="A7" s="24"/>
      <c r="B7" s="56">
        <v>15</v>
      </c>
      <c r="C7" s="26" t="s">
        <v>264</v>
      </c>
      <c r="D7" s="27">
        <v>61.370684000000004</v>
      </c>
      <c r="E7" s="28">
        <v>66.079698000000008</v>
      </c>
      <c r="F7" s="28">
        <f>SUM(G7,H7,I7)</f>
        <v>27.628433103265245</v>
      </c>
      <c r="G7" s="28">
        <v>17.591820513265247</v>
      </c>
      <c r="H7" s="28">
        <v>5.7822345199999994</v>
      </c>
      <c r="I7" s="28">
        <v>4.2543780699999996</v>
      </c>
      <c r="J7" s="29">
        <f>IFERROR(G7/E7,0)</f>
        <v>0.26622126077611985</v>
      </c>
      <c r="K7" s="29">
        <f>IFERROR(SUM(G7,H7)/E7,0)</f>
        <v>0.35372520971971216</v>
      </c>
      <c r="L7" s="30">
        <f>IFERROR(SUM(G7,H7,I7)/E7,0)</f>
        <v>0.41810773867739592</v>
      </c>
      <c r="M7" s="4"/>
      <c r="N7" t="s">
        <v>264</v>
      </c>
      <c r="O7" s="5">
        <v>27.628433103265245</v>
      </c>
      <c r="P7" s="71">
        <v>0.41810773867739592</v>
      </c>
    </row>
    <row r="8" spans="1:16" x14ac:dyDescent="0.25">
      <c r="O8" s="5"/>
      <c r="P8" s="71"/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topLeftCell="A11" workbookViewId="0">
      <selection activeCell="D22" sqref="D22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42578125" customWidth="1"/>
    <col min="6" max="6" width="13.5703125" customWidth="1"/>
    <col min="7" max="9" width="0" hidden="1" customWidth="1"/>
  </cols>
  <sheetData>
    <row r="1" spans="1:13" ht="15.75" x14ac:dyDescent="0.25">
      <c r="A1" s="50">
        <v>124</v>
      </c>
      <c r="B1" s="49" t="s">
        <v>84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1987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61.370684000000004</v>
      </c>
      <c r="E6" s="14">
        <v>66.079698000000008</v>
      </c>
      <c r="F6" s="14">
        <v>27.628433103265245</v>
      </c>
      <c r="G6" s="14">
        <v>17.591820513265247</v>
      </c>
      <c r="H6" s="14">
        <v>5.7822345199999994</v>
      </c>
      <c r="I6" s="14">
        <v>4.2543780699999996</v>
      </c>
      <c r="J6" s="15">
        <v>0.26622126077611985</v>
      </c>
      <c r="K6" s="15">
        <v>0.35372520971971216</v>
      </c>
      <c r="L6" s="16">
        <v>0.41810773867739592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61.370683999999997</v>
      </c>
      <c r="E7" s="38">
        <f ca="1">SUM(E8:OFFSET(E6,MATCH("PROYECTOS",$A$8:$A$50,0),0))</f>
        <v>66.079697999999993</v>
      </c>
      <c r="F7" s="38">
        <f ca="1">SUM(F8:OFFSET(F6,MATCH("PROYECTOS",$A$8:$A$50,0),0))</f>
        <v>27.628433103265245</v>
      </c>
      <c r="G7" s="38">
        <f ca="1">SUM(G8:OFFSET(G6,MATCH("PROYECTOS",$A$8:$A$50,0),0))</f>
        <v>17.591820513265247</v>
      </c>
      <c r="H7" s="38">
        <f ca="1">SUM(H8:OFFSET(H6,MATCH("PROYECTOS",$A$8:$A$50,0),0))</f>
        <v>5.7822345199999994</v>
      </c>
      <c r="I7" s="38">
        <f ca="1">SUM(I8:OFFSET(I6,MATCH("PROYECTOS",$A$8:$A$50,0),0))</f>
        <v>4.2543780699999996</v>
      </c>
      <c r="J7" s="39">
        <f ca="1">IFERROR(G7/E7,0)</f>
        <v>0.26622126077611991</v>
      </c>
      <c r="K7" s="39">
        <f ca="1">IFERROR(SUM(G7,H7)/E7,0)</f>
        <v>0.35372520971971222</v>
      </c>
      <c r="L7" s="40">
        <f ca="1">IFERROR(SUM(G7,H7,I7)/E7,0)</f>
        <v>0.41810773867739598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23.861232000000001</v>
      </c>
      <c r="E8" s="21">
        <v>23.704457000000005</v>
      </c>
      <c r="F8" s="21">
        <f t="shared" ref="F8:F11" si="0">SUM(G8,H8,I8)</f>
        <v>9.6361276052647717</v>
      </c>
      <c r="G8" s="21">
        <v>5.628393115264771</v>
      </c>
      <c r="H8" s="21">
        <v>2.3243210300000001</v>
      </c>
      <c r="I8" s="21">
        <v>1.6834134599999999</v>
      </c>
      <c r="J8" s="22">
        <f t="shared" ref="J8:J12" si="1">IFERROR(G8/E8,0)</f>
        <v>0.23744028877205539</v>
      </c>
      <c r="K8" s="22">
        <f t="shared" ref="K8:K12" si="2">IFERROR(SUM(G8,H8)/E8,0)</f>
        <v>0.33549446609406702</v>
      </c>
      <c r="L8" s="23">
        <f t="shared" ref="L8:L12" si="3">IFERROR(SUM(G8,H8,I8)/E8,0)</f>
        <v>0.40651121454774392</v>
      </c>
      <c r="M8" s="4"/>
    </row>
    <row r="9" spans="1:13" ht="25.5" x14ac:dyDescent="0.25">
      <c r="A9" s="17"/>
      <c r="B9" s="19">
        <v>3000651</v>
      </c>
      <c r="C9" s="19" t="s">
        <v>1989</v>
      </c>
      <c r="D9" s="20">
        <v>9.8627260000000003</v>
      </c>
      <c r="E9" s="21">
        <v>13.997314999999995</v>
      </c>
      <c r="F9" s="21">
        <f t="shared" si="0"/>
        <v>5.2525171847579379</v>
      </c>
      <c r="G9" s="21">
        <v>3.5238911247579381</v>
      </c>
      <c r="H9" s="21">
        <v>0.98151818000000002</v>
      </c>
      <c r="I9" s="21">
        <v>0.74710788000000006</v>
      </c>
      <c r="J9" s="22">
        <f t="shared" si="1"/>
        <v>0.25175479188386768</v>
      </c>
      <c r="K9" s="22">
        <f t="shared" si="2"/>
        <v>0.3218766816891625</v>
      </c>
      <c r="L9" s="23">
        <f t="shared" si="3"/>
        <v>0.37525176683942169</v>
      </c>
      <c r="M9" s="4"/>
    </row>
    <row r="10" spans="1:13" ht="38.25" x14ac:dyDescent="0.25">
      <c r="A10" s="17"/>
      <c r="B10" s="19">
        <v>3000652</v>
      </c>
      <c r="C10" s="19" t="s">
        <v>1990</v>
      </c>
      <c r="D10" s="20">
        <v>12.157269000000001</v>
      </c>
      <c r="E10" s="21">
        <v>12.888469000000002</v>
      </c>
      <c r="F10" s="21">
        <f t="shared" si="0"/>
        <v>5.9572030413732211</v>
      </c>
      <c r="G10" s="21">
        <v>3.8392272213732213</v>
      </c>
      <c r="H10" s="21">
        <v>1.16792834</v>
      </c>
      <c r="I10" s="21">
        <v>0.95004747999999994</v>
      </c>
      <c r="J10" s="22">
        <f t="shared" si="1"/>
        <v>0.29788078175718313</v>
      </c>
      <c r="K10" s="22">
        <f t="shared" si="2"/>
        <v>0.38849886370314579</v>
      </c>
      <c r="L10" s="23">
        <f t="shared" si="3"/>
        <v>0.46221184543899047</v>
      </c>
      <c r="M10" s="4"/>
    </row>
    <row r="11" spans="1:13" x14ac:dyDescent="0.25">
      <c r="A11" s="17"/>
      <c r="B11" s="19">
        <v>3000653</v>
      </c>
      <c r="C11" s="19" t="s">
        <v>1991</v>
      </c>
      <c r="D11" s="20">
        <v>15.489456999999998</v>
      </c>
      <c r="E11" s="21">
        <v>15.489456999999998</v>
      </c>
      <c r="F11" s="21">
        <f t="shared" si="0"/>
        <v>6.7825852718693165</v>
      </c>
      <c r="G11" s="21">
        <v>4.600309051869317</v>
      </c>
      <c r="H11" s="21">
        <v>1.30846697</v>
      </c>
      <c r="I11" s="21">
        <v>0.87380925000000009</v>
      </c>
      <c r="J11" s="22">
        <f t="shared" si="1"/>
        <v>0.29699614724191542</v>
      </c>
      <c r="K11" s="22">
        <f t="shared" si="2"/>
        <v>0.38147083024726541</v>
      </c>
      <c r="L11" s="23">
        <f t="shared" si="3"/>
        <v>0.43788399243881287</v>
      </c>
      <c r="M11" s="4"/>
    </row>
    <row r="12" spans="1:13" ht="15.75" thickBot="1" x14ac:dyDescent="0.3">
      <c r="A12" s="41" t="s">
        <v>294</v>
      </c>
      <c r="B12" s="43"/>
      <c r="C12" s="43"/>
      <c r="D12" s="44">
        <f ca="1">OFFSET(D12,-MATCH("PROYECTOS",$A$8:$A$50,0)-1,0)-(OFFSET(D12,-MATCH("PROYECTOS",$A$8:$A$50,0),0))</f>
        <v>0</v>
      </c>
      <c r="E12" s="45">
        <f t="shared" ref="E12:I12" ca="1" si="4">OFFSET(E12,-MATCH("PROYECTOS",$A$8:$A$50,0)-1,0)-(OFFSET(E12,-MATCH("PROYECTOS",$A$8:$A$50,0),0))</f>
        <v>0</v>
      </c>
      <c r="F12" s="45">
        <f t="shared" ca="1" si="4"/>
        <v>0</v>
      </c>
      <c r="G12" s="45">
        <f t="shared" ca="1" si="4"/>
        <v>0</v>
      </c>
      <c r="H12" s="45">
        <f t="shared" ca="1" si="4"/>
        <v>0</v>
      </c>
      <c r="I12" s="45">
        <f t="shared" ca="1" si="4"/>
        <v>0</v>
      </c>
      <c r="J12" s="46">
        <f t="shared" ca="1" si="1"/>
        <v>0</v>
      </c>
      <c r="K12" s="46">
        <f t="shared" ca="1" si="2"/>
        <v>0</v>
      </c>
      <c r="L12" s="47">
        <f t="shared" ca="1" si="3"/>
        <v>0</v>
      </c>
      <c r="M12" s="4"/>
    </row>
    <row r="13" spans="1:13" ht="15.75" thickBot="1" x14ac:dyDescent="0.3"/>
    <row r="14" spans="1:13" ht="15.75" thickBot="1" x14ac:dyDescent="0.3">
      <c r="A14" s="89" t="s">
        <v>316</v>
      </c>
      <c r="B14" s="90"/>
      <c r="C14" s="90"/>
      <c r="D14" s="91"/>
    </row>
    <row r="15" spans="1:13" ht="15.75" thickBot="1" x14ac:dyDescent="0.3">
      <c r="A15" s="1" t="s">
        <v>2003</v>
      </c>
    </row>
    <row r="16" spans="1:13" ht="45" customHeight="1" x14ac:dyDescent="0.25">
      <c r="A16" s="82" t="s">
        <v>318</v>
      </c>
      <c r="B16" s="83"/>
      <c r="C16" s="83"/>
      <c r="D16" s="94" t="s">
        <v>319</v>
      </c>
    </row>
    <row r="17" spans="1:4" ht="15.75" thickBot="1" x14ac:dyDescent="0.3">
      <c r="A17" s="92"/>
      <c r="B17" s="93"/>
      <c r="C17" s="93"/>
      <c r="D17" s="95"/>
    </row>
    <row r="18" spans="1:4" x14ac:dyDescent="0.25">
      <c r="A18" s="17"/>
      <c r="B18" s="19">
        <v>3000001</v>
      </c>
      <c r="C18" s="19" t="s">
        <v>276</v>
      </c>
      <c r="D18" s="23">
        <v>0.40651121454774392</v>
      </c>
    </row>
    <row r="19" spans="1:4" ht="26.25" thickBot="1" x14ac:dyDescent="0.3">
      <c r="A19" s="24"/>
      <c r="B19" s="26">
        <v>3000651</v>
      </c>
      <c r="C19" s="26" t="s">
        <v>1989</v>
      </c>
      <c r="D19" s="30">
        <v>0.37525176683942169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topLeftCell="A15" workbookViewId="0">
      <selection activeCell="A23" sqref="A23:D2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1.7109375" customWidth="1"/>
    <col min="6" max="6" width="13.5703125" customWidth="1"/>
    <col min="7" max="9" width="0" hidden="1" customWidth="1"/>
  </cols>
  <sheetData>
    <row r="1" spans="1:13" ht="15.75" x14ac:dyDescent="0.25">
      <c r="A1" s="50">
        <v>30</v>
      </c>
      <c r="B1" s="49" t="s">
        <v>19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506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4209.2621859999999</v>
      </c>
      <c r="E6" s="14">
        <v>4756.1747779999996</v>
      </c>
      <c r="F6" s="14">
        <v>2699.8039306071946</v>
      </c>
      <c r="G6" s="14">
        <v>1961.4666906871942</v>
      </c>
      <c r="H6" s="14">
        <v>360.45437886000002</v>
      </c>
      <c r="I6" s="14">
        <v>377.88286105999998</v>
      </c>
      <c r="J6" s="15">
        <v>0.41240424968402922</v>
      </c>
      <c r="K6" s="15">
        <v>0.48819086302029807</v>
      </c>
      <c r="L6" s="16">
        <v>0.56764186696740315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3997.5320360000005</v>
      </c>
      <c r="E7" s="38">
        <f ca="1">SUM(E8:OFFSET(E6,MATCH("PROYECTOS",$A$8:$A$50,0),0))</f>
        <v>4196.6512359999997</v>
      </c>
      <c r="F7" s="38">
        <f ca="1">SUM(F8:OFFSET(F6,MATCH("PROYECTOS",$A$8:$A$50,0),0))</f>
        <v>2518.919231462266</v>
      </c>
      <c r="G7" s="38">
        <f ca="1">SUM(G8:OFFSET(G6,MATCH("PROYECTOS",$A$8:$A$50,0),0))</f>
        <v>1800.3209136222656</v>
      </c>
      <c r="H7" s="38">
        <f ca="1">SUM(H8:OFFSET(H6,MATCH("PROYECTOS",$A$8:$A$50,0),0))</f>
        <v>352.17406228000021</v>
      </c>
      <c r="I7" s="38">
        <f ca="1">SUM(I8:OFFSET(I6,MATCH("PROYECTOS",$A$8:$A$50,0),0))</f>
        <v>366.42425556000001</v>
      </c>
      <c r="J7" s="39">
        <f ca="1">IFERROR(G7/E7,0)</f>
        <v>0.42898988083132333</v>
      </c>
      <c r="K7" s="39">
        <f ca="1">IFERROR(SUM(G7,H7)/E7,0)</f>
        <v>0.51290775784215437</v>
      </c>
      <c r="L7" s="40">
        <f ca="1">IFERROR(SUM(G7,H7,I7)/E7,0)</f>
        <v>0.60022124541927646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42.299175000000012</v>
      </c>
      <c r="E8" s="21">
        <v>48.923607000000004</v>
      </c>
      <c r="F8" s="21">
        <f t="shared" ref="F8:F13" si="0">SUM(G8,H8,I8)</f>
        <v>21.297921600512772</v>
      </c>
      <c r="G8" s="21">
        <v>14.271915300512774</v>
      </c>
      <c r="H8" s="21">
        <v>3.2017647700000005</v>
      </c>
      <c r="I8" s="21">
        <v>3.8242415300000001</v>
      </c>
      <c r="J8" s="22">
        <f t="shared" ref="J8:J14" si="1">IFERROR(G8/E8,0)</f>
        <v>0.29171837842031501</v>
      </c>
      <c r="K8" s="22">
        <f t="shared" ref="K8:K14" si="2">IFERROR(SUM(G8,H8)/E8,0)</f>
        <v>0.35716254671313941</v>
      </c>
      <c r="L8" s="23">
        <f t="shared" ref="L8:L14" si="3">IFERROR(SUM(G8,H8,I8)/E8,0)</f>
        <v>0.43533015872097841</v>
      </c>
      <c r="M8" s="4"/>
    </row>
    <row r="9" spans="1:13" x14ac:dyDescent="0.25">
      <c r="A9" s="17"/>
      <c r="B9" s="19">
        <v>3000355</v>
      </c>
      <c r="C9" s="19" t="s">
        <v>508</v>
      </c>
      <c r="D9" s="20">
        <v>2639.9806750000007</v>
      </c>
      <c r="E9" s="21">
        <v>2816.8139120000001</v>
      </c>
      <c r="F9" s="21">
        <f t="shared" si="0"/>
        <v>2251.0934703339422</v>
      </c>
      <c r="G9" s="21">
        <v>1706.6819274539419</v>
      </c>
      <c r="H9" s="21">
        <v>327.44598941000021</v>
      </c>
      <c r="I9" s="21">
        <v>216.96555347000003</v>
      </c>
      <c r="J9" s="22">
        <f t="shared" si="1"/>
        <v>0.6058909039689313</v>
      </c>
      <c r="K9" s="22">
        <f t="shared" si="2"/>
        <v>0.72213784098349132</v>
      </c>
      <c r="L9" s="23">
        <f t="shared" si="3"/>
        <v>0.79916300496244574</v>
      </c>
      <c r="M9" s="4"/>
    </row>
    <row r="10" spans="1:13" ht="25.5" x14ac:dyDescent="0.25">
      <c r="A10" s="17"/>
      <c r="B10" s="19">
        <v>3000356</v>
      </c>
      <c r="C10" s="19" t="s">
        <v>509</v>
      </c>
      <c r="D10" s="20">
        <v>40.569740999999986</v>
      </c>
      <c r="E10" s="21">
        <v>51.545855999999993</v>
      </c>
      <c r="F10" s="21">
        <f t="shared" si="0"/>
        <v>27.132979264772477</v>
      </c>
      <c r="G10" s="21">
        <v>17.180738144772477</v>
      </c>
      <c r="H10" s="21">
        <v>4.9296494900000001</v>
      </c>
      <c r="I10" s="21">
        <v>5.02259163</v>
      </c>
      <c r="J10" s="22">
        <f t="shared" si="1"/>
        <v>0.33330978429716018</v>
      </c>
      <c r="K10" s="22">
        <f t="shared" si="2"/>
        <v>0.42894597840750726</v>
      </c>
      <c r="L10" s="23">
        <f t="shared" si="3"/>
        <v>0.52638526877451564</v>
      </c>
      <c r="M10" s="4"/>
    </row>
    <row r="11" spans="1:13" ht="25.5" x14ac:dyDescent="0.25">
      <c r="A11" s="17"/>
      <c r="B11" s="19">
        <v>3000422</v>
      </c>
      <c r="C11" s="19" t="s">
        <v>510</v>
      </c>
      <c r="D11" s="20">
        <v>1191.2696849999998</v>
      </c>
      <c r="E11" s="21">
        <v>1193.0407139999998</v>
      </c>
      <c r="F11" s="21">
        <f t="shared" si="0"/>
        <v>205.29757175797164</v>
      </c>
      <c r="G11" s="21">
        <v>55.877417157971649</v>
      </c>
      <c r="H11" s="21">
        <v>12.908433939999998</v>
      </c>
      <c r="I11" s="21">
        <v>136.51172066000001</v>
      </c>
      <c r="J11" s="22">
        <f t="shared" si="1"/>
        <v>4.6836136019723182E-2</v>
      </c>
      <c r="K11" s="22">
        <f t="shared" si="2"/>
        <v>5.7655912569276879E-2</v>
      </c>
      <c r="L11" s="23">
        <f t="shared" si="3"/>
        <v>0.1720792671606777</v>
      </c>
      <c r="M11" s="4"/>
    </row>
    <row r="12" spans="1:13" ht="38.25" x14ac:dyDescent="0.25">
      <c r="A12" s="17"/>
      <c r="B12" s="19">
        <v>3000520</v>
      </c>
      <c r="C12" s="19" t="s">
        <v>511</v>
      </c>
      <c r="D12" s="20">
        <v>63.973121000000013</v>
      </c>
      <c r="E12" s="21">
        <v>65.737508000000048</v>
      </c>
      <c r="F12" s="21">
        <f t="shared" si="0"/>
        <v>9.4843397170724479</v>
      </c>
      <c r="G12" s="21">
        <v>4.0671688070724485</v>
      </c>
      <c r="H12" s="21">
        <v>2.3876906699999996</v>
      </c>
      <c r="I12" s="21">
        <v>3.0294802400000007</v>
      </c>
      <c r="J12" s="22">
        <f t="shared" si="1"/>
        <v>6.186983551418538E-2</v>
      </c>
      <c r="K12" s="22">
        <f t="shared" si="2"/>
        <v>9.8191423335859396E-2</v>
      </c>
      <c r="L12" s="23">
        <f t="shared" si="3"/>
        <v>0.14427592413561585</v>
      </c>
      <c r="M12" s="4"/>
    </row>
    <row r="13" spans="1:13" ht="38.25" x14ac:dyDescent="0.25">
      <c r="A13" s="17"/>
      <c r="B13" s="19">
        <v>3000659</v>
      </c>
      <c r="C13" s="19" t="s">
        <v>512</v>
      </c>
      <c r="D13" s="20">
        <v>19.439639000000007</v>
      </c>
      <c r="E13" s="21">
        <v>20.589639000000012</v>
      </c>
      <c r="F13" s="21">
        <f t="shared" si="0"/>
        <v>4.612948787994406</v>
      </c>
      <c r="G13" s="21">
        <v>2.2417467579944059</v>
      </c>
      <c r="H13" s="21">
        <v>1.3005339999999996</v>
      </c>
      <c r="I13" s="21">
        <v>1.07066803</v>
      </c>
      <c r="J13" s="22">
        <f t="shared" si="1"/>
        <v>0.10887741926871106</v>
      </c>
      <c r="K13" s="22">
        <f t="shared" si="2"/>
        <v>0.1720419069996518</v>
      </c>
      <c r="L13" s="23">
        <f t="shared" si="3"/>
        <v>0.22404223735998496</v>
      </c>
      <c r="M13" s="4"/>
    </row>
    <row r="14" spans="1:13" ht="15.75" thickBot="1" x14ac:dyDescent="0.3">
      <c r="A14" s="41" t="s">
        <v>294</v>
      </c>
      <c r="B14" s="43"/>
      <c r="C14" s="43"/>
      <c r="D14" s="44">
        <f ca="1">OFFSET(D14,-MATCH("PROYECTOS",$A$8:$A$50,0)-1,0)-(OFFSET(D14,-MATCH("PROYECTOS",$A$8:$A$50,0),0))</f>
        <v>211.73014999999941</v>
      </c>
      <c r="E14" s="45">
        <f t="shared" ref="E14:I14" ca="1" si="4">OFFSET(E14,-MATCH("PROYECTOS",$A$8:$A$50,0)-1,0)-(OFFSET(E14,-MATCH("PROYECTOS",$A$8:$A$50,0),0))</f>
        <v>559.52354199999991</v>
      </c>
      <c r="F14" s="45">
        <f t="shared" ca="1" si="4"/>
        <v>180.88469914492862</v>
      </c>
      <c r="G14" s="45">
        <f t="shared" ca="1" si="4"/>
        <v>161.14577706492855</v>
      </c>
      <c r="H14" s="45">
        <f t="shared" ca="1" si="4"/>
        <v>8.2803165799998055</v>
      </c>
      <c r="I14" s="45">
        <f t="shared" ca="1" si="4"/>
        <v>11.458605499999976</v>
      </c>
      <c r="J14" s="46">
        <f t="shared" ca="1" si="1"/>
        <v>0.28800535628745461</v>
      </c>
      <c r="K14" s="46">
        <f t="shared" ca="1" si="2"/>
        <v>0.30280422703809734</v>
      </c>
      <c r="L14" s="47">
        <f t="shared" ca="1" si="3"/>
        <v>0.32328344665956588</v>
      </c>
      <c r="M14" s="4"/>
    </row>
    <row r="15" spans="1:13" ht="15.75" thickBot="1" x14ac:dyDescent="0.3"/>
    <row r="16" spans="1:13" ht="15.75" thickBot="1" x14ac:dyDescent="0.3">
      <c r="A16" s="89" t="s">
        <v>316</v>
      </c>
      <c r="B16" s="90"/>
      <c r="C16" s="90"/>
      <c r="D16" s="91"/>
    </row>
    <row r="17" spans="1:4" ht="15.75" thickBot="1" x14ac:dyDescent="0.3">
      <c r="A17" s="1" t="s">
        <v>542</v>
      </c>
    </row>
    <row r="18" spans="1:4" ht="45" customHeight="1" x14ac:dyDescent="0.25">
      <c r="A18" s="82" t="s">
        <v>318</v>
      </c>
      <c r="B18" s="83"/>
      <c r="C18" s="83"/>
      <c r="D18" s="94" t="s">
        <v>319</v>
      </c>
    </row>
    <row r="19" spans="1:4" ht="15.75" thickBot="1" x14ac:dyDescent="0.3">
      <c r="A19" s="92"/>
      <c r="B19" s="93"/>
      <c r="C19" s="93"/>
      <c r="D19" s="95"/>
    </row>
    <row r="20" spans="1:4" x14ac:dyDescent="0.25">
      <c r="A20" s="17"/>
      <c r="B20" s="19">
        <v>3000001</v>
      </c>
      <c r="C20" s="19" t="s">
        <v>276</v>
      </c>
      <c r="D20" s="23">
        <v>0.43533015872097841</v>
      </c>
    </row>
    <row r="21" spans="1:4" ht="25.5" x14ac:dyDescent="0.25">
      <c r="A21" s="17"/>
      <c r="B21" s="19">
        <v>3000422</v>
      </c>
      <c r="C21" s="19" t="s">
        <v>510</v>
      </c>
      <c r="D21" s="23">
        <v>0.1720792671606777</v>
      </c>
    </row>
    <row r="22" spans="1:4" ht="38.25" x14ac:dyDescent="0.25">
      <c r="A22" s="17"/>
      <c r="B22" s="19">
        <v>3000520</v>
      </c>
      <c r="C22" s="19" t="s">
        <v>511</v>
      </c>
      <c r="D22" s="23">
        <v>0.14427592413561585</v>
      </c>
    </row>
    <row r="23" spans="1:4" ht="39" thickBot="1" x14ac:dyDescent="0.3">
      <c r="A23" s="24"/>
      <c r="B23" s="26">
        <v>3000659</v>
      </c>
      <c r="C23" s="26" t="s">
        <v>512</v>
      </c>
      <c r="D23" s="30">
        <v>0.22404223735998496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workbookViewId="0">
      <selection activeCell="E11" sqref="E1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124</v>
      </c>
      <c r="B1" s="49" t="s">
        <v>84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1988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61.370684000000004</v>
      </c>
      <c r="I6" s="14">
        <v>66.079698000000008</v>
      </c>
      <c r="J6" s="14">
        <v>27.628433103265245</v>
      </c>
      <c r="K6" s="14">
        <v>17.591820513265247</v>
      </c>
      <c r="L6" s="14">
        <v>5.7822345199999994</v>
      </c>
      <c r="M6" s="14">
        <v>4.2543780699999996</v>
      </c>
      <c r="N6" s="15">
        <v>0.26622126077611985</v>
      </c>
      <c r="O6" s="15">
        <v>0.35372520971971216</v>
      </c>
      <c r="P6" s="16">
        <v>0.41810773867739592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t="shared" ref="H7:M7" si="0">SUM(H8:H17)</f>
        <v>61.370684000000004</v>
      </c>
      <c r="I7" s="37">
        <f t="shared" si="0"/>
        <v>66.079698000000022</v>
      </c>
      <c r="J7" s="37">
        <f t="shared" si="0"/>
        <v>27.628433103265248</v>
      </c>
      <c r="K7" s="37">
        <f t="shared" si="0"/>
        <v>17.591820513265247</v>
      </c>
      <c r="L7" s="37">
        <f t="shared" si="0"/>
        <v>5.7822345200000003</v>
      </c>
      <c r="M7" s="37">
        <f t="shared" si="0"/>
        <v>4.2543780700000005</v>
      </c>
      <c r="N7" s="39">
        <f>IFERROR(K7/I7,0)</f>
        <v>0.26622126077611979</v>
      </c>
      <c r="O7" s="39">
        <f>IFERROR(SUM(K7,L7)/I7,0)</f>
        <v>0.35372520971971211</v>
      </c>
      <c r="P7" s="40">
        <f>IFERROR(SUM(K7,L7,M7)/I7,0)</f>
        <v>0.41810773867739587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513</v>
      </c>
      <c r="D8" s="68">
        <v>3000001</v>
      </c>
      <c r="E8" s="19" t="s">
        <v>276</v>
      </c>
      <c r="F8" s="69">
        <v>1</v>
      </c>
      <c r="G8" s="19" t="s">
        <v>532</v>
      </c>
      <c r="H8" s="20">
        <v>23.861232000000001</v>
      </c>
      <c r="I8" s="21">
        <v>23.704457000000005</v>
      </c>
      <c r="J8" s="21">
        <f t="shared" ref="J8:J17" si="1">SUM(K8,L8,M8)</f>
        <v>9.6361276052647717</v>
      </c>
      <c r="K8" s="21">
        <v>5.628393115264771</v>
      </c>
      <c r="L8" s="21">
        <v>2.3243210300000001</v>
      </c>
      <c r="M8" s="21">
        <v>1.6834134599999999</v>
      </c>
      <c r="N8" s="22">
        <f t="shared" ref="N8:N18" si="2">IFERROR(K8/I8,0)</f>
        <v>0.23744028877205539</v>
      </c>
      <c r="O8" s="22">
        <f t="shared" ref="O8:O18" si="3">IFERROR(SUM(K8,L8)/I8,0)</f>
        <v>0.33549446609406702</v>
      </c>
      <c r="P8" s="23">
        <f t="shared" ref="P8:P18" si="4">IFERROR(SUM(K8,L8,M8)/I8,0)</f>
        <v>0.40651121454774392</v>
      </c>
      <c r="Q8" s="70">
        <v>40</v>
      </c>
      <c r="R8" s="21">
        <v>41</v>
      </c>
      <c r="S8" s="23">
        <f>IFERROR(R8/Q8,0)</f>
        <v>1.0249999999999999</v>
      </c>
    </row>
    <row r="9" spans="1:19" ht="25.5" x14ac:dyDescent="0.25">
      <c r="A9" s="17"/>
      <c r="B9" s="19">
        <v>5005011</v>
      </c>
      <c r="C9" s="19" t="s">
        <v>1992</v>
      </c>
      <c r="D9" s="68">
        <v>3000651</v>
      </c>
      <c r="E9" s="19" t="s">
        <v>1989</v>
      </c>
      <c r="F9" s="69">
        <v>303</v>
      </c>
      <c r="G9" s="19" t="s">
        <v>1798</v>
      </c>
      <c r="H9" s="20">
        <v>9.1046440000000004</v>
      </c>
      <c r="I9" s="21">
        <v>13.239232999999995</v>
      </c>
      <c r="J9" s="21">
        <f t="shared" si="1"/>
        <v>4.8779090870554267</v>
      </c>
      <c r="K9" s="21">
        <v>3.2793864070554264</v>
      </c>
      <c r="L9" s="21">
        <v>0.89933046000000005</v>
      </c>
      <c r="M9" s="21">
        <v>0.69919222000000003</v>
      </c>
      <c r="N9" s="22">
        <f t="shared" si="2"/>
        <v>0.24770214460727655</v>
      </c>
      <c r="O9" s="22">
        <f t="shared" si="3"/>
        <v>0.31563134110982316</v>
      </c>
      <c r="P9" s="23">
        <f t="shared" si="4"/>
        <v>0.36844348060461118</v>
      </c>
      <c r="Q9" s="70">
        <v>4900</v>
      </c>
      <c r="R9" s="21">
        <v>4945</v>
      </c>
      <c r="S9" s="23">
        <f t="shared" ref="S9:S17" si="5">IFERROR(R9/Q9,0)</f>
        <v>1.0091836734693878</v>
      </c>
    </row>
    <row r="10" spans="1:19" ht="25.5" x14ac:dyDescent="0.25">
      <c r="A10" s="17"/>
      <c r="B10" s="19">
        <v>5005012</v>
      </c>
      <c r="C10" s="19" t="s">
        <v>1993</v>
      </c>
      <c r="D10" s="68">
        <v>3000651</v>
      </c>
      <c r="E10" s="19" t="s">
        <v>1989</v>
      </c>
      <c r="F10" s="69">
        <v>304</v>
      </c>
      <c r="G10" s="19" t="s">
        <v>820</v>
      </c>
      <c r="H10" s="20">
        <v>0.75808200000000003</v>
      </c>
      <c r="I10" s="21">
        <v>0.75808200000000003</v>
      </c>
      <c r="J10" s="21">
        <f t="shared" si="1"/>
        <v>0.37460809770251169</v>
      </c>
      <c r="K10" s="21">
        <v>0.2445047177025117</v>
      </c>
      <c r="L10" s="21">
        <v>8.2187720000000006E-2</v>
      </c>
      <c r="M10" s="21">
        <v>4.7915659999999999E-2</v>
      </c>
      <c r="N10" s="22">
        <f t="shared" si="2"/>
        <v>0.32253069945271312</v>
      </c>
      <c r="O10" s="22">
        <f t="shared" si="3"/>
        <v>0.43094604238395279</v>
      </c>
      <c r="P10" s="23">
        <f t="shared" si="4"/>
        <v>0.49415247651640809</v>
      </c>
      <c r="Q10" s="70">
        <v>25</v>
      </c>
      <c r="R10" s="21">
        <v>65</v>
      </c>
      <c r="S10" s="23">
        <f t="shared" si="5"/>
        <v>2.6</v>
      </c>
    </row>
    <row r="11" spans="1:19" ht="38.25" x14ac:dyDescent="0.25">
      <c r="A11" s="17"/>
      <c r="B11" s="19">
        <v>5005013</v>
      </c>
      <c r="C11" s="19" t="s">
        <v>1994</v>
      </c>
      <c r="D11" s="68">
        <v>3000652</v>
      </c>
      <c r="E11" s="19" t="s">
        <v>1990</v>
      </c>
      <c r="F11" s="69">
        <v>602</v>
      </c>
      <c r="G11" s="19" t="s">
        <v>2001</v>
      </c>
      <c r="H11" s="20">
        <v>9.9826960000000007</v>
      </c>
      <c r="I11" s="21">
        <v>10.713896000000002</v>
      </c>
      <c r="J11" s="21">
        <f t="shared" si="1"/>
        <v>4.9552770581687522</v>
      </c>
      <c r="K11" s="21">
        <v>3.2102994981687516</v>
      </c>
      <c r="L11" s="21">
        <v>0.94308859</v>
      </c>
      <c r="M11" s="21">
        <v>0.80188896999999992</v>
      </c>
      <c r="N11" s="22">
        <f t="shared" si="2"/>
        <v>0.29963885202626112</v>
      </c>
      <c r="O11" s="22">
        <f t="shared" si="3"/>
        <v>0.38766365551511339</v>
      </c>
      <c r="P11" s="23">
        <f t="shared" si="4"/>
        <v>0.4625093484357839</v>
      </c>
      <c r="Q11" s="70">
        <v>4</v>
      </c>
      <c r="R11" s="21">
        <v>5</v>
      </c>
      <c r="S11" s="23">
        <f t="shared" si="5"/>
        <v>1.25</v>
      </c>
    </row>
    <row r="12" spans="1:19" ht="38.25" x14ac:dyDescent="0.25">
      <c r="A12" s="17"/>
      <c r="B12" s="19">
        <v>5005014</v>
      </c>
      <c r="C12" s="19" t="s">
        <v>1995</v>
      </c>
      <c r="D12" s="68">
        <v>3000652</v>
      </c>
      <c r="E12" s="19" t="s">
        <v>1990</v>
      </c>
      <c r="F12" s="69">
        <v>303</v>
      </c>
      <c r="G12" s="19" t="s">
        <v>1798</v>
      </c>
      <c r="H12" s="20">
        <v>0.74137100000000011</v>
      </c>
      <c r="I12" s="21">
        <v>0.741371</v>
      </c>
      <c r="J12" s="21">
        <f t="shared" si="1"/>
        <v>0.39708622953464667</v>
      </c>
      <c r="K12" s="21">
        <v>0.23802510953464662</v>
      </c>
      <c r="L12" s="21">
        <v>8.9485349999999991E-2</v>
      </c>
      <c r="M12" s="21">
        <v>6.9575770000000009E-2</v>
      </c>
      <c r="N12" s="22">
        <f t="shared" si="2"/>
        <v>0.32106072335530605</v>
      </c>
      <c r="O12" s="22">
        <f t="shared" si="3"/>
        <v>0.44176324611381701</v>
      </c>
      <c r="P12" s="23">
        <f t="shared" si="4"/>
        <v>0.53561068551999835</v>
      </c>
      <c r="Q12" s="70">
        <v>12</v>
      </c>
      <c r="R12" s="21">
        <v>13</v>
      </c>
      <c r="S12" s="23">
        <f t="shared" si="5"/>
        <v>1.0833333333333333</v>
      </c>
    </row>
    <row r="13" spans="1:19" ht="38.25" x14ac:dyDescent="0.25">
      <c r="A13" s="17"/>
      <c r="B13" s="19">
        <v>5005015</v>
      </c>
      <c r="C13" s="19" t="s">
        <v>1996</v>
      </c>
      <c r="D13" s="68">
        <v>3000652</v>
      </c>
      <c r="E13" s="19" t="s">
        <v>1990</v>
      </c>
      <c r="F13" s="69">
        <v>53</v>
      </c>
      <c r="G13" s="19" t="s">
        <v>631</v>
      </c>
      <c r="H13" s="20">
        <v>1.4332019999999999</v>
      </c>
      <c r="I13" s="21">
        <v>1.4332019999999999</v>
      </c>
      <c r="J13" s="21">
        <f t="shared" si="1"/>
        <v>0.60483975366982301</v>
      </c>
      <c r="K13" s="21">
        <v>0.39090261366982304</v>
      </c>
      <c r="L13" s="21">
        <v>0.13535439999999999</v>
      </c>
      <c r="M13" s="21">
        <v>7.8582739999999998E-2</v>
      </c>
      <c r="N13" s="22">
        <f t="shared" si="2"/>
        <v>0.27274774502814192</v>
      </c>
      <c r="O13" s="22">
        <f t="shared" si="3"/>
        <v>0.36718970087246816</v>
      </c>
      <c r="P13" s="23">
        <f t="shared" si="4"/>
        <v>0.4220198922900073</v>
      </c>
      <c r="Q13" s="70">
        <v>3</v>
      </c>
      <c r="R13" s="21">
        <v>5</v>
      </c>
      <c r="S13" s="23">
        <f t="shared" si="5"/>
        <v>1.6666666666666667</v>
      </c>
    </row>
    <row r="14" spans="1:19" ht="38.25" x14ac:dyDescent="0.25">
      <c r="A14" s="17"/>
      <c r="B14" s="19">
        <v>5005016</v>
      </c>
      <c r="C14" s="19" t="s">
        <v>1997</v>
      </c>
      <c r="D14" s="68">
        <v>3000653</v>
      </c>
      <c r="E14" s="19" t="s">
        <v>1991</v>
      </c>
      <c r="F14" s="69">
        <v>6</v>
      </c>
      <c r="G14" s="19" t="s">
        <v>635</v>
      </c>
      <c r="H14" s="20">
        <v>8.4994680000000002</v>
      </c>
      <c r="I14" s="21">
        <v>8.4994679999999985</v>
      </c>
      <c r="J14" s="21">
        <f t="shared" si="1"/>
        <v>3.5892845253589396</v>
      </c>
      <c r="K14" s="21">
        <v>2.4593955753589398</v>
      </c>
      <c r="L14" s="21">
        <v>0.70320910000000003</v>
      </c>
      <c r="M14" s="21">
        <v>0.42667984999999997</v>
      </c>
      <c r="N14" s="22">
        <f t="shared" si="2"/>
        <v>0.28935876637913577</v>
      </c>
      <c r="O14" s="22">
        <f t="shared" si="3"/>
        <v>0.37209442701107182</v>
      </c>
      <c r="P14" s="23">
        <f t="shared" si="4"/>
        <v>0.42229519840052815</v>
      </c>
      <c r="Q14" s="70">
        <v>480000</v>
      </c>
      <c r="R14" s="21">
        <v>482554</v>
      </c>
      <c r="S14" s="23">
        <f t="shared" si="5"/>
        <v>1.0053208333333334</v>
      </c>
    </row>
    <row r="15" spans="1:19" ht="25.5" x14ac:dyDescent="0.25">
      <c r="A15" s="17"/>
      <c r="B15" s="19">
        <v>5005017</v>
      </c>
      <c r="C15" s="19" t="s">
        <v>1998</v>
      </c>
      <c r="D15" s="68">
        <v>3000653</v>
      </c>
      <c r="E15" s="19" t="s">
        <v>1991</v>
      </c>
      <c r="F15" s="69">
        <v>303</v>
      </c>
      <c r="G15" s="19" t="s">
        <v>1798</v>
      </c>
      <c r="H15" s="20">
        <v>2.0579719999999995</v>
      </c>
      <c r="I15" s="21">
        <v>2.0579719999999995</v>
      </c>
      <c r="J15" s="21">
        <f t="shared" si="1"/>
        <v>1.0193190620340429</v>
      </c>
      <c r="K15" s="21">
        <v>0.66246624203404281</v>
      </c>
      <c r="L15" s="21">
        <v>0.22058299000000003</v>
      </c>
      <c r="M15" s="21">
        <v>0.13626982999999998</v>
      </c>
      <c r="N15" s="22">
        <f t="shared" si="2"/>
        <v>0.32190245641536569</v>
      </c>
      <c r="O15" s="22">
        <f t="shared" si="3"/>
        <v>0.42908709741145318</v>
      </c>
      <c r="P15" s="23">
        <f t="shared" si="4"/>
        <v>0.49530268732229743</v>
      </c>
      <c r="Q15" s="70">
        <v>90</v>
      </c>
      <c r="R15" s="21">
        <v>91</v>
      </c>
      <c r="S15" s="23">
        <f t="shared" si="5"/>
        <v>1.0111111111111111</v>
      </c>
    </row>
    <row r="16" spans="1:19" ht="38.25" x14ac:dyDescent="0.25">
      <c r="A16" s="17"/>
      <c r="B16" s="19">
        <v>5005018</v>
      </c>
      <c r="C16" s="19" t="s">
        <v>1999</v>
      </c>
      <c r="D16" s="68">
        <v>3000653</v>
      </c>
      <c r="E16" s="19" t="s">
        <v>1991</v>
      </c>
      <c r="F16" s="69">
        <v>53</v>
      </c>
      <c r="G16" s="19" t="s">
        <v>631</v>
      </c>
      <c r="H16" s="20">
        <v>4.5932550000000001</v>
      </c>
      <c r="I16" s="21">
        <v>4.5932550000000001</v>
      </c>
      <c r="J16" s="21">
        <f t="shared" si="1"/>
        <v>2.0694014960099238</v>
      </c>
      <c r="K16" s="21">
        <v>1.4093012360099237</v>
      </c>
      <c r="L16" s="21">
        <v>0.36800257999999997</v>
      </c>
      <c r="M16" s="21">
        <v>0.29209768000000003</v>
      </c>
      <c r="N16" s="22">
        <f t="shared" si="2"/>
        <v>0.30681972501198468</v>
      </c>
      <c r="O16" s="22">
        <f t="shared" si="3"/>
        <v>0.38693776330944474</v>
      </c>
      <c r="P16" s="23">
        <f t="shared" si="4"/>
        <v>0.45053050527565391</v>
      </c>
      <c r="Q16" s="70">
        <v>15000</v>
      </c>
      <c r="R16" s="21">
        <v>15571</v>
      </c>
      <c r="S16" s="23">
        <f t="shared" si="5"/>
        <v>1.0380666666666667</v>
      </c>
    </row>
    <row r="17" spans="1:19" ht="51" x14ac:dyDescent="0.25">
      <c r="A17" s="17"/>
      <c r="B17" s="19">
        <v>5005019</v>
      </c>
      <c r="C17" s="19" t="s">
        <v>2000</v>
      </c>
      <c r="D17" s="68">
        <v>3000653</v>
      </c>
      <c r="E17" s="19" t="s">
        <v>1991</v>
      </c>
      <c r="F17" s="69">
        <v>287</v>
      </c>
      <c r="G17" s="19" t="s">
        <v>1800</v>
      </c>
      <c r="H17" s="20">
        <v>0.33876200000000001</v>
      </c>
      <c r="I17" s="21">
        <v>0.33876199999999995</v>
      </c>
      <c r="J17" s="21">
        <f t="shared" si="1"/>
        <v>0.10458018846641068</v>
      </c>
      <c r="K17" s="21">
        <v>6.9145998466410674E-2</v>
      </c>
      <c r="L17" s="21">
        <v>1.6672300000000001E-2</v>
      </c>
      <c r="M17" s="21">
        <v>1.8761890000000003E-2</v>
      </c>
      <c r="N17" s="22">
        <f t="shared" si="2"/>
        <v>0.20411379808364186</v>
      </c>
      <c r="O17" s="22">
        <f t="shared" si="3"/>
        <v>0.25332917643186276</v>
      </c>
      <c r="P17" s="23">
        <f t="shared" si="4"/>
        <v>0.30871286763689759</v>
      </c>
      <c r="Q17" s="70">
        <v>15</v>
      </c>
      <c r="R17" s="21">
        <v>16</v>
      </c>
      <c r="S17" s="23">
        <f t="shared" si="5"/>
        <v>1.0666666666666667</v>
      </c>
    </row>
    <row r="18" spans="1:19" ht="15.75" thickBot="1" x14ac:dyDescent="0.3">
      <c r="A18" s="41" t="s">
        <v>294</v>
      </c>
      <c r="B18" s="43"/>
      <c r="C18" s="43"/>
      <c r="D18" s="65"/>
      <c r="E18" s="43"/>
      <c r="F18" s="66"/>
      <c r="G18" s="43"/>
      <c r="H18" s="44">
        <f>H6-H7</f>
        <v>0</v>
      </c>
      <c r="I18" s="44">
        <f t="shared" ref="I18:M18" si="6">I6-I7</f>
        <v>0</v>
      </c>
      <c r="J18" s="44">
        <f t="shared" si="6"/>
        <v>0</v>
      </c>
      <c r="K18" s="44">
        <f t="shared" si="6"/>
        <v>0</v>
      </c>
      <c r="L18" s="44">
        <f t="shared" si="6"/>
        <v>0</v>
      </c>
      <c r="M18" s="44">
        <f t="shared" si="6"/>
        <v>0</v>
      </c>
      <c r="N18" s="46">
        <f t="shared" si="2"/>
        <v>0</v>
      </c>
      <c r="O18" s="46">
        <f t="shared" si="3"/>
        <v>0</v>
      </c>
      <c r="P18" s="47">
        <f t="shared" si="4"/>
        <v>0</v>
      </c>
      <c r="Q18" s="67"/>
      <c r="R18" s="45"/>
      <c r="S18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125</v>
      </c>
      <c r="B1" s="50" t="s">
        <v>85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2004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147.55197100000004</v>
      </c>
      <c r="E6" s="14">
        <v>161.2686139999999</v>
      </c>
      <c r="F6" s="14">
        <v>46.460177829241864</v>
      </c>
      <c r="G6" s="14">
        <v>28.695355879241866</v>
      </c>
      <c r="H6" s="14">
        <v>7.4668521999999946</v>
      </c>
      <c r="I6" s="14">
        <v>10.297969750000002</v>
      </c>
      <c r="J6" s="15">
        <v>0.17793515531324577</v>
      </c>
      <c r="K6" s="15">
        <v>0.22423587071469397</v>
      </c>
      <c r="L6" s="16">
        <v>0.28809187774902001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147.55197100000001</v>
      </c>
      <c r="E7" s="38">
        <f ca="1">SUM(E8:OFFSET(E6,MATCH("GOBIERNOS REGIONALES",$A$8:$A$50,0),0))</f>
        <v>161.26861400000001</v>
      </c>
      <c r="F7" s="38">
        <f ca="1">SUM(F8:OFFSET(F6,MATCH("GOBIERNOS REGIONALES",$A$8:$A$50,0),0))</f>
        <v>46.460177829241871</v>
      </c>
      <c r="G7" s="38">
        <f ca="1">SUM(G8:OFFSET(G6,MATCH("GOBIERNOS REGIONALES",$A$8:$A$50,0),0))</f>
        <v>28.695355879241866</v>
      </c>
      <c r="H7" s="38">
        <f ca="1">SUM(H8:OFFSET(H6,MATCH("GOBIERNOS REGIONALES",$A$8:$A$50,0),0))</f>
        <v>7.4668521999999955</v>
      </c>
      <c r="I7" s="38">
        <f ca="1">SUM(I8:OFFSET(I6,MATCH("GOBIERNOS REGIONALES",$A$8:$A$50,0),0))</f>
        <v>10.297969750000005</v>
      </c>
      <c r="J7" s="39">
        <f ca="1">IFERROR(G7/E7,0)</f>
        <v>0.17793515531324566</v>
      </c>
      <c r="K7" s="39">
        <f ca="1">IFERROR(SUM(G7,H7)/E7,0)</f>
        <v>0.22423587071469381</v>
      </c>
      <c r="L7" s="40">
        <f ca="1">IFERROR(SUM(G7,H7,I7)/E7,0)</f>
        <v>0.28809187774901984</v>
      </c>
      <c r="M7" s="4"/>
    </row>
    <row r="8" spans="1:13" ht="25.5" x14ac:dyDescent="0.25">
      <c r="A8" s="17"/>
      <c r="B8" s="18">
        <v>32</v>
      </c>
      <c r="C8" s="19" t="s">
        <v>121</v>
      </c>
      <c r="D8" s="20">
        <v>147.55197100000001</v>
      </c>
      <c r="E8" s="21">
        <v>161.26861400000001</v>
      </c>
      <c r="F8" s="21">
        <f t="shared" ref="F8:F10" si="0">SUM(G8,H8,I8)</f>
        <v>46.460177829241871</v>
      </c>
      <c r="G8" s="21">
        <v>28.695355879241866</v>
      </c>
      <c r="H8" s="21">
        <v>7.4668521999999955</v>
      </c>
      <c r="I8" s="21">
        <v>10.297969750000005</v>
      </c>
      <c r="J8" s="22">
        <f t="shared" ref="J8:J10" si="1">IFERROR(G8/E8,0)</f>
        <v>0.17793515531324566</v>
      </c>
      <c r="K8" s="22">
        <f t="shared" ref="K8:K10" si="2">IFERROR(SUM(G8,H8)/E8,0)</f>
        <v>0.22423587071469381</v>
      </c>
      <c r="L8" s="23">
        <f t="shared" ref="L8:L10" si="3">IFERROR(SUM(G8,H8,I8)/E8,0)</f>
        <v>0.28809187774901984</v>
      </c>
      <c r="M8" s="4"/>
    </row>
    <row r="9" spans="1:13" ht="15.75" thickBot="1" x14ac:dyDescent="0.3">
      <c r="A9" s="41" t="s">
        <v>206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233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125</v>
      </c>
      <c r="B1" s="51" t="s">
        <v>85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2005</v>
      </c>
      <c r="N2" s="72" t="s">
        <v>2023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147.55197100000004</v>
      </c>
      <c r="E6" s="14">
        <f ca="1">SUM(E7:OFFSET(E7,50,0))</f>
        <v>161.2686139999999</v>
      </c>
      <c r="F6" s="14">
        <f ca="1">SUM(F7:OFFSET(F7,50,0))</f>
        <v>46.460177829241864</v>
      </c>
      <c r="G6" s="14">
        <f ca="1">SUM(G7:OFFSET(G7,50,0))</f>
        <v>28.695355879241866</v>
      </c>
      <c r="H6" s="14">
        <f ca="1">SUM(H7:OFFSET(H7,50,0))</f>
        <v>7.4668521999999946</v>
      </c>
      <c r="I6" s="14">
        <f ca="1">SUM(I7:OFFSET(I7,50,0))</f>
        <v>10.297969750000002</v>
      </c>
      <c r="J6" s="15">
        <f ca="1">IFERROR(G6/E6,0)</f>
        <v>0.17793515531324577</v>
      </c>
      <c r="K6" s="15">
        <f ca="1">IFERROR(SUM(G6,H6)/E6,0)</f>
        <v>0.22423587071469397</v>
      </c>
      <c r="L6" s="16">
        <f ca="1">IFERROR(SUM(G6,H6,I6)/E6,0)</f>
        <v>0.28809187774902001</v>
      </c>
      <c r="M6" s="4"/>
      <c r="O6" s="5" t="s">
        <v>313</v>
      </c>
      <c r="P6" s="71" t="s">
        <v>314</v>
      </c>
    </row>
    <row r="7" spans="1:16" ht="15.75" thickBot="1" x14ac:dyDescent="0.3">
      <c r="A7" s="24"/>
      <c r="B7" s="56">
        <v>15</v>
      </c>
      <c r="C7" s="26" t="s">
        <v>264</v>
      </c>
      <c r="D7" s="27">
        <v>147.55197100000004</v>
      </c>
      <c r="E7" s="28">
        <v>161.2686139999999</v>
      </c>
      <c r="F7" s="28">
        <f>SUM(G7,H7,I7)</f>
        <v>46.460177829241864</v>
      </c>
      <c r="G7" s="28">
        <v>28.695355879241866</v>
      </c>
      <c r="H7" s="28">
        <v>7.4668521999999946</v>
      </c>
      <c r="I7" s="28">
        <v>10.297969750000002</v>
      </c>
      <c r="J7" s="29">
        <f>IFERROR(G7/E7,0)</f>
        <v>0.17793515531324577</v>
      </c>
      <c r="K7" s="29">
        <f>IFERROR(SUM(G7,H7)/E7,0)</f>
        <v>0.22423587071469397</v>
      </c>
      <c r="L7" s="30">
        <f>IFERROR(SUM(G7,H7,I7)/E7,0)</f>
        <v>0.28809187774902001</v>
      </c>
      <c r="M7" s="4"/>
      <c r="N7" t="s">
        <v>264</v>
      </c>
      <c r="O7" s="5">
        <v>46.460177829241864</v>
      </c>
      <c r="P7" s="71">
        <v>0.28809187774902001</v>
      </c>
    </row>
    <row r="8" spans="1:16" x14ac:dyDescent="0.25">
      <c r="O8" s="5"/>
      <c r="P8" s="71"/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topLeftCell="A13" workbookViewId="0">
      <selection activeCell="A21" sqref="A21:D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" customWidth="1"/>
    <col min="6" max="6" width="13.5703125" customWidth="1"/>
    <col min="7" max="9" width="0" hidden="1" customWidth="1"/>
  </cols>
  <sheetData>
    <row r="1" spans="1:13" ht="15.75" x14ac:dyDescent="0.25">
      <c r="A1" s="50">
        <v>125</v>
      </c>
      <c r="B1" s="49" t="s">
        <v>85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2006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147.55197100000004</v>
      </c>
      <c r="E6" s="14">
        <v>161.2686139999999</v>
      </c>
      <c r="F6" s="14">
        <v>46.460177829241864</v>
      </c>
      <c r="G6" s="14">
        <v>28.695355879241866</v>
      </c>
      <c r="H6" s="14">
        <v>7.4668521999999946</v>
      </c>
      <c r="I6" s="14">
        <v>10.297969750000002</v>
      </c>
      <c r="J6" s="15">
        <v>0.17793515531324577</v>
      </c>
      <c r="K6" s="15">
        <v>0.22423587071469397</v>
      </c>
      <c r="L6" s="16">
        <v>0.28809187774902001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147.55197100000004</v>
      </c>
      <c r="E7" s="38">
        <f ca="1">SUM(E8:OFFSET(E6,MATCH("PROYECTOS",$A$8:$A$50,0),0))</f>
        <v>161.26861400000001</v>
      </c>
      <c r="F7" s="38">
        <f ca="1">SUM(F8:OFFSET(F6,MATCH("PROYECTOS",$A$8:$A$50,0),0))</f>
        <v>46.460177829241864</v>
      </c>
      <c r="G7" s="38">
        <f ca="1">SUM(G8:OFFSET(G6,MATCH("PROYECTOS",$A$8:$A$50,0),0))</f>
        <v>28.695355879241866</v>
      </c>
      <c r="H7" s="38">
        <f ca="1">SUM(H8:OFFSET(H6,MATCH("PROYECTOS",$A$8:$A$50,0),0))</f>
        <v>7.4668521999999999</v>
      </c>
      <c r="I7" s="38">
        <f ca="1">SUM(I8:OFFSET(I6,MATCH("PROYECTOS",$A$8:$A$50,0),0))</f>
        <v>10.297969749999998</v>
      </c>
      <c r="J7" s="39">
        <f ca="1">IFERROR(G7/E7,0)</f>
        <v>0.17793515531324566</v>
      </c>
      <c r="K7" s="39">
        <f ca="1">IFERROR(SUM(G7,H7)/E7,0)</f>
        <v>0.22423587071469381</v>
      </c>
      <c r="L7" s="40">
        <f ca="1">IFERROR(SUM(G7,H7,I7)/E7,0)</f>
        <v>0.28809187774901979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18.520453</v>
      </c>
      <c r="E8" s="21">
        <v>58.41854</v>
      </c>
      <c r="F8" s="21">
        <f t="shared" ref="F8:F12" si="0">SUM(G8,H8,I8)</f>
        <v>22.462543315092692</v>
      </c>
      <c r="G8" s="21">
        <v>14.941210175092692</v>
      </c>
      <c r="H8" s="21">
        <v>3.1256204899999998</v>
      </c>
      <c r="I8" s="21">
        <v>4.3957126499999992</v>
      </c>
      <c r="J8" s="22">
        <f t="shared" ref="J8:J13" si="1">IFERROR(G8/E8,0)</f>
        <v>0.25576144448479354</v>
      </c>
      <c r="K8" s="22">
        <f t="shared" ref="K8:K13" si="2">IFERROR(SUM(G8,H8)/E8,0)</f>
        <v>0.30926535762606683</v>
      </c>
      <c r="L8" s="23">
        <f t="shared" ref="L8:L13" si="3">IFERROR(SUM(G8,H8,I8)/E8,0)</f>
        <v>0.38451052208926639</v>
      </c>
      <c r="M8" s="4"/>
    </row>
    <row r="9" spans="1:13" x14ac:dyDescent="0.25">
      <c r="A9" s="17"/>
      <c r="B9" s="19">
        <v>3000654</v>
      </c>
      <c r="C9" s="19" t="s">
        <v>2008</v>
      </c>
      <c r="D9" s="20">
        <v>125.05423600000003</v>
      </c>
      <c r="E9" s="21">
        <v>100.27544999999998</v>
      </c>
      <c r="F9" s="21">
        <f t="shared" si="0"/>
        <v>22.72088786562966</v>
      </c>
      <c r="G9" s="21">
        <v>13.036096285629661</v>
      </c>
      <c r="H9" s="21">
        <v>4.0854446500000003</v>
      </c>
      <c r="I9" s="21">
        <v>5.5993469299999994</v>
      </c>
      <c r="J9" s="22">
        <f t="shared" si="1"/>
        <v>0.13000286995101656</v>
      </c>
      <c r="K9" s="22">
        <f t="shared" si="2"/>
        <v>0.1707450920003816</v>
      </c>
      <c r="L9" s="23">
        <f t="shared" si="3"/>
        <v>0.22658475095977795</v>
      </c>
      <c r="M9" s="4"/>
    </row>
    <row r="10" spans="1:13" ht="38.25" x14ac:dyDescent="0.25">
      <c r="A10" s="17"/>
      <c r="B10" s="19">
        <v>3000655</v>
      </c>
      <c r="C10" s="19" t="s">
        <v>2009</v>
      </c>
      <c r="D10" s="20">
        <v>1.6551559999999998</v>
      </c>
      <c r="E10" s="21">
        <v>0.60799600000000009</v>
      </c>
      <c r="F10" s="21">
        <f t="shared" si="0"/>
        <v>0.16731930854212934</v>
      </c>
      <c r="G10" s="21">
        <v>9.0790528542129323E-2</v>
      </c>
      <c r="H10" s="21">
        <v>4.5343300000000003E-2</v>
      </c>
      <c r="I10" s="21">
        <v>3.1185480000000002E-2</v>
      </c>
      <c r="J10" s="22">
        <f t="shared" si="1"/>
        <v>0.14932750962527599</v>
      </c>
      <c r="K10" s="22">
        <f t="shared" si="2"/>
        <v>0.22390579632453059</v>
      </c>
      <c r="L10" s="23">
        <f t="shared" si="3"/>
        <v>0.27519804166824996</v>
      </c>
      <c r="M10" s="4"/>
    </row>
    <row r="11" spans="1:13" ht="25.5" x14ac:dyDescent="0.25">
      <c r="A11" s="17"/>
      <c r="B11" s="19">
        <v>3000656</v>
      </c>
      <c r="C11" s="19" t="s">
        <v>2010</v>
      </c>
      <c r="D11" s="20">
        <v>1.4345659999999998</v>
      </c>
      <c r="E11" s="21">
        <v>1.7646230000000001</v>
      </c>
      <c r="F11" s="21">
        <f t="shared" si="0"/>
        <v>1.0188103297123368</v>
      </c>
      <c r="G11" s="21">
        <v>0.57698404971233686</v>
      </c>
      <c r="H11" s="21">
        <v>0.20106513999999998</v>
      </c>
      <c r="I11" s="21">
        <v>0.24076113999999998</v>
      </c>
      <c r="J11" s="22">
        <f t="shared" si="1"/>
        <v>0.32697298500151978</v>
      </c>
      <c r="K11" s="22">
        <f t="shared" si="2"/>
        <v>0.44091524915652625</v>
      </c>
      <c r="L11" s="23">
        <f t="shared" si="3"/>
        <v>0.57735296984814133</v>
      </c>
      <c r="M11" s="4"/>
    </row>
    <row r="12" spans="1:13" ht="38.25" x14ac:dyDescent="0.25">
      <c r="A12" s="17"/>
      <c r="B12" s="19">
        <v>3000657</v>
      </c>
      <c r="C12" s="19" t="s">
        <v>2011</v>
      </c>
      <c r="D12" s="20">
        <v>0.88756000000000002</v>
      </c>
      <c r="E12" s="21">
        <v>0.20200500000000005</v>
      </c>
      <c r="F12" s="21">
        <f t="shared" si="0"/>
        <v>9.0617010265046816E-2</v>
      </c>
      <c r="G12" s="21">
        <v>5.0274840265046805E-2</v>
      </c>
      <c r="H12" s="21">
        <v>9.3786200000000007E-3</v>
      </c>
      <c r="I12" s="21">
        <v>3.0963549999999999E-2</v>
      </c>
      <c r="J12" s="22">
        <f t="shared" si="1"/>
        <v>0.24887918747083881</v>
      </c>
      <c r="K12" s="22">
        <f t="shared" si="2"/>
        <v>0.29530685015245561</v>
      </c>
      <c r="L12" s="23">
        <f t="shared" si="3"/>
        <v>0.44858795705575011</v>
      </c>
      <c r="M12" s="4"/>
    </row>
    <row r="13" spans="1:13" ht="15.75" thickBot="1" x14ac:dyDescent="0.3">
      <c r="A13" s="41" t="s">
        <v>294</v>
      </c>
      <c r="B13" s="43"/>
      <c r="C13" s="43"/>
      <c r="D13" s="44">
        <f ca="1">OFFSET(D13,-MATCH("PROYECTOS",$A$8:$A$50,0)-1,0)-(OFFSET(D13,-MATCH("PROYECTOS",$A$8:$A$50,0),0))</f>
        <v>0</v>
      </c>
      <c r="E13" s="45">
        <f t="shared" ref="E13:I13" ca="1" si="4">OFFSET(E13,-MATCH("PROYECTOS",$A$8:$A$50,0)-1,0)-(OFFSET(E13,-MATCH("PROYECTOS",$A$8:$A$50,0),0))</f>
        <v>0</v>
      </c>
      <c r="F13" s="45">
        <f t="shared" ca="1" si="4"/>
        <v>0</v>
      </c>
      <c r="G13" s="45">
        <f t="shared" ca="1" si="4"/>
        <v>0</v>
      </c>
      <c r="H13" s="45">
        <f t="shared" ca="1" si="4"/>
        <v>0</v>
      </c>
      <c r="I13" s="45">
        <f t="shared" ca="1" si="4"/>
        <v>0</v>
      </c>
      <c r="J13" s="46">
        <f t="shared" ca="1" si="1"/>
        <v>0</v>
      </c>
      <c r="K13" s="46">
        <f t="shared" ca="1" si="2"/>
        <v>0</v>
      </c>
      <c r="L13" s="47">
        <f t="shared" ca="1" si="3"/>
        <v>0</v>
      </c>
      <c r="M13" s="4"/>
    </row>
    <row r="14" spans="1:13" ht="15.75" thickBot="1" x14ac:dyDescent="0.3"/>
    <row r="15" spans="1:13" ht="15.75" thickBot="1" x14ac:dyDescent="0.3">
      <c r="A15" s="89" t="s">
        <v>316</v>
      </c>
      <c r="B15" s="90"/>
      <c r="C15" s="90"/>
      <c r="D15" s="91"/>
    </row>
    <row r="16" spans="1:13" ht="15.75" thickBot="1" x14ac:dyDescent="0.3">
      <c r="A16" s="1" t="s">
        <v>2024</v>
      </c>
    </row>
    <row r="17" spans="1:4" ht="45" customHeight="1" x14ac:dyDescent="0.25">
      <c r="A17" s="82" t="s">
        <v>318</v>
      </c>
      <c r="B17" s="83"/>
      <c r="C17" s="83"/>
      <c r="D17" s="94" t="s">
        <v>319</v>
      </c>
    </row>
    <row r="18" spans="1:4" ht="15.75" thickBot="1" x14ac:dyDescent="0.3">
      <c r="A18" s="92"/>
      <c r="B18" s="93"/>
      <c r="C18" s="93"/>
      <c r="D18" s="95"/>
    </row>
    <row r="19" spans="1:4" x14ac:dyDescent="0.25">
      <c r="A19" s="17"/>
      <c r="B19" s="19">
        <v>3000001</v>
      </c>
      <c r="C19" s="19" t="s">
        <v>276</v>
      </c>
      <c r="D19" s="23">
        <v>0.38451052208926639</v>
      </c>
    </row>
    <row r="20" spans="1:4" x14ac:dyDescent="0.25">
      <c r="A20" s="17"/>
      <c r="B20" s="19">
        <v>3000654</v>
      </c>
      <c r="C20" s="19" t="s">
        <v>2008</v>
      </c>
      <c r="D20" s="23">
        <v>0.22658475095977795</v>
      </c>
    </row>
    <row r="21" spans="1:4" ht="39" thickBot="1" x14ac:dyDescent="0.3">
      <c r="A21" s="24"/>
      <c r="B21" s="26">
        <v>3000655</v>
      </c>
      <c r="C21" s="26" t="s">
        <v>2009</v>
      </c>
      <c r="D21" s="30">
        <v>0.27519804166824996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"/>
  <sheetViews>
    <sheetView workbookViewId="0">
      <selection activeCell="A19" sqref="A19:XFD5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125</v>
      </c>
      <c r="B1" s="49" t="s">
        <v>85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2007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147.55197100000004</v>
      </c>
      <c r="I6" s="14">
        <v>161.2686139999999</v>
      </c>
      <c r="J6" s="14">
        <v>46.460177829241864</v>
      </c>
      <c r="K6" s="14">
        <v>28.695355879241866</v>
      </c>
      <c r="L6" s="14">
        <v>7.4668521999999946</v>
      </c>
      <c r="M6" s="14">
        <v>10.297969750000002</v>
      </c>
      <c r="N6" s="15">
        <v>0.17793515531324577</v>
      </c>
      <c r="O6" s="15">
        <v>0.22423587071469397</v>
      </c>
      <c r="P6" s="16">
        <v>0.28809187774902001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t="shared" ref="H7:M7" si="0">SUM(H8:H18)</f>
        <v>147.55197100000004</v>
      </c>
      <c r="I7" s="37">
        <f t="shared" si="0"/>
        <v>161.26861400000001</v>
      </c>
      <c r="J7" s="37">
        <f t="shared" si="0"/>
        <v>46.460177829241864</v>
      </c>
      <c r="K7" s="37">
        <f t="shared" si="0"/>
        <v>28.695355879241866</v>
      </c>
      <c r="L7" s="37">
        <f t="shared" si="0"/>
        <v>7.4668521999999982</v>
      </c>
      <c r="M7" s="37">
        <f t="shared" si="0"/>
        <v>10.297969749999998</v>
      </c>
      <c r="N7" s="39">
        <f>IFERROR(K7/I7,0)</f>
        <v>0.17793515531324566</v>
      </c>
      <c r="O7" s="39">
        <f>IFERROR(SUM(K7,L7)/I7,0)</f>
        <v>0.22423587071469381</v>
      </c>
      <c r="P7" s="40">
        <f>IFERROR(SUM(K7,L7,M7)/I7,0)</f>
        <v>0.28809187774901979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513</v>
      </c>
      <c r="D8" s="68">
        <v>3000001</v>
      </c>
      <c r="E8" s="19" t="s">
        <v>276</v>
      </c>
      <c r="F8" s="69">
        <v>1</v>
      </c>
      <c r="G8" s="19" t="s">
        <v>532</v>
      </c>
      <c r="H8" s="20">
        <v>18.520453</v>
      </c>
      <c r="I8" s="21">
        <v>58.418540000000007</v>
      </c>
      <c r="J8" s="21">
        <f t="shared" ref="J8:J18" si="1">SUM(K8,L8,M8)</f>
        <v>22.462543315092692</v>
      </c>
      <c r="K8" s="21">
        <v>14.941210175092692</v>
      </c>
      <c r="L8" s="21">
        <v>3.1256204899999989</v>
      </c>
      <c r="M8" s="21">
        <v>4.3957126500000001</v>
      </c>
      <c r="N8" s="22">
        <f t="shared" ref="N8:N19" si="2">IFERROR(K8/I8,0)</f>
        <v>0.25576144448479354</v>
      </c>
      <c r="O8" s="22">
        <f t="shared" ref="O8:O19" si="3">IFERROR(SUM(K8,L8)/I8,0)</f>
        <v>0.30926535762606683</v>
      </c>
      <c r="P8" s="23">
        <f t="shared" ref="P8:P19" si="4">IFERROR(SUM(K8,L8,M8)/I8,0)</f>
        <v>0.38451052208926634</v>
      </c>
      <c r="Q8" s="70">
        <v>137.5</v>
      </c>
      <c r="R8" s="21">
        <v>136.001</v>
      </c>
      <c r="S8" s="23">
        <f>IFERROR(R8/Q8,0)</f>
        <v>0.98909818181818188</v>
      </c>
    </row>
    <row r="9" spans="1:19" ht="38.25" x14ac:dyDescent="0.25">
      <c r="A9" s="17"/>
      <c r="B9" s="19">
        <v>5001277</v>
      </c>
      <c r="C9" s="19" t="s">
        <v>2012</v>
      </c>
      <c r="D9" s="68">
        <v>3000657</v>
      </c>
      <c r="E9" s="19" t="s">
        <v>2011</v>
      </c>
      <c r="F9" s="69">
        <v>194</v>
      </c>
      <c r="G9" s="19" t="s">
        <v>1180</v>
      </c>
      <c r="H9" s="20">
        <v>0.70578200000000002</v>
      </c>
      <c r="I9" s="21">
        <v>0.14967700000000003</v>
      </c>
      <c r="J9" s="21">
        <f t="shared" si="1"/>
        <v>6.0206860548656885E-2</v>
      </c>
      <c r="K9" s="21">
        <v>2.8755090548656881E-2</v>
      </c>
      <c r="L9" s="21">
        <v>5.0746699999999999E-3</v>
      </c>
      <c r="M9" s="21">
        <v>2.6377100000000001E-2</v>
      </c>
      <c r="N9" s="22">
        <f t="shared" si="2"/>
        <v>0.19211428976166595</v>
      </c>
      <c r="O9" s="22">
        <f t="shared" si="3"/>
        <v>0.22601843001033475</v>
      </c>
      <c r="P9" s="23">
        <f t="shared" si="4"/>
        <v>0.40224523840440995</v>
      </c>
      <c r="Q9" s="70">
        <v>5</v>
      </c>
      <c r="R9" s="21">
        <v>5</v>
      </c>
      <c r="S9" s="23">
        <f t="shared" ref="S9:S18" si="5">IFERROR(R9/Q9,0)</f>
        <v>1</v>
      </c>
    </row>
    <row r="10" spans="1:19" ht="38.25" x14ac:dyDescent="0.25">
      <c r="A10" s="17"/>
      <c r="B10" s="19">
        <v>5002163</v>
      </c>
      <c r="C10" s="19" t="s">
        <v>2013</v>
      </c>
      <c r="D10" s="68">
        <v>3000656</v>
      </c>
      <c r="E10" s="19" t="s">
        <v>2010</v>
      </c>
      <c r="F10" s="69">
        <v>194</v>
      </c>
      <c r="G10" s="19" t="s">
        <v>1180</v>
      </c>
      <c r="H10" s="20">
        <v>0.40617499999999995</v>
      </c>
      <c r="I10" s="21">
        <v>0.69989499999999993</v>
      </c>
      <c r="J10" s="21">
        <f t="shared" si="1"/>
        <v>0.39021314180727051</v>
      </c>
      <c r="K10" s="21">
        <v>0.2578021718072705</v>
      </c>
      <c r="L10" s="21">
        <v>5.1126930000000001E-2</v>
      </c>
      <c r="M10" s="21">
        <v>8.1284040000000002E-2</v>
      </c>
      <c r="N10" s="22">
        <f t="shared" si="2"/>
        <v>0.36834406847780099</v>
      </c>
      <c r="O10" s="22">
        <f t="shared" si="3"/>
        <v>0.44139349732069888</v>
      </c>
      <c r="P10" s="23">
        <f t="shared" si="4"/>
        <v>0.55753097508522076</v>
      </c>
      <c r="Q10" s="70">
        <v>2</v>
      </c>
      <c r="R10" s="21">
        <v>2</v>
      </c>
      <c r="S10" s="23">
        <f t="shared" si="5"/>
        <v>1</v>
      </c>
    </row>
    <row r="11" spans="1:19" ht="51" x14ac:dyDescent="0.25">
      <c r="A11" s="17"/>
      <c r="B11" s="19">
        <v>5002164</v>
      </c>
      <c r="C11" s="19" t="s">
        <v>2014</v>
      </c>
      <c r="D11" s="68">
        <v>3000657</v>
      </c>
      <c r="E11" s="19" t="s">
        <v>2011</v>
      </c>
      <c r="F11" s="69">
        <v>194</v>
      </c>
      <c r="G11" s="19" t="s">
        <v>1180</v>
      </c>
      <c r="H11" s="20">
        <v>0.181778</v>
      </c>
      <c r="I11" s="21">
        <v>5.2328E-2</v>
      </c>
      <c r="J11" s="21">
        <f t="shared" si="1"/>
        <v>3.0410149716389924E-2</v>
      </c>
      <c r="K11" s="21">
        <v>2.1519749716389924E-2</v>
      </c>
      <c r="L11" s="21">
        <v>4.30395E-3</v>
      </c>
      <c r="M11" s="21">
        <v>4.5864500000000006E-3</v>
      </c>
      <c r="N11" s="22">
        <f t="shared" si="2"/>
        <v>0.41124731914825569</v>
      </c>
      <c r="O11" s="22">
        <f t="shared" si="3"/>
        <v>0.49349678406187747</v>
      </c>
      <c r="P11" s="23">
        <f t="shared" si="4"/>
        <v>0.58114488832728028</v>
      </c>
      <c r="Q11" s="70">
        <v>436</v>
      </c>
      <c r="R11" s="21">
        <v>436</v>
      </c>
      <c r="S11" s="23">
        <f t="shared" si="5"/>
        <v>1</v>
      </c>
    </row>
    <row r="12" spans="1:19" ht="25.5" x14ac:dyDescent="0.25">
      <c r="A12" s="17"/>
      <c r="B12" s="19">
        <v>5005020</v>
      </c>
      <c r="C12" s="19" t="s">
        <v>2015</v>
      </c>
      <c r="D12" s="68">
        <v>3000654</v>
      </c>
      <c r="E12" s="19" t="s">
        <v>2008</v>
      </c>
      <c r="F12" s="69">
        <v>230</v>
      </c>
      <c r="G12" s="19" t="s">
        <v>1032</v>
      </c>
      <c r="H12" s="20">
        <v>114.87886100000003</v>
      </c>
      <c r="I12" s="21">
        <v>43.515399000000023</v>
      </c>
      <c r="J12" s="21">
        <f t="shared" si="1"/>
        <v>9.3712524769300138</v>
      </c>
      <c r="K12" s="21">
        <v>5.940826326930015</v>
      </c>
      <c r="L12" s="21">
        <v>2.3013751200000003</v>
      </c>
      <c r="M12" s="21">
        <v>1.1290510299999998</v>
      </c>
      <c r="N12" s="22">
        <f t="shared" si="2"/>
        <v>0.13652239123281421</v>
      </c>
      <c r="O12" s="22">
        <f t="shared" si="3"/>
        <v>0.1894088446007357</v>
      </c>
      <c r="P12" s="23">
        <f t="shared" si="4"/>
        <v>0.21535485580472349</v>
      </c>
      <c r="Q12" s="70">
        <v>28</v>
      </c>
      <c r="R12" s="21">
        <v>28</v>
      </c>
      <c r="S12" s="23">
        <f t="shared" si="5"/>
        <v>1</v>
      </c>
    </row>
    <row r="13" spans="1:19" ht="25.5" x14ac:dyDescent="0.25">
      <c r="A13" s="17"/>
      <c r="B13" s="19">
        <v>5005021</v>
      </c>
      <c r="C13" s="19" t="s">
        <v>2016</v>
      </c>
      <c r="D13" s="68">
        <v>3000654</v>
      </c>
      <c r="E13" s="19" t="s">
        <v>2008</v>
      </c>
      <c r="F13" s="69">
        <v>88</v>
      </c>
      <c r="G13" s="19" t="s">
        <v>756</v>
      </c>
      <c r="H13" s="20">
        <v>1.8205720000000003</v>
      </c>
      <c r="I13" s="21">
        <v>3.4144679999999998</v>
      </c>
      <c r="J13" s="21">
        <f t="shared" si="1"/>
        <v>1.5171710567254197</v>
      </c>
      <c r="K13" s="21">
        <v>1.0449420767254196</v>
      </c>
      <c r="L13" s="21">
        <v>0.24040630999999998</v>
      </c>
      <c r="M13" s="21">
        <v>0.23182267000000001</v>
      </c>
      <c r="N13" s="22">
        <f t="shared" si="2"/>
        <v>0.30603364176364212</v>
      </c>
      <c r="O13" s="22">
        <f t="shared" si="3"/>
        <v>0.37644177269355567</v>
      </c>
      <c r="P13" s="23">
        <f t="shared" si="4"/>
        <v>0.44433600101843679</v>
      </c>
      <c r="Q13" s="70">
        <v>66736</v>
      </c>
      <c r="R13" s="21">
        <v>77668</v>
      </c>
      <c r="S13" s="23">
        <f t="shared" si="5"/>
        <v>1.1638096379765044</v>
      </c>
    </row>
    <row r="14" spans="1:19" ht="25.5" x14ac:dyDescent="0.25">
      <c r="A14" s="17"/>
      <c r="B14" s="19">
        <v>5005022</v>
      </c>
      <c r="C14" s="19" t="s">
        <v>2017</v>
      </c>
      <c r="D14" s="68">
        <v>3000654</v>
      </c>
      <c r="E14" s="19" t="s">
        <v>2008</v>
      </c>
      <c r="F14" s="69">
        <v>259</v>
      </c>
      <c r="G14" s="19" t="s">
        <v>394</v>
      </c>
      <c r="H14" s="20">
        <v>2.8240780000000001</v>
      </c>
      <c r="I14" s="21">
        <v>8.1399410000000003</v>
      </c>
      <c r="J14" s="21">
        <f t="shared" si="1"/>
        <v>1.613133231132335</v>
      </c>
      <c r="K14" s="21">
        <v>0.79255388113233494</v>
      </c>
      <c r="L14" s="21">
        <v>0.29526870999999999</v>
      </c>
      <c r="M14" s="21">
        <v>0.52531063999999994</v>
      </c>
      <c r="N14" s="22">
        <f t="shared" si="2"/>
        <v>9.7366047386871102E-2</v>
      </c>
      <c r="O14" s="22">
        <f t="shared" si="3"/>
        <v>0.13364010760426087</v>
      </c>
      <c r="P14" s="23">
        <f t="shared" si="4"/>
        <v>0.19817505202216268</v>
      </c>
      <c r="Q14" s="70">
        <v>86155</v>
      </c>
      <c r="R14" s="21">
        <v>86155</v>
      </c>
      <c r="S14" s="23">
        <f t="shared" si="5"/>
        <v>1</v>
      </c>
    </row>
    <row r="15" spans="1:19" ht="25.5" x14ac:dyDescent="0.25">
      <c r="A15" s="17"/>
      <c r="B15" s="19">
        <v>5005023</v>
      </c>
      <c r="C15" s="19" t="s">
        <v>2018</v>
      </c>
      <c r="D15" s="68">
        <v>3000654</v>
      </c>
      <c r="E15" s="19" t="s">
        <v>2008</v>
      </c>
      <c r="F15" s="69">
        <v>599</v>
      </c>
      <c r="G15" s="19" t="s">
        <v>1309</v>
      </c>
      <c r="H15" s="20">
        <v>5.5307250000000003</v>
      </c>
      <c r="I15" s="21">
        <v>45.205641999999997</v>
      </c>
      <c r="J15" s="21">
        <f t="shared" si="1"/>
        <v>10.219331100841892</v>
      </c>
      <c r="K15" s="21">
        <v>5.2577740008418914</v>
      </c>
      <c r="L15" s="21">
        <v>1.24839451</v>
      </c>
      <c r="M15" s="21">
        <v>3.7131625899999996</v>
      </c>
      <c r="N15" s="22">
        <f t="shared" si="2"/>
        <v>0.11630791574294845</v>
      </c>
      <c r="O15" s="22">
        <f t="shared" si="3"/>
        <v>0.14392381620953179</v>
      </c>
      <c r="P15" s="23">
        <f t="shared" si="4"/>
        <v>0.22606317815023824</v>
      </c>
      <c r="Q15" s="70">
        <v>707</v>
      </c>
      <c r="R15" s="21">
        <v>707</v>
      </c>
      <c r="S15" s="23">
        <f t="shared" si="5"/>
        <v>1</v>
      </c>
    </row>
    <row r="16" spans="1:19" ht="38.25" x14ac:dyDescent="0.25">
      <c r="A16" s="17"/>
      <c r="B16" s="19">
        <v>5005024</v>
      </c>
      <c r="C16" s="19" t="s">
        <v>2019</v>
      </c>
      <c r="D16" s="68">
        <v>3000655</v>
      </c>
      <c r="E16" s="19" t="s">
        <v>2009</v>
      </c>
      <c r="F16" s="69">
        <v>86</v>
      </c>
      <c r="G16" s="19" t="s">
        <v>501</v>
      </c>
      <c r="H16" s="20">
        <v>1.6551559999999998</v>
      </c>
      <c r="I16" s="21">
        <v>0.60799600000000009</v>
      </c>
      <c r="J16" s="21">
        <f t="shared" si="1"/>
        <v>0.16731930854212934</v>
      </c>
      <c r="K16" s="21">
        <v>9.0790528542129323E-2</v>
      </c>
      <c r="L16" s="21">
        <v>4.5343300000000003E-2</v>
      </c>
      <c r="M16" s="21">
        <v>3.1185480000000002E-2</v>
      </c>
      <c r="N16" s="22">
        <f t="shared" si="2"/>
        <v>0.14932750962527599</v>
      </c>
      <c r="O16" s="22">
        <f t="shared" si="3"/>
        <v>0.22390579632453059</v>
      </c>
      <c r="P16" s="23">
        <f t="shared" si="4"/>
        <v>0.27519804166824996</v>
      </c>
      <c r="Q16" s="70">
        <v>3486</v>
      </c>
      <c r="R16" s="21">
        <v>3486</v>
      </c>
      <c r="S16" s="23">
        <f t="shared" si="5"/>
        <v>1</v>
      </c>
    </row>
    <row r="17" spans="1:19" ht="25.5" x14ac:dyDescent="0.25">
      <c r="A17" s="17"/>
      <c r="B17" s="19">
        <v>5005025</v>
      </c>
      <c r="C17" s="19" t="s">
        <v>2020</v>
      </c>
      <c r="D17" s="68">
        <v>3000656</v>
      </c>
      <c r="E17" s="19" t="s">
        <v>2010</v>
      </c>
      <c r="F17" s="69">
        <v>276</v>
      </c>
      <c r="G17" s="19" t="s">
        <v>2022</v>
      </c>
      <c r="H17" s="20">
        <v>0.10748100000000001</v>
      </c>
      <c r="I17" s="21">
        <v>0.20474299999999998</v>
      </c>
      <c r="J17" s="21">
        <f t="shared" si="1"/>
        <v>0.13568051084930943</v>
      </c>
      <c r="K17" s="21">
        <v>4.4478340849309461E-2</v>
      </c>
      <c r="L17" s="21">
        <v>8.4215109999999982E-2</v>
      </c>
      <c r="M17" s="21">
        <v>6.9870599999999998E-3</v>
      </c>
      <c r="N17" s="22">
        <f t="shared" si="2"/>
        <v>0.21723986094425435</v>
      </c>
      <c r="O17" s="22">
        <f t="shared" si="3"/>
        <v>0.62856093175009375</v>
      </c>
      <c r="P17" s="23">
        <f t="shared" si="4"/>
        <v>0.66268693361584741</v>
      </c>
      <c r="Q17" s="70">
        <v>71</v>
      </c>
      <c r="R17" s="21">
        <v>71</v>
      </c>
      <c r="S17" s="23">
        <f t="shared" si="5"/>
        <v>1</v>
      </c>
    </row>
    <row r="18" spans="1:19" ht="25.5" x14ac:dyDescent="0.25">
      <c r="A18" s="17"/>
      <c r="B18" s="19">
        <v>5005026</v>
      </c>
      <c r="C18" s="19" t="s">
        <v>2021</v>
      </c>
      <c r="D18" s="68">
        <v>3000656</v>
      </c>
      <c r="E18" s="19" t="s">
        <v>2010</v>
      </c>
      <c r="F18" s="69">
        <v>194</v>
      </c>
      <c r="G18" s="19" t="s">
        <v>1180</v>
      </c>
      <c r="H18" s="20">
        <v>0.9209099999999999</v>
      </c>
      <c r="I18" s="21">
        <v>0.85998500000000011</v>
      </c>
      <c r="J18" s="21">
        <f t="shared" si="1"/>
        <v>0.49291667705575687</v>
      </c>
      <c r="K18" s="21">
        <v>0.2747035370557569</v>
      </c>
      <c r="L18" s="21">
        <v>6.5723099999999993E-2</v>
      </c>
      <c r="M18" s="21">
        <v>0.15249003999999999</v>
      </c>
      <c r="N18" s="22">
        <f t="shared" si="2"/>
        <v>0.31942828893033814</v>
      </c>
      <c r="O18" s="22">
        <f t="shared" si="3"/>
        <v>0.39585183120142425</v>
      </c>
      <c r="P18" s="23">
        <f t="shared" si="4"/>
        <v>0.57316892394141383</v>
      </c>
      <c r="Q18" s="70">
        <v>60</v>
      </c>
      <c r="R18" s="21">
        <v>60</v>
      </c>
      <c r="S18" s="23">
        <f t="shared" si="5"/>
        <v>1</v>
      </c>
    </row>
    <row r="19" spans="1:19" ht="15.75" thickBot="1" x14ac:dyDescent="0.3">
      <c r="A19" s="41" t="s">
        <v>294</v>
      </c>
      <c r="B19" s="43"/>
      <c r="C19" s="43"/>
      <c r="D19" s="65"/>
      <c r="E19" s="43"/>
      <c r="F19" s="66"/>
      <c r="G19" s="43"/>
      <c r="H19" s="44">
        <f>H6-H7</f>
        <v>0</v>
      </c>
      <c r="I19" s="44">
        <f t="shared" ref="I19:M19" si="6">I6-I7</f>
        <v>0</v>
      </c>
      <c r="J19" s="44">
        <f t="shared" si="6"/>
        <v>0</v>
      </c>
      <c r="K19" s="44">
        <f t="shared" si="6"/>
        <v>0</v>
      </c>
      <c r="L19" s="44">
        <f t="shared" si="6"/>
        <v>0</v>
      </c>
      <c r="M19" s="44">
        <f t="shared" si="6"/>
        <v>0</v>
      </c>
      <c r="N19" s="46">
        <f t="shared" si="2"/>
        <v>0</v>
      </c>
      <c r="O19" s="46">
        <f t="shared" si="3"/>
        <v>0</v>
      </c>
      <c r="P19" s="47">
        <f t="shared" si="4"/>
        <v>0</v>
      </c>
      <c r="Q19" s="67"/>
      <c r="R19" s="45"/>
      <c r="S19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126</v>
      </c>
      <c r="B1" s="50" t="s">
        <v>86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2025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8.6192349999999998</v>
      </c>
      <c r="E6" s="14">
        <v>8.2983950000000011</v>
      </c>
      <c r="F6" s="14">
        <v>2.4054730813903089</v>
      </c>
      <c r="G6" s="14">
        <v>1.6254279713903088</v>
      </c>
      <c r="H6" s="14">
        <v>0.33716543999999998</v>
      </c>
      <c r="I6" s="14">
        <v>0.44287967000000006</v>
      </c>
      <c r="J6" s="15">
        <v>0.1958725719118346</v>
      </c>
      <c r="K6" s="15">
        <v>0.23650277088404548</v>
      </c>
      <c r="L6" s="16">
        <v>0.28987208748080906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8.6192349999999998</v>
      </c>
      <c r="E7" s="38">
        <f ca="1">SUM(E8:OFFSET(E6,MATCH("GOBIERNOS REGIONALES",$A$8:$A$50,0),0))</f>
        <v>8.2983950000000011</v>
      </c>
      <c r="F7" s="38">
        <f ca="1">SUM(F8:OFFSET(F6,MATCH("GOBIERNOS REGIONALES",$A$8:$A$50,0),0))</f>
        <v>2.4054730813903089</v>
      </c>
      <c r="G7" s="38">
        <f ca="1">SUM(G8:OFFSET(G6,MATCH("GOBIERNOS REGIONALES",$A$8:$A$50,0),0))</f>
        <v>1.6254279713903088</v>
      </c>
      <c r="H7" s="38">
        <f ca="1">SUM(H8:OFFSET(H6,MATCH("GOBIERNOS REGIONALES",$A$8:$A$50,0),0))</f>
        <v>0.33716543999999998</v>
      </c>
      <c r="I7" s="38">
        <f ca="1">SUM(I8:OFFSET(I6,MATCH("GOBIERNOS REGIONALES",$A$8:$A$50,0),0))</f>
        <v>0.44287967000000006</v>
      </c>
      <c r="J7" s="39">
        <f ca="1">IFERROR(G7/E7,0)</f>
        <v>0.1958725719118346</v>
      </c>
      <c r="K7" s="39">
        <f ca="1">IFERROR(SUM(G7,H7)/E7,0)</f>
        <v>0.23650277088404548</v>
      </c>
      <c r="L7" s="40">
        <f ca="1">IFERROR(SUM(G7,H7,I7)/E7,0)</f>
        <v>0.28987208748080906</v>
      </c>
      <c r="M7" s="4"/>
    </row>
    <row r="8" spans="1:13" x14ac:dyDescent="0.25">
      <c r="A8" s="17"/>
      <c r="B8" s="18">
        <v>16</v>
      </c>
      <c r="C8" s="19" t="s">
        <v>116</v>
      </c>
      <c r="D8" s="20">
        <v>8.6192349999999998</v>
      </c>
      <c r="E8" s="21">
        <v>8.2983950000000011</v>
      </c>
      <c r="F8" s="21">
        <f t="shared" ref="F8:F10" si="0">SUM(G8,H8,I8)</f>
        <v>2.4054730813903089</v>
      </c>
      <c r="G8" s="21">
        <v>1.6254279713903088</v>
      </c>
      <c r="H8" s="21">
        <v>0.33716543999999998</v>
      </c>
      <c r="I8" s="21">
        <v>0.44287967000000006</v>
      </c>
      <c r="J8" s="22">
        <f t="shared" ref="J8:J10" si="1">IFERROR(G8/E8,0)</f>
        <v>0.1958725719118346</v>
      </c>
      <c r="K8" s="22">
        <f t="shared" ref="K8:K10" si="2">IFERROR(SUM(G8,H8)/E8,0)</f>
        <v>0.23650277088404548</v>
      </c>
      <c r="L8" s="23">
        <f t="shared" ref="L8:L10" si="3">IFERROR(SUM(G8,H8,I8)/E8,0)</f>
        <v>0.28987208748080906</v>
      </c>
      <c r="M8" s="4"/>
    </row>
    <row r="9" spans="1:13" ht="15.75" thickBot="1" x14ac:dyDescent="0.3">
      <c r="A9" s="41" t="s">
        <v>206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233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126</v>
      </c>
      <c r="B1" s="51" t="s">
        <v>86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2026</v>
      </c>
      <c r="N2" s="72" t="s">
        <v>2033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8.6192349999999998</v>
      </c>
      <c r="E6" s="14">
        <f ca="1">SUM(E7:OFFSET(E7,50,0))</f>
        <v>8.2983950000000011</v>
      </c>
      <c r="F6" s="14">
        <f ca="1">SUM(F7:OFFSET(F7,50,0))</f>
        <v>2.4054730813903089</v>
      </c>
      <c r="G6" s="14">
        <f ca="1">SUM(G7:OFFSET(G7,50,0))</f>
        <v>1.6254279713903088</v>
      </c>
      <c r="H6" s="14">
        <f ca="1">SUM(H7:OFFSET(H7,50,0))</f>
        <v>0.33716543999999998</v>
      </c>
      <c r="I6" s="14">
        <f ca="1">SUM(I7:OFFSET(I7,50,0))</f>
        <v>0.44287967000000006</v>
      </c>
      <c r="J6" s="15">
        <f ca="1">IFERROR(G6/E6,0)</f>
        <v>0.1958725719118346</v>
      </c>
      <c r="K6" s="15">
        <f ca="1">IFERROR(SUM(G6,H6)/E6,0)</f>
        <v>0.23650277088404548</v>
      </c>
      <c r="L6" s="16">
        <f ca="1">IFERROR(SUM(G6,H6,I6)/E6,0)</f>
        <v>0.28987208748080906</v>
      </c>
      <c r="M6" s="4"/>
      <c r="O6" s="5" t="s">
        <v>313</v>
      </c>
      <c r="P6" s="71" t="s">
        <v>314</v>
      </c>
    </row>
    <row r="7" spans="1:16" ht="15.75" thickBot="1" x14ac:dyDescent="0.3">
      <c r="A7" s="24"/>
      <c r="B7" s="56">
        <v>15</v>
      </c>
      <c r="C7" s="26" t="s">
        <v>264</v>
      </c>
      <c r="D7" s="27">
        <v>8.6192349999999998</v>
      </c>
      <c r="E7" s="28">
        <v>8.2983950000000011</v>
      </c>
      <c r="F7" s="28">
        <f>SUM(G7,H7,I7)</f>
        <v>2.4054730813903089</v>
      </c>
      <c r="G7" s="28">
        <v>1.6254279713903088</v>
      </c>
      <c r="H7" s="28">
        <v>0.33716543999999998</v>
      </c>
      <c r="I7" s="28">
        <v>0.44287967000000006</v>
      </c>
      <c r="J7" s="29">
        <f>IFERROR(G7/E7,0)</f>
        <v>0.1958725719118346</v>
      </c>
      <c r="K7" s="29">
        <f>IFERROR(SUM(G7,H7)/E7,0)</f>
        <v>0.23650277088404548</v>
      </c>
      <c r="L7" s="30">
        <f>IFERROR(SUM(G7,H7,I7)/E7,0)</f>
        <v>0.28987208748080906</v>
      </c>
      <c r="M7" s="4"/>
      <c r="N7" t="s">
        <v>264</v>
      </c>
      <c r="O7" s="5">
        <v>2.4054730813903089</v>
      </c>
      <c r="P7" s="71">
        <v>0.28987208748080906</v>
      </c>
    </row>
    <row r="8" spans="1:16" x14ac:dyDescent="0.25">
      <c r="O8" s="5"/>
      <c r="P8" s="71"/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workbookViewId="0">
      <selection activeCell="A17" sqref="A17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140625" customWidth="1"/>
    <col min="6" max="6" width="13.5703125" customWidth="1"/>
    <col min="7" max="9" width="0" hidden="1" customWidth="1"/>
  </cols>
  <sheetData>
    <row r="1" spans="1:13" ht="15.75" x14ac:dyDescent="0.25">
      <c r="A1" s="50">
        <v>126</v>
      </c>
      <c r="B1" s="49" t="s">
        <v>86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2027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8.6192349999999998</v>
      </c>
      <c r="E6" s="14">
        <v>8.2983950000000011</v>
      </c>
      <c r="F6" s="14">
        <v>2.4054730813903089</v>
      </c>
      <c r="G6" s="14">
        <v>1.6254279713903088</v>
      </c>
      <c r="H6" s="14">
        <v>0.33716543999999998</v>
      </c>
      <c r="I6" s="14">
        <v>0.44287967000000006</v>
      </c>
      <c r="J6" s="15">
        <v>0.1958725719118346</v>
      </c>
      <c r="K6" s="15">
        <v>0.23650277088404548</v>
      </c>
      <c r="L6" s="16">
        <v>0.28987208748080906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8.6192349999999998</v>
      </c>
      <c r="E7" s="38">
        <f ca="1">SUM(E8:OFFSET(E6,MATCH("PROYECTOS",$A$8:$A$50,0),0))</f>
        <v>8.2983949999999993</v>
      </c>
      <c r="F7" s="38">
        <f ca="1">SUM(F8:OFFSET(F6,MATCH("PROYECTOS",$A$8:$A$50,0),0))</f>
        <v>2.4054730813903089</v>
      </c>
      <c r="G7" s="38">
        <f ca="1">SUM(G8:OFFSET(G6,MATCH("PROYECTOS",$A$8:$A$50,0),0))</f>
        <v>1.6254279713903088</v>
      </c>
      <c r="H7" s="38">
        <f ca="1">SUM(H8:OFFSET(H6,MATCH("PROYECTOS",$A$8:$A$50,0),0))</f>
        <v>0.33716543999999998</v>
      </c>
      <c r="I7" s="38">
        <f ca="1">SUM(I8:OFFSET(I6,MATCH("PROYECTOS",$A$8:$A$50,0),0))</f>
        <v>0.44287967000000006</v>
      </c>
      <c r="J7" s="39">
        <f ca="1">IFERROR(G7/E7,0)</f>
        <v>0.19587257191183463</v>
      </c>
      <c r="K7" s="39">
        <f ca="1">IFERROR(SUM(G7,H7)/E7,0)</f>
        <v>0.2365027708840455</v>
      </c>
      <c r="L7" s="40">
        <f ca="1">IFERROR(SUM(G7,H7,I7)/E7,0)</f>
        <v>0.28987208748080912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4.7344949999999999</v>
      </c>
      <c r="E8" s="21">
        <v>4.4136550000000003</v>
      </c>
      <c r="F8" s="21">
        <f t="shared" ref="F8:F9" si="0">SUM(G8,H8,I8)</f>
        <v>1.5447930531056673</v>
      </c>
      <c r="G8" s="21">
        <v>1.0690401431056671</v>
      </c>
      <c r="H8" s="21">
        <v>0.19310543999999999</v>
      </c>
      <c r="I8" s="21">
        <v>0.28264747000000007</v>
      </c>
      <c r="J8" s="22">
        <f t="shared" ref="J8:J10" si="1">IFERROR(G8/E8,0)</f>
        <v>0.24221198600834615</v>
      </c>
      <c r="K8" s="22">
        <f t="shared" ref="K8:K10" si="2">IFERROR(SUM(G8,H8)/E8,0)</f>
        <v>0.28596380621178297</v>
      </c>
      <c r="L8" s="23">
        <f t="shared" ref="L8:L10" si="3">IFERROR(SUM(G8,H8,I8)/E8,0)</f>
        <v>0.35000312736397998</v>
      </c>
      <c r="M8" s="4"/>
    </row>
    <row r="9" spans="1:13" x14ac:dyDescent="0.25">
      <c r="A9" s="17"/>
      <c r="B9" s="19">
        <v>3000658</v>
      </c>
      <c r="C9" s="19" t="s">
        <v>2029</v>
      </c>
      <c r="D9" s="20">
        <v>3.8847399999999999</v>
      </c>
      <c r="E9" s="21">
        <v>3.8847399999999999</v>
      </c>
      <c r="F9" s="21">
        <f t="shared" si="0"/>
        <v>0.86068002828464163</v>
      </c>
      <c r="G9" s="21">
        <v>0.55638782828464173</v>
      </c>
      <c r="H9" s="21">
        <v>0.14405999999999999</v>
      </c>
      <c r="I9" s="21">
        <v>0.16023219999999999</v>
      </c>
      <c r="J9" s="22">
        <f t="shared" si="1"/>
        <v>0.1432239553444096</v>
      </c>
      <c r="K9" s="22">
        <f t="shared" si="2"/>
        <v>0.18030751820833357</v>
      </c>
      <c r="L9" s="23">
        <f t="shared" si="3"/>
        <v>0.22155408812034824</v>
      </c>
      <c r="M9" s="4"/>
    </row>
    <row r="10" spans="1:13" ht="15.75" thickBot="1" x14ac:dyDescent="0.3">
      <c r="A10" s="41" t="s">
        <v>294</v>
      </c>
      <c r="B10" s="43"/>
      <c r="C10" s="43"/>
      <c r="D10" s="44">
        <f ca="1">OFFSET(D10,-MATCH("PROYECTOS",$A$8:$A$50,0)-1,0)-(OFFSET(D10,-MATCH("PROYECTOS",$A$8:$A$50,0),0))</f>
        <v>0</v>
      </c>
      <c r="E10" s="45">
        <f t="shared" ref="E10:I10" ca="1" si="4">OFFSET(E10,-MATCH("PROYECTOS",$A$8:$A$50,0)-1,0)-(OFFSET(E10,-MATCH("PROYECTOS",$A$8:$A$50,0),0))</f>
        <v>0</v>
      </c>
      <c r="F10" s="45">
        <f t="shared" ca="1" si="4"/>
        <v>0</v>
      </c>
      <c r="G10" s="45">
        <f t="shared" ca="1" si="4"/>
        <v>0</v>
      </c>
      <c r="H10" s="45">
        <f t="shared" ca="1" si="4"/>
        <v>0</v>
      </c>
      <c r="I10" s="45">
        <f t="shared" ca="1" si="4"/>
        <v>0</v>
      </c>
      <c r="J10" s="46">
        <f t="shared" ca="1" si="1"/>
        <v>0</v>
      </c>
      <c r="K10" s="46">
        <f t="shared" ca="1" si="2"/>
        <v>0</v>
      </c>
      <c r="L10" s="47">
        <f t="shared" ca="1" si="3"/>
        <v>0</v>
      </c>
      <c r="M10" s="4"/>
    </row>
    <row r="11" spans="1:13" ht="15.75" thickBot="1" x14ac:dyDescent="0.3"/>
    <row r="12" spans="1:13" ht="15.75" thickBot="1" x14ac:dyDescent="0.3">
      <c r="A12" s="89" t="s">
        <v>316</v>
      </c>
      <c r="B12" s="90"/>
      <c r="C12" s="90"/>
      <c r="D12" s="91"/>
    </row>
    <row r="13" spans="1:13" ht="15.75" thickBot="1" x14ac:dyDescent="0.3">
      <c r="A13" s="1" t="s">
        <v>2034</v>
      </c>
    </row>
    <row r="14" spans="1:13" ht="45" customHeight="1" x14ac:dyDescent="0.25">
      <c r="A14" s="82" t="s">
        <v>318</v>
      </c>
      <c r="B14" s="83"/>
      <c r="C14" s="83"/>
      <c r="D14" s="94" t="s">
        <v>319</v>
      </c>
    </row>
    <row r="15" spans="1:13" ht="15.75" thickBot="1" x14ac:dyDescent="0.3">
      <c r="A15" s="92"/>
      <c r="B15" s="93"/>
      <c r="C15" s="93"/>
      <c r="D15" s="95"/>
    </row>
    <row r="16" spans="1:13" x14ac:dyDescent="0.25">
      <c r="A16" s="17"/>
      <c r="B16" s="19">
        <v>3000001</v>
      </c>
      <c r="C16" s="19" t="s">
        <v>276</v>
      </c>
      <c r="D16" s="23">
        <v>0.35000312736397998</v>
      </c>
    </row>
    <row r="17" spans="1:4" ht="15.75" thickBot="1" x14ac:dyDescent="0.3">
      <c r="A17" s="24"/>
      <c r="B17" s="26">
        <v>3000658</v>
      </c>
      <c r="C17" s="26" t="s">
        <v>2029</v>
      </c>
      <c r="D17" s="30">
        <v>0.22155408812034824</v>
      </c>
    </row>
  </sheetData>
  <mergeCells count="10">
    <mergeCell ref="A12:D12"/>
    <mergeCell ref="A14:C15"/>
    <mergeCell ref="D14:D1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1"/>
  <sheetViews>
    <sheetView topLeftCell="A3" workbookViewId="0">
      <selection activeCell="G15" sqref="G1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126</v>
      </c>
      <c r="B1" s="49" t="s">
        <v>86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2028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8.6192349999999998</v>
      </c>
      <c r="I6" s="14">
        <v>8.2983950000000011</v>
      </c>
      <c r="J6" s="14">
        <v>2.4054730813903089</v>
      </c>
      <c r="K6" s="14">
        <v>1.6254279713903088</v>
      </c>
      <c r="L6" s="14">
        <v>0.33716543999999998</v>
      </c>
      <c r="M6" s="14">
        <v>0.44287967000000006</v>
      </c>
      <c r="N6" s="15">
        <v>0.1958725719118346</v>
      </c>
      <c r="O6" s="15">
        <v>0.23650277088404548</v>
      </c>
      <c r="P6" s="16">
        <v>0.28987208748080906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t="shared" ref="H7:M7" si="0">SUM(H8:H10)</f>
        <v>8.6192349999999998</v>
      </c>
      <c r="I7" s="37">
        <f t="shared" si="0"/>
        <v>8.2983949999999993</v>
      </c>
      <c r="J7" s="37">
        <f t="shared" si="0"/>
        <v>2.4054730813903089</v>
      </c>
      <c r="K7" s="37">
        <f t="shared" si="0"/>
        <v>1.6254279713903088</v>
      </c>
      <c r="L7" s="37">
        <f t="shared" si="0"/>
        <v>0.33716543999999998</v>
      </c>
      <c r="M7" s="37">
        <f t="shared" si="0"/>
        <v>0.44287967000000006</v>
      </c>
      <c r="N7" s="39">
        <f>IFERROR(K7/I7,0)</f>
        <v>0.19587257191183463</v>
      </c>
      <c r="O7" s="39">
        <f>IFERROR(SUM(K7,L7)/I7,0)</f>
        <v>0.2365027708840455</v>
      </c>
      <c r="P7" s="40">
        <f>IFERROR(SUM(K7,L7,M7)/I7,0)</f>
        <v>0.28987208748080912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513</v>
      </c>
      <c r="D8" s="68">
        <v>3000001</v>
      </c>
      <c r="E8" s="19" t="s">
        <v>276</v>
      </c>
      <c r="F8" s="69">
        <v>1</v>
      </c>
      <c r="G8" s="19" t="s">
        <v>532</v>
      </c>
      <c r="H8" s="20">
        <v>4.7344949999999999</v>
      </c>
      <c r="I8" s="21">
        <v>4.4136550000000003</v>
      </c>
      <c r="J8" s="21">
        <f t="shared" ref="J8:J10" si="1">SUM(K8,L8,M8)</f>
        <v>1.5447930531056673</v>
      </c>
      <c r="K8" s="21">
        <v>1.0690401431056671</v>
      </c>
      <c r="L8" s="21">
        <v>0.19310543999999999</v>
      </c>
      <c r="M8" s="21">
        <v>0.28264747000000007</v>
      </c>
      <c r="N8" s="22">
        <f t="shared" ref="N8:N11" si="2">IFERROR(K8/I8,0)</f>
        <v>0.24221198600834615</v>
      </c>
      <c r="O8" s="22">
        <f t="shared" ref="O8:O11" si="3">IFERROR(SUM(K8,L8)/I8,0)</f>
        <v>0.28596380621178297</v>
      </c>
      <c r="P8" s="23">
        <f t="shared" ref="P8:P11" si="4">IFERROR(SUM(K8,L8,M8)/I8,0)</f>
        <v>0.35000312736397998</v>
      </c>
      <c r="Q8" s="70">
        <v>24</v>
      </c>
      <c r="R8" s="21">
        <v>24</v>
      </c>
      <c r="S8" s="23">
        <f>IFERROR(R8/Q8,0)</f>
        <v>1</v>
      </c>
    </row>
    <row r="9" spans="1:19" ht="25.5" x14ac:dyDescent="0.25">
      <c r="A9" s="17"/>
      <c r="B9" s="19">
        <v>5005027</v>
      </c>
      <c r="C9" s="19" t="s">
        <v>2030</v>
      </c>
      <c r="D9" s="68">
        <v>3000658</v>
      </c>
      <c r="E9" s="19" t="s">
        <v>2029</v>
      </c>
      <c r="F9" s="69">
        <v>592</v>
      </c>
      <c r="G9" s="19" t="s">
        <v>1730</v>
      </c>
      <c r="H9" s="20">
        <v>0.34200000000000003</v>
      </c>
      <c r="I9" s="21">
        <v>0.34200000000000003</v>
      </c>
      <c r="J9" s="21">
        <f t="shared" si="1"/>
        <v>0</v>
      </c>
      <c r="K9" s="21">
        <v>0</v>
      </c>
      <c r="L9" s="21">
        <v>0</v>
      </c>
      <c r="M9" s="21">
        <v>0</v>
      </c>
      <c r="N9" s="22">
        <f t="shared" si="2"/>
        <v>0</v>
      </c>
      <c r="O9" s="22">
        <f t="shared" si="3"/>
        <v>0</v>
      </c>
      <c r="P9" s="23">
        <f t="shared" si="4"/>
        <v>0</v>
      </c>
      <c r="Q9" s="70">
        <v>2</v>
      </c>
      <c r="R9" s="21">
        <v>2</v>
      </c>
      <c r="S9" s="23">
        <f t="shared" ref="S9:S10" si="5">IFERROR(R9/Q9,0)</f>
        <v>1</v>
      </c>
    </row>
    <row r="10" spans="1:19" ht="25.5" x14ac:dyDescent="0.25">
      <c r="A10" s="17"/>
      <c r="B10" s="19">
        <v>5005029</v>
      </c>
      <c r="C10" s="19" t="s">
        <v>2031</v>
      </c>
      <c r="D10" s="68">
        <v>3000658</v>
      </c>
      <c r="E10" s="19" t="s">
        <v>2029</v>
      </c>
      <c r="F10" s="69">
        <v>601</v>
      </c>
      <c r="G10" s="19" t="s">
        <v>2032</v>
      </c>
      <c r="H10" s="20">
        <v>3.5427399999999998</v>
      </c>
      <c r="I10" s="21">
        <v>3.5427399999999998</v>
      </c>
      <c r="J10" s="21">
        <f t="shared" si="1"/>
        <v>0.86068002828464163</v>
      </c>
      <c r="K10" s="21">
        <v>0.55638782828464173</v>
      </c>
      <c r="L10" s="21">
        <v>0.14405999999999999</v>
      </c>
      <c r="M10" s="21">
        <v>0.16023219999999999</v>
      </c>
      <c r="N10" s="22">
        <f t="shared" si="2"/>
        <v>0.15705014431898523</v>
      </c>
      <c r="O10" s="22">
        <f t="shared" si="3"/>
        <v>0.1977135856101892</v>
      </c>
      <c r="P10" s="23">
        <f t="shared" si="4"/>
        <v>0.24294191170806825</v>
      </c>
      <c r="Q10" s="70">
        <v>25</v>
      </c>
      <c r="R10" s="21">
        <v>25</v>
      </c>
      <c r="S10" s="23">
        <f t="shared" si="5"/>
        <v>1</v>
      </c>
    </row>
    <row r="11" spans="1:19" ht="15.75" thickBot="1" x14ac:dyDescent="0.3">
      <c r="A11" s="41" t="s">
        <v>294</v>
      </c>
      <c r="B11" s="43"/>
      <c r="C11" s="43"/>
      <c r="D11" s="65"/>
      <c r="E11" s="43"/>
      <c r="F11" s="66"/>
      <c r="G11" s="43"/>
      <c r="H11" s="44">
        <f>H6-H7</f>
        <v>0</v>
      </c>
      <c r="I11" s="44">
        <f t="shared" ref="I11:M11" si="6">I6-I7</f>
        <v>0</v>
      </c>
      <c r="J11" s="44">
        <f t="shared" si="6"/>
        <v>0</v>
      </c>
      <c r="K11" s="44">
        <f t="shared" si="6"/>
        <v>0</v>
      </c>
      <c r="L11" s="44">
        <f t="shared" si="6"/>
        <v>0</v>
      </c>
      <c r="M11" s="44">
        <f t="shared" si="6"/>
        <v>0</v>
      </c>
      <c r="N11" s="46">
        <f t="shared" si="2"/>
        <v>0</v>
      </c>
      <c r="O11" s="46">
        <f t="shared" si="3"/>
        <v>0</v>
      </c>
      <c r="P11" s="47">
        <f t="shared" si="4"/>
        <v>0</v>
      </c>
      <c r="Q11" s="67"/>
      <c r="R11" s="45"/>
      <c r="S11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8"/>
  <sheetViews>
    <sheetView workbookViewId="0">
      <selection activeCell="A26" sqref="A26:L26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127</v>
      </c>
      <c r="B1" s="50" t="s">
        <v>87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2035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310.36976900000008</v>
      </c>
      <c r="E6" s="14">
        <v>322.74775399999993</v>
      </c>
      <c r="F6" s="14">
        <v>115.56512211964974</v>
      </c>
      <c r="G6" s="14">
        <v>62.584471169649746</v>
      </c>
      <c r="H6" s="14">
        <v>38.130265709999996</v>
      </c>
      <c r="I6" s="14">
        <v>14.85038524</v>
      </c>
      <c r="J6" s="15">
        <v>0.19391140726466452</v>
      </c>
      <c r="K6" s="15">
        <v>0.31205402866924292</v>
      </c>
      <c r="L6" s="16">
        <v>0.35806638679087371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195.937477</v>
      </c>
      <c r="E7" s="38">
        <f ca="1">SUM(E8:OFFSET(E6,MATCH("GOBIERNOS REGIONALES",$A$8:$A$50,0),0))</f>
        <v>225.44569899999993</v>
      </c>
      <c r="F7" s="38">
        <f ca="1">SUM(F8:OFFSET(F6,MATCH("GOBIERNOS REGIONALES",$A$8:$A$50,0),0))</f>
        <v>90.585997615047603</v>
      </c>
      <c r="G7" s="38">
        <f ca="1">SUM(G8:OFFSET(G6,MATCH("GOBIERNOS REGIONALES",$A$8:$A$50,0),0))</f>
        <v>47.814589105047602</v>
      </c>
      <c r="H7" s="38">
        <f ca="1">SUM(H8:OFFSET(H6,MATCH("GOBIERNOS REGIONALES",$A$8:$A$50,0),0))</f>
        <v>33.915976149999992</v>
      </c>
      <c r="I7" s="38">
        <f ca="1">SUM(I8:OFFSET(I6,MATCH("GOBIERNOS REGIONALES",$A$8:$A$50,0),0))</f>
        <v>8.85543236</v>
      </c>
      <c r="J7" s="39">
        <f ca="1">IFERROR(G7/E7,0)</f>
        <v>0.21208916079187484</v>
      </c>
      <c r="K7" s="39">
        <f ca="1">IFERROR(SUM(G7,H7)/E7,0)</f>
        <v>0.36252882897112898</v>
      </c>
      <c r="L7" s="40">
        <f ca="1">IFERROR(SUM(G7,H7,I7)/E7,0)</f>
        <v>0.40180849764203136</v>
      </c>
      <c r="M7" s="4"/>
    </row>
    <row r="8" spans="1:13" ht="38.25" x14ac:dyDescent="0.25">
      <c r="A8" s="17"/>
      <c r="B8" s="18">
        <v>8</v>
      </c>
      <c r="C8" s="19" t="s">
        <v>109</v>
      </c>
      <c r="D8" s="20">
        <v>76.239687000000004</v>
      </c>
      <c r="E8" s="21">
        <v>104.69571199999996</v>
      </c>
      <c r="F8" s="21">
        <f t="shared" ref="F8:F27" si="0">SUM(G8,H8,I8)</f>
        <v>41.925953585041832</v>
      </c>
      <c r="G8" s="21">
        <v>26.267552325041834</v>
      </c>
      <c r="H8" s="21">
        <v>11.34427998</v>
      </c>
      <c r="I8" s="21">
        <v>4.3141212800000002</v>
      </c>
      <c r="J8" s="22">
        <f t="shared" ref="J8:J27" si="1">IFERROR(G8/E8,0)</f>
        <v>0.25089425176306979</v>
      </c>
      <c r="K8" s="22">
        <f t="shared" ref="K8:K27" si="2">IFERROR(SUM(G8,H8)/E8,0)</f>
        <v>0.35924902354207061</v>
      </c>
      <c r="L8" s="23">
        <f t="shared" ref="L8:L27" si="3">IFERROR(SUM(G8,H8,I8)/E8,0)</f>
        <v>0.4004553079025992</v>
      </c>
      <c r="M8" s="4"/>
    </row>
    <row r="9" spans="1:13" ht="25.5" x14ac:dyDescent="0.25">
      <c r="A9" s="17"/>
      <c r="B9" s="18">
        <v>35</v>
      </c>
      <c r="C9" s="19" t="s">
        <v>123</v>
      </c>
      <c r="D9" s="20">
        <v>104.100313</v>
      </c>
      <c r="E9" s="21">
        <v>101.885201</v>
      </c>
      <c r="F9" s="21">
        <f t="shared" si="0"/>
        <v>42.376084759492393</v>
      </c>
      <c r="G9" s="21">
        <v>17.533779769492394</v>
      </c>
      <c r="H9" s="21">
        <v>21.288549189999998</v>
      </c>
      <c r="I9" s="21">
        <v>3.5537557999999998</v>
      </c>
      <c r="J9" s="22">
        <f t="shared" si="1"/>
        <v>0.17209348950975123</v>
      </c>
      <c r="K9" s="22">
        <f t="shared" si="2"/>
        <v>0.38103992119024627</v>
      </c>
      <c r="L9" s="23">
        <f t="shared" si="3"/>
        <v>0.41591992108345938</v>
      </c>
      <c r="M9" s="4"/>
    </row>
    <row r="10" spans="1:13" x14ac:dyDescent="0.25">
      <c r="A10" s="17"/>
      <c r="B10" s="18">
        <v>180</v>
      </c>
      <c r="C10" s="19" t="s">
        <v>152</v>
      </c>
      <c r="D10" s="20">
        <v>15.597476999999998</v>
      </c>
      <c r="E10" s="21">
        <v>18.864785999999995</v>
      </c>
      <c r="F10" s="21">
        <f t="shared" si="0"/>
        <v>6.2839592705133711</v>
      </c>
      <c r="G10" s="21">
        <v>4.0132570105133709</v>
      </c>
      <c r="H10" s="21">
        <v>1.2831469799999999</v>
      </c>
      <c r="I10" s="21">
        <v>0.98755528000000037</v>
      </c>
      <c r="J10" s="22">
        <f t="shared" si="1"/>
        <v>0.21273800882307237</v>
      </c>
      <c r="K10" s="22">
        <f t="shared" si="2"/>
        <v>0.28075611303056247</v>
      </c>
      <c r="L10" s="23">
        <f t="shared" si="3"/>
        <v>0.33310525073082581</v>
      </c>
      <c r="M10" s="4"/>
    </row>
    <row r="11" spans="1:13" x14ac:dyDescent="0.25">
      <c r="A11" s="34" t="s">
        <v>206</v>
      </c>
      <c r="B11" s="57"/>
      <c r="C11" s="36"/>
      <c r="D11" s="37">
        <f ca="1">SUM(D12:OFFSET(D10,(MATCH("GOBIERNOS LOCALES",$A$8:$A$50,0)-MATCH("GOBIERNOS REGIONALES",$A$8:$A$50,0)),0))</f>
        <v>48.202522999999999</v>
      </c>
      <c r="E11" s="38">
        <f ca="1">SUM(E12:OFFSET(E10,(MATCH("GOBIERNOS LOCALES",$A$8:$A$50,0)-MATCH("GOBIERNOS REGIONALES",$A$8:$A$50,0)),0))</f>
        <v>44.515684000000007</v>
      </c>
      <c r="F11" s="38">
        <f ca="1">SUM(F12:OFFSET(F10,(MATCH("GOBIERNOS LOCALES",$A$8:$A$50,0)-MATCH("GOBIERNOS REGIONALES",$A$8:$A$50,0)),0))</f>
        <v>7.9725560550449659</v>
      </c>
      <c r="G11" s="38">
        <f ca="1">SUM(G12:OFFSET(G10,(MATCH("GOBIERNOS LOCALES",$A$8:$A$50,0)-MATCH("GOBIERNOS REGIONALES",$A$8:$A$50,0)),0))</f>
        <v>5.2157179550449655</v>
      </c>
      <c r="H11" s="38">
        <f ca="1">SUM(H12:OFFSET(H10,(MATCH("GOBIERNOS LOCALES",$A$8:$A$50,0)-MATCH("GOBIERNOS REGIONALES",$A$8:$A$50,0)),0))</f>
        <v>1.2332730000000003</v>
      </c>
      <c r="I11" s="38">
        <f ca="1">SUM(I12:OFFSET(I10,(MATCH("GOBIERNOS LOCALES",$A$8:$A$50,0)-MATCH("GOBIERNOS REGIONALES",$A$8:$A$50,0)),0))</f>
        <v>1.5235650999999999</v>
      </c>
      <c r="J11" s="39">
        <f t="shared" ca="1" si="1"/>
        <v>0.11716585001917447</v>
      </c>
      <c r="K11" s="39">
        <f t="shared" ca="1" si="2"/>
        <v>0.14487008567688109</v>
      </c>
      <c r="L11" s="40">
        <f t="shared" ca="1" si="3"/>
        <v>0.17909544094717189</v>
      </c>
      <c r="M11" s="4"/>
    </row>
    <row r="12" spans="1:13" x14ac:dyDescent="0.25">
      <c r="A12" s="17"/>
      <c r="B12" s="18">
        <v>440</v>
      </c>
      <c r="C12" s="19" t="s">
        <v>207</v>
      </c>
      <c r="D12" s="20">
        <v>12.278485999999999</v>
      </c>
      <c r="E12" s="21">
        <v>12.096919</v>
      </c>
      <c r="F12" s="21">
        <f t="shared" si="0"/>
        <v>0.83944037639886337</v>
      </c>
      <c r="G12" s="21">
        <v>0.54081291639886331</v>
      </c>
      <c r="H12" s="21">
        <v>0.13292338000000001</v>
      </c>
      <c r="I12" s="21">
        <v>0.16570408</v>
      </c>
      <c r="J12" s="22">
        <f t="shared" si="1"/>
        <v>4.4706665920377191E-2</v>
      </c>
      <c r="K12" s="22">
        <f t="shared" si="2"/>
        <v>5.5694867130949899E-2</v>
      </c>
      <c r="L12" s="23">
        <f t="shared" si="3"/>
        <v>6.9392907102946086E-2</v>
      </c>
      <c r="M12" s="4"/>
    </row>
    <row r="13" spans="1:13" x14ac:dyDescent="0.25">
      <c r="A13" s="17"/>
      <c r="B13" s="18">
        <v>443</v>
      </c>
      <c r="C13" s="19" t="s">
        <v>210</v>
      </c>
      <c r="D13" s="20">
        <v>11.276738</v>
      </c>
      <c r="E13" s="21">
        <v>8.2772780000000008</v>
      </c>
      <c r="F13" s="21">
        <f t="shared" si="0"/>
        <v>2.1798569518309376</v>
      </c>
      <c r="G13" s="21">
        <v>1.2842508218309376</v>
      </c>
      <c r="H13" s="21">
        <v>0.42318232000000006</v>
      </c>
      <c r="I13" s="21">
        <v>0.47242381</v>
      </c>
      <c r="J13" s="22">
        <f t="shared" si="1"/>
        <v>0.15515376212215387</v>
      </c>
      <c r="K13" s="22">
        <f t="shared" si="2"/>
        <v>0.2062795452600405</v>
      </c>
      <c r="L13" s="23">
        <f t="shared" si="3"/>
        <v>0.26335432394936326</v>
      </c>
      <c r="M13" s="4"/>
    </row>
    <row r="14" spans="1:13" x14ac:dyDescent="0.25">
      <c r="A14" s="17"/>
      <c r="B14" s="18">
        <v>444</v>
      </c>
      <c r="C14" s="19" t="s">
        <v>211</v>
      </c>
      <c r="D14" s="20">
        <v>1.7036</v>
      </c>
      <c r="E14" s="21">
        <v>1.6574309999999999</v>
      </c>
      <c r="F14" s="21">
        <f t="shared" si="0"/>
        <v>0.64463416804202733</v>
      </c>
      <c r="G14" s="21">
        <v>0.48242387804202735</v>
      </c>
      <c r="H14" s="21">
        <v>4.8621460000000005E-2</v>
      </c>
      <c r="I14" s="21">
        <v>0.11358883</v>
      </c>
      <c r="J14" s="22">
        <f t="shared" si="1"/>
        <v>0.29106724686700525</v>
      </c>
      <c r="K14" s="22">
        <f t="shared" si="2"/>
        <v>0.320402682248629</v>
      </c>
      <c r="L14" s="23">
        <f t="shared" si="3"/>
        <v>0.38893574938686881</v>
      </c>
      <c r="M14" s="4"/>
    </row>
    <row r="15" spans="1:13" x14ac:dyDescent="0.25">
      <c r="A15" s="17"/>
      <c r="B15" s="18">
        <v>445</v>
      </c>
      <c r="C15" s="19" t="s">
        <v>212</v>
      </c>
      <c r="D15" s="20">
        <v>1</v>
      </c>
      <c r="E15" s="21">
        <v>0</v>
      </c>
      <c r="F15" s="21">
        <f t="shared" si="0"/>
        <v>0</v>
      </c>
      <c r="G15" s="21">
        <v>0</v>
      </c>
      <c r="H15" s="21">
        <v>0</v>
      </c>
      <c r="I15" s="21">
        <v>0</v>
      </c>
      <c r="J15" s="22">
        <f t="shared" si="1"/>
        <v>0</v>
      </c>
      <c r="K15" s="22">
        <f t="shared" si="2"/>
        <v>0</v>
      </c>
      <c r="L15" s="23">
        <f t="shared" si="3"/>
        <v>0</v>
      </c>
      <c r="M15" s="4"/>
    </row>
    <row r="16" spans="1:13" x14ac:dyDescent="0.25">
      <c r="A16" s="17"/>
      <c r="B16" s="18">
        <v>446</v>
      </c>
      <c r="C16" s="19" t="s">
        <v>213</v>
      </c>
      <c r="D16" s="20">
        <v>7.1694420000000001</v>
      </c>
      <c r="E16" s="21">
        <v>8.7207299999999996</v>
      </c>
      <c r="F16" s="21">
        <f t="shared" si="0"/>
        <v>2.9532171605460076</v>
      </c>
      <c r="G16" s="21">
        <v>1.9053065405460075</v>
      </c>
      <c r="H16" s="21">
        <v>0.45367132999999998</v>
      </c>
      <c r="I16" s="21">
        <v>0.59423928999999998</v>
      </c>
      <c r="J16" s="22">
        <f t="shared" si="1"/>
        <v>0.21848016628722683</v>
      </c>
      <c r="K16" s="22">
        <f t="shared" si="2"/>
        <v>0.2705023398896661</v>
      </c>
      <c r="L16" s="23">
        <f t="shared" si="3"/>
        <v>0.33864334299376403</v>
      </c>
      <c r="M16" s="4"/>
    </row>
    <row r="17" spans="1:13" x14ac:dyDescent="0.25">
      <c r="A17" s="17"/>
      <c r="B17" s="18">
        <v>449</v>
      </c>
      <c r="C17" s="19" t="s">
        <v>216</v>
      </c>
      <c r="D17" s="20">
        <v>3.5454690000000002</v>
      </c>
      <c r="E17" s="21">
        <v>0</v>
      </c>
      <c r="F17" s="21">
        <f t="shared" si="0"/>
        <v>0</v>
      </c>
      <c r="G17" s="21">
        <v>0</v>
      </c>
      <c r="H17" s="21">
        <v>0</v>
      </c>
      <c r="I17" s="21">
        <v>0</v>
      </c>
      <c r="J17" s="22">
        <f t="shared" si="1"/>
        <v>0</v>
      </c>
      <c r="K17" s="22">
        <f t="shared" si="2"/>
        <v>0</v>
      </c>
      <c r="L17" s="23">
        <f t="shared" si="3"/>
        <v>0</v>
      </c>
      <c r="M17" s="4"/>
    </row>
    <row r="18" spans="1:13" x14ac:dyDescent="0.25">
      <c r="A18" s="17"/>
      <c r="B18" s="18">
        <v>450</v>
      </c>
      <c r="C18" s="19" t="s">
        <v>217</v>
      </c>
      <c r="D18" s="20">
        <v>0.37150100000000008</v>
      </c>
      <c r="E18" s="21">
        <v>0.41850100000000001</v>
      </c>
      <c r="F18" s="21">
        <f t="shared" si="0"/>
        <v>0.21290517047341895</v>
      </c>
      <c r="G18" s="21">
        <v>0.14076247047341894</v>
      </c>
      <c r="H18" s="21">
        <v>3.594899E-2</v>
      </c>
      <c r="I18" s="21">
        <v>3.6193709999999997E-2</v>
      </c>
      <c r="J18" s="22">
        <f t="shared" si="1"/>
        <v>0.33634918548203935</v>
      </c>
      <c r="K18" s="22">
        <f t="shared" si="2"/>
        <v>0.42224859790877189</v>
      </c>
      <c r="L18" s="23">
        <f t="shared" si="3"/>
        <v>0.50873276401590184</v>
      </c>
      <c r="M18" s="4"/>
    </row>
    <row r="19" spans="1:13" x14ac:dyDescent="0.25">
      <c r="A19" s="17"/>
      <c r="B19" s="18">
        <v>452</v>
      </c>
      <c r="C19" s="19" t="s">
        <v>219</v>
      </c>
      <c r="D19" s="20">
        <v>6.2560649999999995</v>
      </c>
      <c r="E19" s="21">
        <v>5.4688390000000009</v>
      </c>
      <c r="F19" s="21">
        <f t="shared" si="0"/>
        <v>0.10438558731844425</v>
      </c>
      <c r="G19" s="21">
        <v>9.1748187318444252E-2</v>
      </c>
      <c r="H19" s="21">
        <v>1.26374E-2</v>
      </c>
      <c r="I19" s="21">
        <v>0</v>
      </c>
      <c r="J19" s="22">
        <f t="shared" si="1"/>
        <v>1.6776538369193943E-2</v>
      </c>
      <c r="K19" s="22">
        <f t="shared" si="2"/>
        <v>1.9087339619697018E-2</v>
      </c>
      <c r="L19" s="23">
        <f t="shared" si="3"/>
        <v>1.9087339619697018E-2</v>
      </c>
      <c r="M19" s="4"/>
    </row>
    <row r="20" spans="1:13" x14ac:dyDescent="0.25">
      <c r="A20" s="17"/>
      <c r="B20" s="18">
        <v>453</v>
      </c>
      <c r="C20" s="19" t="s">
        <v>220</v>
      </c>
      <c r="D20" s="20">
        <v>0.42605499999999996</v>
      </c>
      <c r="E20" s="21">
        <v>0.18406699999999998</v>
      </c>
      <c r="F20" s="21">
        <f t="shared" si="0"/>
        <v>8.6882000000000001E-2</v>
      </c>
      <c r="G20" s="21">
        <v>0</v>
      </c>
      <c r="H20" s="21">
        <v>7.1882000000000001E-2</v>
      </c>
      <c r="I20" s="21">
        <v>1.4999999999999999E-2</v>
      </c>
      <c r="J20" s="22">
        <f t="shared" si="1"/>
        <v>0</v>
      </c>
      <c r="K20" s="22">
        <f t="shared" si="2"/>
        <v>0.39052084295392442</v>
      </c>
      <c r="L20" s="23">
        <f t="shared" si="3"/>
        <v>0.47201290834315773</v>
      </c>
      <c r="M20" s="4"/>
    </row>
    <row r="21" spans="1:13" x14ac:dyDescent="0.25">
      <c r="A21" s="17"/>
      <c r="B21" s="18">
        <v>454</v>
      </c>
      <c r="C21" s="19" t="s">
        <v>221</v>
      </c>
      <c r="D21" s="20">
        <v>5.2481E-2</v>
      </c>
      <c r="E21" s="21">
        <v>3.2299999999999998E-3</v>
      </c>
      <c r="F21" s="21">
        <f t="shared" si="0"/>
        <v>3.229999914765358E-3</v>
      </c>
      <c r="G21" s="21">
        <v>3.229999914765358E-3</v>
      </c>
      <c r="H21" s="21">
        <v>0</v>
      </c>
      <c r="I21" s="21">
        <v>0</v>
      </c>
      <c r="J21" s="22">
        <f t="shared" si="1"/>
        <v>0.99999997361156601</v>
      </c>
      <c r="K21" s="22">
        <f t="shared" si="2"/>
        <v>0.99999997361156601</v>
      </c>
      <c r="L21" s="23">
        <f t="shared" si="3"/>
        <v>0.99999997361156601</v>
      </c>
      <c r="M21" s="4"/>
    </row>
    <row r="22" spans="1:13" x14ac:dyDescent="0.25">
      <c r="A22" s="17"/>
      <c r="B22" s="18">
        <v>457</v>
      </c>
      <c r="C22" s="19" t="s">
        <v>224</v>
      </c>
      <c r="D22" s="20">
        <v>5.3187999999999999E-2</v>
      </c>
      <c r="E22" s="21">
        <v>5.9187999999999998E-2</v>
      </c>
      <c r="F22" s="21">
        <f t="shared" si="0"/>
        <v>4.4585429955706718E-2</v>
      </c>
      <c r="G22" s="21">
        <v>2.9449199955706717E-2</v>
      </c>
      <c r="H22" s="21">
        <v>5.9437999999999991E-3</v>
      </c>
      <c r="I22" s="21">
        <v>9.1924300000000014E-3</v>
      </c>
      <c r="J22" s="22">
        <f t="shared" si="1"/>
        <v>0.4975535574053308</v>
      </c>
      <c r="K22" s="22">
        <f t="shared" si="2"/>
        <v>0.5979759403207866</v>
      </c>
      <c r="L22" s="23">
        <f t="shared" si="3"/>
        <v>0.75328495566173415</v>
      </c>
      <c r="M22" s="4"/>
    </row>
    <row r="23" spans="1:13" x14ac:dyDescent="0.25">
      <c r="A23" s="17"/>
      <c r="B23" s="18">
        <v>461</v>
      </c>
      <c r="C23" s="19" t="s">
        <v>228</v>
      </c>
      <c r="D23" s="20">
        <v>3.8413349999999999</v>
      </c>
      <c r="E23" s="21">
        <v>3.6810129999999996</v>
      </c>
      <c r="F23" s="21">
        <f t="shared" si="0"/>
        <v>0.39881823616815082</v>
      </c>
      <c r="G23" s="21">
        <v>0.28906302616815083</v>
      </c>
      <c r="H23" s="21">
        <v>4.846232000000001E-2</v>
      </c>
      <c r="I23" s="21">
        <v>6.129289000000001E-2</v>
      </c>
      <c r="J23" s="22">
        <f t="shared" si="1"/>
        <v>7.8528118799947422E-2</v>
      </c>
      <c r="K23" s="22">
        <f t="shared" si="2"/>
        <v>9.1693603409754562E-2</v>
      </c>
      <c r="L23" s="23">
        <f t="shared" si="3"/>
        <v>0.10834469646484564</v>
      </c>
      <c r="M23" s="4"/>
    </row>
    <row r="24" spans="1:13" x14ac:dyDescent="0.25">
      <c r="A24" s="17"/>
      <c r="B24" s="18">
        <v>462</v>
      </c>
      <c r="C24" s="19" t="s">
        <v>229</v>
      </c>
      <c r="D24" s="20">
        <v>0</v>
      </c>
      <c r="E24" s="21">
        <v>3.1227990000000001</v>
      </c>
      <c r="F24" s="21">
        <f t="shared" si="0"/>
        <v>0</v>
      </c>
      <c r="G24" s="21">
        <v>0</v>
      </c>
      <c r="H24" s="21">
        <v>0</v>
      </c>
      <c r="I24" s="21">
        <v>0</v>
      </c>
      <c r="J24" s="22">
        <f t="shared" si="1"/>
        <v>0</v>
      </c>
      <c r="K24" s="22">
        <f t="shared" si="2"/>
        <v>0</v>
      </c>
      <c r="L24" s="23">
        <f t="shared" si="3"/>
        <v>0</v>
      </c>
      <c r="M24" s="4"/>
    </row>
    <row r="25" spans="1:13" x14ac:dyDescent="0.25">
      <c r="A25" s="17"/>
      <c r="B25" s="18">
        <v>463</v>
      </c>
      <c r="C25" s="19" t="s">
        <v>230</v>
      </c>
      <c r="D25" s="20">
        <v>0</v>
      </c>
      <c r="E25" s="21">
        <v>0.597526</v>
      </c>
      <c r="F25" s="21">
        <f t="shared" si="0"/>
        <v>0.50460097439664364</v>
      </c>
      <c r="G25" s="21">
        <v>0.44867091439664364</v>
      </c>
      <c r="H25" s="21">
        <v>0</v>
      </c>
      <c r="I25" s="21">
        <v>5.5930059999999997E-2</v>
      </c>
      <c r="J25" s="22">
        <f t="shared" si="1"/>
        <v>0.75088098994293739</v>
      </c>
      <c r="K25" s="22">
        <f t="shared" si="2"/>
        <v>0.75088098994293739</v>
      </c>
      <c r="L25" s="23">
        <f t="shared" si="3"/>
        <v>0.84448371183286353</v>
      </c>
      <c r="M25" s="4"/>
    </row>
    <row r="26" spans="1:13" x14ac:dyDescent="0.25">
      <c r="A26" s="17"/>
      <c r="B26" s="18">
        <v>464</v>
      </c>
      <c r="C26" s="19" t="s">
        <v>231</v>
      </c>
      <c r="D26" s="20">
        <v>0.228163</v>
      </c>
      <c r="E26" s="21">
        <v>0.228163</v>
      </c>
      <c r="F26" s="21">
        <f t="shared" si="0"/>
        <v>0</v>
      </c>
      <c r="G26" s="21">
        <v>0</v>
      </c>
      <c r="H26" s="21">
        <v>0</v>
      </c>
      <c r="I26" s="21">
        <v>0</v>
      </c>
      <c r="J26" s="22">
        <f t="shared" si="1"/>
        <v>0</v>
      </c>
      <c r="K26" s="22">
        <f t="shared" si="2"/>
        <v>0</v>
      </c>
      <c r="L26" s="23">
        <f t="shared" si="3"/>
        <v>0</v>
      </c>
      <c r="M26" s="4"/>
    </row>
    <row r="27" spans="1:13" ht="15.75" thickBot="1" x14ac:dyDescent="0.3">
      <c r="A27" s="41" t="s">
        <v>233</v>
      </c>
      <c r="B27" s="58"/>
      <c r="C27" s="43"/>
      <c r="D27" s="44">
        <v>66.229769000000005</v>
      </c>
      <c r="E27" s="45">
        <v>52.786370999999988</v>
      </c>
      <c r="F27" s="45">
        <f t="shared" si="0"/>
        <v>17.006568449557172</v>
      </c>
      <c r="G27" s="45">
        <v>9.5541641095571777</v>
      </c>
      <c r="H27" s="45">
        <v>2.9810165599999978</v>
      </c>
      <c r="I27" s="45">
        <v>4.471387779999997</v>
      </c>
      <c r="J27" s="46">
        <f t="shared" si="1"/>
        <v>0.18099679763091081</v>
      </c>
      <c r="K27" s="46">
        <f t="shared" si="2"/>
        <v>0.23747002175158388</v>
      </c>
      <c r="L27" s="47">
        <f t="shared" si="3"/>
        <v>0.32217726142903774</v>
      </c>
      <c r="M27" s="4"/>
    </row>
    <row r="28" spans="1:13" x14ac:dyDescent="0.25">
      <c r="D28" s="5"/>
      <c r="E28" s="5"/>
      <c r="F28" s="5"/>
      <c r="G28" s="5"/>
      <c r="H28" s="5"/>
      <c r="I28" s="5"/>
      <c r="J28" s="4"/>
      <c r="K28" s="4"/>
      <c r="L28" s="4"/>
      <c r="M28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9"/>
  <sheetViews>
    <sheetView workbookViewId="0">
      <selection activeCell="A37" sqref="A37:L3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</v>
      </c>
      <c r="B1" s="50" t="s">
        <v>13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234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1626.8864380000005</v>
      </c>
      <c r="E6" s="14">
        <v>2052.596223</v>
      </c>
      <c r="F6" s="14">
        <v>1198.9760920400249</v>
      </c>
      <c r="G6" s="14">
        <v>907.71034969002449</v>
      </c>
      <c r="H6" s="14">
        <v>151.72616455999997</v>
      </c>
      <c r="I6" s="14">
        <v>139.53957779000004</v>
      </c>
      <c r="J6" s="15">
        <v>0.44222547986732047</v>
      </c>
      <c r="K6" s="15">
        <v>0.51614462814395634</v>
      </c>
      <c r="L6" s="16">
        <v>0.58412661906180685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690.35057600000016</v>
      </c>
      <c r="E7" s="38">
        <f ca="1">SUM(E8:OFFSET(E6,MATCH("GOBIERNOS REGIONALES",$A$8:$A$50,0),0))</f>
        <v>722.60648300000003</v>
      </c>
      <c r="F7" s="38">
        <f ca="1">SUM(F8:OFFSET(F6,MATCH("GOBIERNOS REGIONALES",$A$8:$A$50,0),0))</f>
        <v>519.07904592691114</v>
      </c>
      <c r="G7" s="38">
        <f ca="1">SUM(G8:OFFSET(G6,MATCH("GOBIERNOS REGIONALES",$A$8:$A$50,0),0))</f>
        <v>457.63908960691111</v>
      </c>
      <c r="H7" s="38">
        <f ca="1">SUM(H8:OFFSET(H6,MATCH("GOBIERNOS REGIONALES",$A$8:$A$50,0),0))</f>
        <v>37.214835239999999</v>
      </c>
      <c r="I7" s="38">
        <f ca="1">SUM(I8:OFFSET(I6,MATCH("GOBIERNOS REGIONALES",$A$8:$A$50,0),0))</f>
        <v>24.225121080000008</v>
      </c>
      <c r="J7" s="39">
        <f ca="1">IFERROR(G7/E7,0)</f>
        <v>0.63331716552965256</v>
      </c>
      <c r="K7" s="39">
        <f ca="1">IFERROR(SUM(G7,H7)/E7,0)</f>
        <v>0.68481799774679175</v>
      </c>
      <c r="L7" s="40">
        <f ca="1">IFERROR(SUM(G7,H7,I7)/E7,0)</f>
        <v>0.71834263619097793</v>
      </c>
      <c r="M7" s="4"/>
    </row>
    <row r="8" spans="1:13" x14ac:dyDescent="0.25">
      <c r="A8" s="17"/>
      <c r="B8" s="18">
        <v>11</v>
      </c>
      <c r="C8" s="19" t="s">
        <v>112</v>
      </c>
      <c r="D8" s="20">
        <v>304.31519900000006</v>
      </c>
      <c r="E8" s="21">
        <v>269.07822300000009</v>
      </c>
      <c r="F8" s="21">
        <f t="shared" ref="F8:F38" si="0">SUM(G8,H8,I8)</f>
        <v>178.11850919124765</v>
      </c>
      <c r="G8" s="21">
        <v>163.34095206124766</v>
      </c>
      <c r="H8" s="21">
        <v>9.8109899599999988</v>
      </c>
      <c r="I8" s="21">
        <v>4.9665671700000011</v>
      </c>
      <c r="J8" s="22">
        <f t="shared" ref="J8:J38" si="1">IFERROR(G8/E8,0)</f>
        <v>0.60703891322059012</v>
      </c>
      <c r="K8" s="22">
        <f t="shared" ref="K8:K38" si="2">IFERROR(SUM(G8,H8)/E8,0)</f>
        <v>0.64350039215640131</v>
      </c>
      <c r="L8" s="23">
        <f t="shared" ref="L8:L38" si="3">IFERROR(SUM(G8,H8,I8)/E8,0)</f>
        <v>0.66195809978739006</v>
      </c>
      <c r="M8" s="4"/>
    </row>
    <row r="9" spans="1:13" x14ac:dyDescent="0.25">
      <c r="A9" s="17"/>
      <c r="B9" s="18">
        <v>131</v>
      </c>
      <c r="C9" s="19" t="s">
        <v>144</v>
      </c>
      <c r="D9" s="20">
        <v>8.8809259999999988</v>
      </c>
      <c r="E9" s="21">
        <v>9.1079789999999985</v>
      </c>
      <c r="F9" s="21">
        <f t="shared" si="0"/>
        <v>2.9523656552040274</v>
      </c>
      <c r="G9" s="21">
        <v>1.8340211552040273</v>
      </c>
      <c r="H9" s="21">
        <v>0.63902134999999993</v>
      </c>
      <c r="I9" s="21">
        <v>0.47932315000000003</v>
      </c>
      <c r="J9" s="22">
        <f t="shared" si="1"/>
        <v>0.20136422747615335</v>
      </c>
      <c r="K9" s="22">
        <f t="shared" si="2"/>
        <v>0.27152483610294093</v>
      </c>
      <c r="L9" s="23">
        <f t="shared" si="3"/>
        <v>0.32415156591863331</v>
      </c>
      <c r="M9" s="4"/>
    </row>
    <row r="10" spans="1:13" x14ac:dyDescent="0.25">
      <c r="A10" s="17"/>
      <c r="B10" s="18">
        <v>135</v>
      </c>
      <c r="C10" s="19" t="s">
        <v>145</v>
      </c>
      <c r="D10" s="20">
        <v>224.25650800000003</v>
      </c>
      <c r="E10" s="21">
        <v>243.17253699999995</v>
      </c>
      <c r="F10" s="21">
        <f t="shared" si="0"/>
        <v>232.56659553013782</v>
      </c>
      <c r="G10" s="21">
        <v>220.9291525301378</v>
      </c>
      <c r="H10" s="21">
        <v>9.9761880000000005</v>
      </c>
      <c r="I10" s="21">
        <v>1.6612549999999999</v>
      </c>
      <c r="J10" s="22">
        <f t="shared" si="1"/>
        <v>0.90852838587664131</v>
      </c>
      <c r="K10" s="22">
        <f t="shared" si="2"/>
        <v>0.94955352844855934</v>
      </c>
      <c r="L10" s="23">
        <f t="shared" si="3"/>
        <v>0.9563851181522931</v>
      </c>
      <c r="M10" s="4"/>
    </row>
    <row r="11" spans="1:13" ht="25.5" x14ac:dyDescent="0.25">
      <c r="A11" s="17"/>
      <c r="B11" s="18">
        <v>137</v>
      </c>
      <c r="C11" s="19" t="s">
        <v>147</v>
      </c>
      <c r="D11" s="20">
        <v>152.89794300000003</v>
      </c>
      <c r="E11" s="21">
        <v>201.24774399999995</v>
      </c>
      <c r="F11" s="21">
        <f t="shared" si="0"/>
        <v>105.44157555032162</v>
      </c>
      <c r="G11" s="21">
        <v>71.534963860321611</v>
      </c>
      <c r="H11" s="21">
        <v>16.788635929999998</v>
      </c>
      <c r="I11" s="21">
        <v>17.117975760000007</v>
      </c>
      <c r="J11" s="22">
        <f t="shared" si="1"/>
        <v>0.35545722122639856</v>
      </c>
      <c r="K11" s="22">
        <f t="shared" si="2"/>
        <v>0.43887994983099848</v>
      </c>
      <c r="L11" s="23">
        <f t="shared" si="3"/>
        <v>0.52393916798551365</v>
      </c>
      <c r="M11" s="4"/>
    </row>
    <row r="12" spans="1:13" x14ac:dyDescent="0.25">
      <c r="A12" s="34" t="s">
        <v>206</v>
      </c>
      <c r="B12" s="57"/>
      <c r="C12" s="36"/>
      <c r="D12" s="37">
        <f ca="1">SUM(D13:OFFSET(D11,(MATCH("GOBIERNOS LOCALES",$A$8:$A$50,0)-MATCH("GOBIERNOS REGIONALES",$A$8:$A$50,0)),0))</f>
        <v>851.80019100000004</v>
      </c>
      <c r="E12" s="38">
        <f ca="1">SUM(E13:OFFSET(E11,(MATCH("GOBIERNOS LOCALES",$A$8:$A$50,0)-MATCH("GOBIERNOS REGIONALES",$A$8:$A$50,0)),0))</f>
        <v>1190.6178019999998</v>
      </c>
      <c r="F12" s="38">
        <f ca="1">SUM(F13:OFFSET(F11,(MATCH("GOBIERNOS LOCALES",$A$8:$A$50,0)-MATCH("GOBIERNOS REGIONALES",$A$8:$A$50,0)),0))</f>
        <v>636.04243395973367</v>
      </c>
      <c r="G12" s="38">
        <f ca="1">SUM(G13:OFFSET(G11,(MATCH("GOBIERNOS LOCALES",$A$8:$A$50,0)-MATCH("GOBIERNOS REGIONALES",$A$8:$A$50,0)),0))</f>
        <v>429.19748389973375</v>
      </c>
      <c r="H12" s="38">
        <f ca="1">SUM(H13:OFFSET(H11,(MATCH("GOBIERNOS LOCALES",$A$8:$A$50,0)-MATCH("GOBIERNOS REGIONALES",$A$8:$A$50,0)),0))</f>
        <v>106.17773861999997</v>
      </c>
      <c r="I12" s="38">
        <f ca="1">SUM(I13:OFFSET(I11,(MATCH("GOBIERNOS LOCALES",$A$8:$A$50,0)-MATCH("GOBIERNOS REGIONALES",$A$8:$A$50,0)),0))</f>
        <v>100.66721143999999</v>
      </c>
      <c r="J12" s="39">
        <f t="shared" ca="1" si="1"/>
        <v>0.36048300569567149</v>
      </c>
      <c r="K12" s="39">
        <f t="shared" ca="1" si="2"/>
        <v>0.44966169800284395</v>
      </c>
      <c r="L12" s="40">
        <f t="shared" ca="1" si="3"/>
        <v>0.53421209803121505</v>
      </c>
      <c r="M12" s="4"/>
    </row>
    <row r="13" spans="1:13" x14ac:dyDescent="0.25">
      <c r="A13" s="17"/>
      <c r="B13" s="18">
        <v>440</v>
      </c>
      <c r="C13" s="19" t="s">
        <v>207</v>
      </c>
      <c r="D13" s="20">
        <v>60.629868000000002</v>
      </c>
      <c r="E13" s="21">
        <v>51.030140999999972</v>
      </c>
      <c r="F13" s="21">
        <f t="shared" si="0"/>
        <v>21.903341641655434</v>
      </c>
      <c r="G13" s="21">
        <v>14.951776061655437</v>
      </c>
      <c r="H13" s="21">
        <v>3.3822231199999999</v>
      </c>
      <c r="I13" s="21">
        <v>3.5693424599999992</v>
      </c>
      <c r="J13" s="22">
        <f t="shared" si="1"/>
        <v>0.29299891728019023</v>
      </c>
      <c r="K13" s="22">
        <f t="shared" si="2"/>
        <v>0.35927784682498615</v>
      </c>
      <c r="L13" s="23">
        <f t="shared" si="3"/>
        <v>0.42922361593426611</v>
      </c>
      <c r="M13" s="4"/>
    </row>
    <row r="14" spans="1:13" x14ac:dyDescent="0.25">
      <c r="A14" s="17"/>
      <c r="B14" s="18">
        <v>441</v>
      </c>
      <c r="C14" s="19" t="s">
        <v>208</v>
      </c>
      <c r="D14" s="20">
        <v>31.400082999999999</v>
      </c>
      <c r="E14" s="21">
        <v>51.658636000000016</v>
      </c>
      <c r="F14" s="21">
        <f t="shared" si="0"/>
        <v>26.671590325449838</v>
      </c>
      <c r="G14" s="21">
        <v>18.22604662544984</v>
      </c>
      <c r="H14" s="21">
        <v>3.2162920199999991</v>
      </c>
      <c r="I14" s="21">
        <v>5.2292516800000017</v>
      </c>
      <c r="J14" s="22">
        <f t="shared" si="1"/>
        <v>0.35281703189859359</v>
      </c>
      <c r="K14" s="22">
        <f t="shared" si="2"/>
        <v>0.41507752247755497</v>
      </c>
      <c r="L14" s="23">
        <f t="shared" si="3"/>
        <v>0.51630457926627848</v>
      </c>
      <c r="M14" s="4"/>
    </row>
    <row r="15" spans="1:13" x14ac:dyDescent="0.25">
      <c r="A15" s="17"/>
      <c r="B15" s="18">
        <v>442</v>
      </c>
      <c r="C15" s="19" t="s">
        <v>209</v>
      </c>
      <c r="D15" s="20">
        <v>36.915505999999986</v>
      </c>
      <c r="E15" s="21">
        <v>55.952114999999992</v>
      </c>
      <c r="F15" s="21">
        <f t="shared" si="0"/>
        <v>33.351045452351912</v>
      </c>
      <c r="G15" s="21">
        <v>24.160829222351911</v>
      </c>
      <c r="H15" s="21">
        <v>6.2215526500000013</v>
      </c>
      <c r="I15" s="21">
        <v>2.968663579999999</v>
      </c>
      <c r="J15" s="22">
        <f t="shared" si="1"/>
        <v>0.43181261731307052</v>
      </c>
      <c r="K15" s="22">
        <f t="shared" si="2"/>
        <v>0.54300685277673455</v>
      </c>
      <c r="L15" s="23">
        <f t="shared" si="3"/>
        <v>0.59606407107849124</v>
      </c>
      <c r="M15" s="4"/>
    </row>
    <row r="16" spans="1:13" x14ac:dyDescent="0.25">
      <c r="A16" s="17"/>
      <c r="B16" s="18">
        <v>443</v>
      </c>
      <c r="C16" s="19" t="s">
        <v>210</v>
      </c>
      <c r="D16" s="20">
        <v>23.230768999999999</v>
      </c>
      <c r="E16" s="21">
        <v>32.146905999999994</v>
      </c>
      <c r="F16" s="21">
        <f t="shared" si="0"/>
        <v>19.677324428897347</v>
      </c>
      <c r="G16" s="21">
        <v>11.878836878897346</v>
      </c>
      <c r="H16" s="21">
        <v>5.0004592800000003</v>
      </c>
      <c r="I16" s="21">
        <v>2.7980282699999988</v>
      </c>
      <c r="J16" s="22">
        <f t="shared" si="1"/>
        <v>0.36951726797276691</v>
      </c>
      <c r="K16" s="22">
        <f t="shared" si="2"/>
        <v>0.52506751843855048</v>
      </c>
      <c r="L16" s="23">
        <f t="shared" si="3"/>
        <v>0.61210632304388324</v>
      </c>
      <c r="M16" s="4"/>
    </row>
    <row r="17" spans="1:13" x14ac:dyDescent="0.25">
      <c r="A17" s="17"/>
      <c r="B17" s="18">
        <v>444</v>
      </c>
      <c r="C17" s="19" t="s">
        <v>211</v>
      </c>
      <c r="D17" s="20">
        <v>52.965358999999985</v>
      </c>
      <c r="E17" s="21">
        <v>74.312648999999993</v>
      </c>
      <c r="F17" s="21">
        <f t="shared" si="0"/>
        <v>39.299871052942891</v>
      </c>
      <c r="G17" s="21">
        <v>25.528625962942897</v>
      </c>
      <c r="H17" s="21">
        <v>6.8637907999999976</v>
      </c>
      <c r="I17" s="21">
        <v>6.9074542899999996</v>
      </c>
      <c r="J17" s="22">
        <f t="shared" si="1"/>
        <v>0.34353002223003648</v>
      </c>
      <c r="K17" s="22">
        <f t="shared" si="2"/>
        <v>0.43589371659921444</v>
      </c>
      <c r="L17" s="23">
        <f t="shared" si="3"/>
        <v>0.52884497567759825</v>
      </c>
      <c r="M17" s="4"/>
    </row>
    <row r="18" spans="1:13" x14ac:dyDescent="0.25">
      <c r="A18" s="17"/>
      <c r="B18" s="18">
        <v>445</v>
      </c>
      <c r="C18" s="19" t="s">
        <v>212</v>
      </c>
      <c r="D18" s="20">
        <v>55.787461</v>
      </c>
      <c r="E18" s="21">
        <v>89.353686000000067</v>
      </c>
      <c r="F18" s="21">
        <f t="shared" si="0"/>
        <v>46.74462142274912</v>
      </c>
      <c r="G18" s="21">
        <v>31.187827692749124</v>
      </c>
      <c r="H18" s="21">
        <v>6.8144525200000015</v>
      </c>
      <c r="I18" s="21">
        <v>8.7423412099999958</v>
      </c>
      <c r="J18" s="22">
        <f t="shared" si="1"/>
        <v>0.34903795342868227</v>
      </c>
      <c r="K18" s="22">
        <f t="shared" si="2"/>
        <v>0.42530176329546271</v>
      </c>
      <c r="L18" s="23">
        <f t="shared" si="3"/>
        <v>0.52314150109878044</v>
      </c>
      <c r="M18" s="4"/>
    </row>
    <row r="19" spans="1:13" x14ac:dyDescent="0.25">
      <c r="A19" s="17"/>
      <c r="B19" s="18">
        <v>446</v>
      </c>
      <c r="C19" s="19" t="s">
        <v>213</v>
      </c>
      <c r="D19" s="20">
        <v>35.021273999999998</v>
      </c>
      <c r="E19" s="21">
        <v>48.197979999999951</v>
      </c>
      <c r="F19" s="21">
        <f t="shared" si="0"/>
        <v>30.691088015607221</v>
      </c>
      <c r="G19" s="21">
        <v>22.392828575607226</v>
      </c>
      <c r="H19" s="21">
        <v>3.5612406699999983</v>
      </c>
      <c r="I19" s="21">
        <v>4.7370187699999997</v>
      </c>
      <c r="J19" s="22">
        <f t="shared" si="1"/>
        <v>0.46460097654730026</v>
      </c>
      <c r="K19" s="22">
        <f t="shared" si="2"/>
        <v>0.53848873429150446</v>
      </c>
      <c r="L19" s="23">
        <f t="shared" si="3"/>
        <v>0.63677125090319664</v>
      </c>
      <c r="M19" s="4"/>
    </row>
    <row r="20" spans="1:13" x14ac:dyDescent="0.25">
      <c r="A20" s="17"/>
      <c r="B20" s="18">
        <v>447</v>
      </c>
      <c r="C20" s="19" t="s">
        <v>214</v>
      </c>
      <c r="D20" s="20">
        <v>61.438238000000034</v>
      </c>
      <c r="E20" s="21">
        <v>69.970836000000006</v>
      </c>
      <c r="F20" s="21">
        <f t="shared" si="0"/>
        <v>42.068237400266057</v>
      </c>
      <c r="G20" s="21">
        <v>26.276526870266057</v>
      </c>
      <c r="H20" s="21">
        <v>6.89219443</v>
      </c>
      <c r="I20" s="21">
        <v>8.8995160999999996</v>
      </c>
      <c r="J20" s="22">
        <f t="shared" si="1"/>
        <v>0.37553541407260099</v>
      </c>
      <c r="K20" s="22">
        <f t="shared" si="2"/>
        <v>0.47403637281489752</v>
      </c>
      <c r="L20" s="23">
        <f t="shared" si="3"/>
        <v>0.60122530764483151</v>
      </c>
      <c r="M20" s="4"/>
    </row>
    <row r="21" spans="1:13" x14ac:dyDescent="0.25">
      <c r="A21" s="17"/>
      <c r="B21" s="18">
        <v>448</v>
      </c>
      <c r="C21" s="19" t="s">
        <v>215</v>
      </c>
      <c r="D21" s="20">
        <v>40.09154199999999</v>
      </c>
      <c r="E21" s="21">
        <v>56.125524999999982</v>
      </c>
      <c r="F21" s="21">
        <f t="shared" si="0"/>
        <v>27.876561257957729</v>
      </c>
      <c r="G21" s="21">
        <v>20.208361467957729</v>
      </c>
      <c r="H21" s="21">
        <v>3.7937372999999992</v>
      </c>
      <c r="I21" s="21">
        <v>3.8744624899999991</v>
      </c>
      <c r="J21" s="22">
        <f t="shared" si="1"/>
        <v>0.36005652451282616</v>
      </c>
      <c r="K21" s="22">
        <f t="shared" si="2"/>
        <v>0.42765032074012205</v>
      </c>
      <c r="L21" s="23">
        <f t="shared" si="3"/>
        <v>0.49668241424837872</v>
      </c>
      <c r="M21" s="4"/>
    </row>
    <row r="22" spans="1:13" x14ac:dyDescent="0.25">
      <c r="A22" s="17"/>
      <c r="B22" s="18">
        <v>449</v>
      </c>
      <c r="C22" s="19" t="s">
        <v>216</v>
      </c>
      <c r="D22" s="20">
        <v>23.495217</v>
      </c>
      <c r="E22" s="21">
        <v>30.040616999999994</v>
      </c>
      <c r="F22" s="21">
        <f t="shared" si="0"/>
        <v>16.55488747930799</v>
      </c>
      <c r="G22" s="21">
        <v>11.682059309307988</v>
      </c>
      <c r="H22" s="21">
        <v>2.3320995399999993</v>
      </c>
      <c r="I22" s="21">
        <v>2.5407286300000007</v>
      </c>
      <c r="J22" s="22">
        <f t="shared" si="1"/>
        <v>0.388875478466637</v>
      </c>
      <c r="K22" s="22">
        <f t="shared" si="2"/>
        <v>0.46650702444986369</v>
      </c>
      <c r="L22" s="23">
        <f t="shared" si="3"/>
        <v>0.55108347073257491</v>
      </c>
      <c r="M22" s="4"/>
    </row>
    <row r="23" spans="1:13" x14ac:dyDescent="0.25">
      <c r="A23" s="17"/>
      <c r="B23" s="18">
        <v>450</v>
      </c>
      <c r="C23" s="19" t="s">
        <v>217</v>
      </c>
      <c r="D23" s="20">
        <v>36.69117399999999</v>
      </c>
      <c r="E23" s="21">
        <v>51.644796999999976</v>
      </c>
      <c r="F23" s="21">
        <f t="shared" si="0"/>
        <v>25.659129302357599</v>
      </c>
      <c r="G23" s="21">
        <v>17.164758682357601</v>
      </c>
      <c r="H23" s="21">
        <v>3.9597183399999998</v>
      </c>
      <c r="I23" s="21">
        <v>4.5346522799999995</v>
      </c>
      <c r="J23" s="22">
        <f t="shared" si="1"/>
        <v>0.33236181918495311</v>
      </c>
      <c r="K23" s="22">
        <f t="shared" si="2"/>
        <v>0.40903398308173444</v>
      </c>
      <c r="L23" s="23">
        <f t="shared" si="3"/>
        <v>0.49683861284918229</v>
      </c>
      <c r="M23" s="4"/>
    </row>
    <row r="24" spans="1:13" x14ac:dyDescent="0.25">
      <c r="A24" s="17"/>
      <c r="B24" s="18">
        <v>451</v>
      </c>
      <c r="C24" s="19" t="s">
        <v>218</v>
      </c>
      <c r="D24" s="20">
        <v>55.08141100000001</v>
      </c>
      <c r="E24" s="21">
        <v>94.429531999999938</v>
      </c>
      <c r="F24" s="21">
        <f t="shared" si="0"/>
        <v>38.056782944243977</v>
      </c>
      <c r="G24" s="21">
        <v>26.420789334243977</v>
      </c>
      <c r="H24" s="21">
        <v>5.7077047099999998</v>
      </c>
      <c r="I24" s="21">
        <v>5.9282889000000019</v>
      </c>
      <c r="J24" s="22">
        <f t="shared" si="1"/>
        <v>0.27979371256699648</v>
      </c>
      <c r="K24" s="22">
        <f t="shared" si="2"/>
        <v>0.34023777693025103</v>
      </c>
      <c r="L24" s="23">
        <f t="shared" si="3"/>
        <v>0.40301780744019788</v>
      </c>
      <c r="M24" s="4"/>
    </row>
    <row r="25" spans="1:13" x14ac:dyDescent="0.25">
      <c r="A25" s="17"/>
      <c r="B25" s="18">
        <v>452</v>
      </c>
      <c r="C25" s="19" t="s">
        <v>219</v>
      </c>
      <c r="D25" s="20">
        <v>23.865875000000003</v>
      </c>
      <c r="E25" s="21">
        <v>34.267325000000007</v>
      </c>
      <c r="F25" s="21">
        <f t="shared" si="0"/>
        <v>21.351072209026356</v>
      </c>
      <c r="G25" s="21">
        <v>14.901301979026357</v>
      </c>
      <c r="H25" s="21">
        <v>3.0954021299999988</v>
      </c>
      <c r="I25" s="21">
        <v>3.3543681000000003</v>
      </c>
      <c r="J25" s="22">
        <f t="shared" si="1"/>
        <v>0.43485454376804594</v>
      </c>
      <c r="K25" s="22">
        <f t="shared" si="2"/>
        <v>0.52518555530746425</v>
      </c>
      <c r="L25" s="23">
        <f t="shared" si="3"/>
        <v>0.62307379432232746</v>
      </c>
      <c r="M25" s="4"/>
    </row>
    <row r="26" spans="1:13" x14ac:dyDescent="0.25">
      <c r="A26" s="17"/>
      <c r="B26" s="18">
        <v>453</v>
      </c>
      <c r="C26" s="19" t="s">
        <v>220</v>
      </c>
      <c r="D26" s="20">
        <v>26.874913000000006</v>
      </c>
      <c r="E26" s="21">
        <v>48.427900999999991</v>
      </c>
      <c r="F26" s="21">
        <f t="shared" si="0"/>
        <v>26.358321751826512</v>
      </c>
      <c r="G26" s="21">
        <v>15.698317431826512</v>
      </c>
      <c r="H26" s="21">
        <v>8.8326405999999995</v>
      </c>
      <c r="I26" s="21">
        <v>1.8273637199999999</v>
      </c>
      <c r="J26" s="22">
        <f t="shared" si="1"/>
        <v>0.32415853480468859</v>
      </c>
      <c r="K26" s="22">
        <f t="shared" si="2"/>
        <v>0.5065459688584586</v>
      </c>
      <c r="L26" s="23">
        <f t="shared" si="3"/>
        <v>0.54427966539013362</v>
      </c>
      <c r="M26" s="4"/>
    </row>
    <row r="27" spans="1:13" x14ac:dyDescent="0.25">
      <c r="A27" s="17"/>
      <c r="B27" s="18">
        <v>454</v>
      </c>
      <c r="C27" s="19" t="s">
        <v>221</v>
      </c>
      <c r="D27" s="20">
        <v>5.8968489999999996</v>
      </c>
      <c r="E27" s="21">
        <v>8.618072999999999</v>
      </c>
      <c r="F27" s="21">
        <f t="shared" si="0"/>
        <v>4.5856362657934513</v>
      </c>
      <c r="G27" s="21">
        <v>2.3900138857934508</v>
      </c>
      <c r="H27" s="21">
        <v>1.4556315900000003</v>
      </c>
      <c r="I27" s="21">
        <v>0.73999079000000001</v>
      </c>
      <c r="J27" s="22">
        <f t="shared" si="1"/>
        <v>0.27732578800312446</v>
      </c>
      <c r="K27" s="22">
        <f t="shared" si="2"/>
        <v>0.44623032037364402</v>
      </c>
      <c r="L27" s="23">
        <f t="shared" si="3"/>
        <v>0.53209531478712835</v>
      </c>
      <c r="M27" s="4"/>
    </row>
    <row r="28" spans="1:13" x14ac:dyDescent="0.25">
      <c r="A28" s="17"/>
      <c r="B28" s="18">
        <v>455</v>
      </c>
      <c r="C28" s="19" t="s">
        <v>222</v>
      </c>
      <c r="D28" s="20">
        <v>18.584657999999997</v>
      </c>
      <c r="E28" s="21">
        <v>22.801696999999997</v>
      </c>
      <c r="F28" s="21">
        <f t="shared" si="0"/>
        <v>12.992979211558033</v>
      </c>
      <c r="G28" s="21">
        <v>8.6005414915580332</v>
      </c>
      <c r="H28" s="21">
        <v>1.9380397099999995</v>
      </c>
      <c r="I28" s="21">
        <v>2.4543980099999998</v>
      </c>
      <c r="J28" s="22">
        <f t="shared" si="1"/>
        <v>0.37718865800023721</v>
      </c>
      <c r="K28" s="22">
        <f t="shared" si="2"/>
        <v>0.46218407347304169</v>
      </c>
      <c r="L28" s="23">
        <f t="shared" si="3"/>
        <v>0.56982509729683872</v>
      </c>
      <c r="M28" s="4"/>
    </row>
    <row r="29" spans="1:13" x14ac:dyDescent="0.25">
      <c r="A29" s="17"/>
      <c r="B29" s="18">
        <v>456</v>
      </c>
      <c r="C29" s="19" t="s">
        <v>223</v>
      </c>
      <c r="D29" s="20">
        <v>12.238859999999999</v>
      </c>
      <c r="E29" s="21">
        <v>23.923765999999986</v>
      </c>
      <c r="F29" s="21">
        <f t="shared" si="0"/>
        <v>7.3640887225421157</v>
      </c>
      <c r="G29" s="21">
        <v>4.7649462325421155</v>
      </c>
      <c r="H29" s="21">
        <v>1.3328243600000005</v>
      </c>
      <c r="I29" s="21">
        <v>1.2663181299999997</v>
      </c>
      <c r="J29" s="22">
        <f t="shared" si="1"/>
        <v>0.19917207986995519</v>
      </c>
      <c r="K29" s="22">
        <f t="shared" si="2"/>
        <v>0.25488339053901959</v>
      </c>
      <c r="L29" s="23">
        <f t="shared" si="3"/>
        <v>0.30781477809731628</v>
      </c>
      <c r="M29" s="4"/>
    </row>
    <row r="30" spans="1:13" x14ac:dyDescent="0.25">
      <c r="A30" s="17"/>
      <c r="B30" s="18">
        <v>457</v>
      </c>
      <c r="C30" s="19" t="s">
        <v>224</v>
      </c>
      <c r="D30" s="20">
        <v>58.248138999999995</v>
      </c>
      <c r="E30" s="21">
        <v>78.987324999999998</v>
      </c>
      <c r="F30" s="21">
        <f t="shared" si="0"/>
        <v>45.835188387865799</v>
      </c>
      <c r="G30" s="21">
        <v>31.264413377865793</v>
      </c>
      <c r="H30" s="21">
        <v>7.3402897299999994</v>
      </c>
      <c r="I30" s="21">
        <v>7.2304852800000017</v>
      </c>
      <c r="J30" s="22">
        <f t="shared" si="1"/>
        <v>0.39581557392740918</v>
      </c>
      <c r="K30" s="22">
        <f t="shared" si="2"/>
        <v>0.48874554376750695</v>
      </c>
      <c r="L30" s="23">
        <f t="shared" si="3"/>
        <v>0.58028536082043292</v>
      </c>
      <c r="M30" s="4"/>
    </row>
    <row r="31" spans="1:13" x14ac:dyDescent="0.25">
      <c r="A31" s="17"/>
      <c r="B31" s="18">
        <v>458</v>
      </c>
      <c r="C31" s="19" t="s">
        <v>225</v>
      </c>
      <c r="D31" s="20">
        <v>57.257976000000006</v>
      </c>
      <c r="E31" s="21">
        <v>75.923573000000033</v>
      </c>
      <c r="F31" s="21">
        <f t="shared" si="0"/>
        <v>37.402032952284607</v>
      </c>
      <c r="G31" s="21">
        <v>25.400717842284614</v>
      </c>
      <c r="H31" s="21">
        <v>5.9747074699999985</v>
      </c>
      <c r="I31" s="21">
        <v>6.0266076399999973</v>
      </c>
      <c r="J31" s="22">
        <f t="shared" si="1"/>
        <v>0.33455640769546768</v>
      </c>
      <c r="K31" s="22">
        <f t="shared" si="2"/>
        <v>0.41325011551135243</v>
      </c>
      <c r="L31" s="23">
        <f t="shared" si="3"/>
        <v>0.49262740772598507</v>
      </c>
      <c r="M31" s="4"/>
    </row>
    <row r="32" spans="1:13" x14ac:dyDescent="0.25">
      <c r="A32" s="17"/>
      <c r="B32" s="18">
        <v>459</v>
      </c>
      <c r="C32" s="19" t="s">
        <v>226</v>
      </c>
      <c r="D32" s="20">
        <v>29.473310000000012</v>
      </c>
      <c r="E32" s="21">
        <v>45.457488000000012</v>
      </c>
      <c r="F32" s="21">
        <f t="shared" si="0"/>
        <v>25.76145190281877</v>
      </c>
      <c r="G32" s="21">
        <v>18.187332492818769</v>
      </c>
      <c r="H32" s="21">
        <v>3.9066288200000008</v>
      </c>
      <c r="I32" s="21">
        <v>3.6674905900000012</v>
      </c>
      <c r="J32" s="22">
        <f t="shared" si="1"/>
        <v>0.40009541426527495</v>
      </c>
      <c r="K32" s="22">
        <f t="shared" si="2"/>
        <v>0.4860356848759167</v>
      </c>
      <c r="L32" s="23">
        <f t="shared" si="3"/>
        <v>0.56671525498326625</v>
      </c>
      <c r="M32" s="4"/>
    </row>
    <row r="33" spans="1:13" x14ac:dyDescent="0.25">
      <c r="A33" s="17"/>
      <c r="B33" s="18">
        <v>460</v>
      </c>
      <c r="C33" s="19" t="s">
        <v>227</v>
      </c>
      <c r="D33" s="20">
        <v>15.825278000000001</v>
      </c>
      <c r="E33" s="21">
        <v>19.707257999999996</v>
      </c>
      <c r="F33" s="21">
        <f t="shared" si="0"/>
        <v>11.244010008473493</v>
      </c>
      <c r="G33" s="21">
        <v>8.1798311984734937</v>
      </c>
      <c r="H33" s="21">
        <v>1.4915576399999992</v>
      </c>
      <c r="I33" s="21">
        <v>1.5726211699999997</v>
      </c>
      <c r="J33" s="22">
        <f t="shared" si="1"/>
        <v>0.41506693617516427</v>
      </c>
      <c r="K33" s="22">
        <f t="shared" si="2"/>
        <v>0.49075263735185765</v>
      </c>
      <c r="L33" s="23">
        <f t="shared" si="3"/>
        <v>0.57055172304911705</v>
      </c>
      <c r="M33" s="4"/>
    </row>
    <row r="34" spans="1:13" x14ac:dyDescent="0.25">
      <c r="A34" s="17"/>
      <c r="B34" s="18">
        <v>461</v>
      </c>
      <c r="C34" s="19" t="s">
        <v>228</v>
      </c>
      <c r="D34" s="20">
        <v>13.515907</v>
      </c>
      <c r="E34" s="21">
        <v>16.486664999999999</v>
      </c>
      <c r="F34" s="21">
        <f t="shared" si="0"/>
        <v>10.919800781780159</v>
      </c>
      <c r="G34" s="21">
        <v>7.8075555217801593</v>
      </c>
      <c r="H34" s="21">
        <v>1.52349815</v>
      </c>
      <c r="I34" s="21">
        <v>1.5887471099999999</v>
      </c>
      <c r="J34" s="22">
        <f t="shared" si="1"/>
        <v>0.47356791211443672</v>
      </c>
      <c r="K34" s="22">
        <f t="shared" si="2"/>
        <v>0.56597581571410349</v>
      </c>
      <c r="L34" s="23">
        <f t="shared" si="3"/>
        <v>0.66234140026379862</v>
      </c>
      <c r="M34" s="4"/>
    </row>
    <row r="35" spans="1:13" x14ac:dyDescent="0.25">
      <c r="A35" s="17"/>
      <c r="B35" s="18">
        <v>462</v>
      </c>
      <c r="C35" s="19" t="s">
        <v>229</v>
      </c>
      <c r="D35" s="20">
        <v>21.349315000000004</v>
      </c>
      <c r="E35" s="21">
        <v>31.820477999999987</v>
      </c>
      <c r="F35" s="21">
        <f t="shared" si="0"/>
        <v>19.072406379539956</v>
      </c>
      <c r="G35" s="21">
        <v>13.702701859539957</v>
      </c>
      <c r="H35" s="21">
        <v>2.9964338499999998</v>
      </c>
      <c r="I35" s="21">
        <v>2.3732706700000001</v>
      </c>
      <c r="J35" s="22">
        <f t="shared" si="1"/>
        <v>0.43062526777693166</v>
      </c>
      <c r="K35" s="22">
        <f t="shared" si="2"/>
        <v>0.52479210744539928</v>
      </c>
      <c r="L35" s="23">
        <f t="shared" si="3"/>
        <v>0.59937523187237995</v>
      </c>
      <c r="M35" s="4"/>
    </row>
    <row r="36" spans="1:13" x14ac:dyDescent="0.25">
      <c r="A36" s="17"/>
      <c r="B36" s="18">
        <v>463</v>
      </c>
      <c r="C36" s="19" t="s">
        <v>230</v>
      </c>
      <c r="D36" s="20">
        <v>33.421311000000003</v>
      </c>
      <c r="E36" s="21">
        <v>47.254451999999986</v>
      </c>
      <c r="F36" s="21">
        <f t="shared" si="0"/>
        <v>26.61981872063053</v>
      </c>
      <c r="G36" s="21">
        <v>17.201607310630529</v>
      </c>
      <c r="H36" s="21">
        <v>4.9249438899999998</v>
      </c>
      <c r="I36" s="21">
        <v>4.4932675200000007</v>
      </c>
      <c r="J36" s="22">
        <f t="shared" si="1"/>
        <v>0.36402088232089824</v>
      </c>
      <c r="K36" s="22">
        <f t="shared" si="2"/>
        <v>0.46824267903118494</v>
      </c>
      <c r="L36" s="23">
        <f t="shared" si="3"/>
        <v>0.56332932864464358</v>
      </c>
      <c r="M36" s="4"/>
    </row>
    <row r="37" spans="1:13" x14ac:dyDescent="0.25">
      <c r="A37" s="17"/>
      <c r="B37" s="18">
        <v>464</v>
      </c>
      <c r="C37" s="19" t="s">
        <v>231</v>
      </c>
      <c r="D37" s="20">
        <v>22.499898000000005</v>
      </c>
      <c r="E37" s="21">
        <v>32.078381</v>
      </c>
      <c r="F37" s="21">
        <f t="shared" si="0"/>
        <v>17.98114594180678</v>
      </c>
      <c r="G37" s="21">
        <v>11.018936591806778</v>
      </c>
      <c r="H37" s="21">
        <v>3.6196753000000004</v>
      </c>
      <c r="I37" s="21">
        <v>3.3425340500000003</v>
      </c>
      <c r="J37" s="22">
        <f t="shared" si="1"/>
        <v>0.34350039647595609</v>
      </c>
      <c r="K37" s="22">
        <f t="shared" si="2"/>
        <v>0.45633886235738574</v>
      </c>
      <c r="L37" s="23">
        <f t="shared" si="3"/>
        <v>0.56053782582751854</v>
      </c>
      <c r="M37" s="4"/>
    </row>
    <row r="38" spans="1:13" ht="15.75" thickBot="1" x14ac:dyDescent="0.3">
      <c r="A38" s="41" t="s">
        <v>233</v>
      </c>
      <c r="B38" s="58"/>
      <c r="C38" s="43"/>
      <c r="D38" s="44">
        <v>84.73567099999994</v>
      </c>
      <c r="E38" s="45">
        <v>139.37193799999989</v>
      </c>
      <c r="F38" s="45">
        <f t="shared" si="0"/>
        <v>43.854612153379755</v>
      </c>
      <c r="G38" s="45">
        <v>20.873776183379761</v>
      </c>
      <c r="H38" s="45">
        <v>8.3335907000000091</v>
      </c>
      <c r="I38" s="45">
        <v>14.647245269999983</v>
      </c>
      <c r="J38" s="46">
        <f t="shared" si="1"/>
        <v>0.14977029438580225</v>
      </c>
      <c r="K38" s="46">
        <f t="shared" si="2"/>
        <v>0.20956418704158217</v>
      </c>
      <c r="L38" s="47">
        <f t="shared" si="3"/>
        <v>0.31465883866363248</v>
      </c>
      <c r="M38" s="4"/>
    </row>
    <row r="39" spans="1:13" x14ac:dyDescent="0.25">
      <c r="D39" s="5"/>
      <c r="E39" s="5"/>
      <c r="F39" s="5"/>
      <c r="G39" s="5"/>
      <c r="H39" s="5"/>
      <c r="I39" s="5"/>
      <c r="J39" s="4"/>
      <c r="K39" s="4"/>
      <c r="L39" s="4"/>
      <c r="M3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7"/>
  <sheetViews>
    <sheetView topLeftCell="A13" workbookViewId="0">
      <selection activeCell="H7" activeCellId="1" sqref="H27 H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30</v>
      </c>
      <c r="B1" s="49" t="s">
        <v>19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507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4209.2621859999999</v>
      </c>
      <c r="I6" s="14">
        <v>4756.1747779999996</v>
      </c>
      <c r="J6" s="14">
        <v>2699.8039306071946</v>
      </c>
      <c r="K6" s="14">
        <v>1961.4666906871942</v>
      </c>
      <c r="L6" s="14">
        <v>360.45437886000002</v>
      </c>
      <c r="M6" s="14">
        <v>377.88286105999998</v>
      </c>
      <c r="N6" s="15">
        <v>0.41240424968402922</v>
      </c>
      <c r="O6" s="15">
        <v>0.48819086302029807</v>
      </c>
      <c r="P6" s="16">
        <v>0.56764186696740315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ca="1">SUM(H8:OFFSET(H6,MATCH("PROYECTOS",$A$8:$A$50,0),0))</f>
        <v>3997.5320359999996</v>
      </c>
      <c r="I7" s="38">
        <f ca="1">SUM(I8:OFFSET(I6,MATCH("PROYECTOS",$A$8:$A$50,0),0))</f>
        <v>4196.6512359999997</v>
      </c>
      <c r="J7" s="38">
        <f ca="1">SUM(J8:OFFSET(J6,MATCH("PROYECTOS",$A$8:$A$50,0),0))</f>
        <v>2518.9192314622655</v>
      </c>
      <c r="K7" s="38">
        <f ca="1">SUM(K8:OFFSET(K6,MATCH("PROYECTOS",$A$8:$A$50,0),0))</f>
        <v>1800.3209136222654</v>
      </c>
      <c r="L7" s="38">
        <f ca="1">SUM(L8:OFFSET(L6,MATCH("PROYECTOS",$A$8:$A$50,0),0))</f>
        <v>352.1740622800001</v>
      </c>
      <c r="M7" s="38">
        <f ca="1">SUM(M8:OFFSET(M6,MATCH("PROYECTOS",$A$8:$A$50,0),0))</f>
        <v>366.42425556000001</v>
      </c>
      <c r="N7" s="39">
        <f ca="1">IFERROR(K7/I7,0)</f>
        <v>0.42898988083132328</v>
      </c>
      <c r="O7" s="39">
        <f ca="1">IFERROR(SUM(K7,L7)/I7,0)</f>
        <v>0.51290775784215437</v>
      </c>
      <c r="P7" s="40">
        <f ca="1">IFERROR(SUM(K7,L7,M7)/I7,0)</f>
        <v>0.60022124541927646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513</v>
      </c>
      <c r="D8" s="68">
        <v>3000001</v>
      </c>
      <c r="E8" s="19" t="s">
        <v>276</v>
      </c>
      <c r="F8" s="69">
        <v>1</v>
      </c>
      <c r="G8" s="19" t="s">
        <v>532</v>
      </c>
      <c r="H8" s="20">
        <v>38.026313000000016</v>
      </c>
      <c r="I8" s="21">
        <v>44.750045000000007</v>
      </c>
      <c r="J8" s="21">
        <f t="shared" ref="J8:J26" si="0">SUM(K8,L8,M8)</f>
        <v>20.854065091778295</v>
      </c>
      <c r="K8" s="21">
        <v>13.893792911778291</v>
      </c>
      <c r="L8" s="21">
        <v>3.1775852000000016</v>
      </c>
      <c r="M8" s="21">
        <v>3.7826869799999994</v>
      </c>
      <c r="N8" s="22">
        <f t="shared" ref="N8:N27" si="1">IFERROR(K8/I8,0)</f>
        <v>0.31047550704760829</v>
      </c>
      <c r="O8" s="22">
        <f t="shared" ref="O8:O27" si="2">IFERROR(SUM(K8,L8)/I8,0)</f>
        <v>0.38148292614629309</v>
      </c>
      <c r="P8" s="23">
        <f t="shared" ref="P8:P27" si="3">IFERROR(SUM(K8,L8,M8)/I8,0)</f>
        <v>0.46601215913365657</v>
      </c>
      <c r="Q8" s="70">
        <v>221.5</v>
      </c>
      <c r="R8" s="21">
        <v>166</v>
      </c>
      <c r="S8" s="23">
        <f>IFERROR(R8/Q8,0)</f>
        <v>0.74943566591422117</v>
      </c>
    </row>
    <row r="9" spans="1:19" ht="25.5" x14ac:dyDescent="0.25">
      <c r="A9" s="17"/>
      <c r="B9" s="19">
        <v>5003032</v>
      </c>
      <c r="C9" s="19" t="s">
        <v>514</v>
      </c>
      <c r="D9" s="68">
        <v>3000001</v>
      </c>
      <c r="E9" s="19" t="s">
        <v>276</v>
      </c>
      <c r="F9" s="69">
        <v>60</v>
      </c>
      <c r="G9" s="19" t="s">
        <v>310</v>
      </c>
      <c r="H9" s="20">
        <v>4.2728620000000017</v>
      </c>
      <c r="I9" s="21">
        <v>4.1735620000000013</v>
      </c>
      <c r="J9" s="21">
        <f t="shared" si="0"/>
        <v>0.44385650873448224</v>
      </c>
      <c r="K9" s="21">
        <v>0.37812238873448223</v>
      </c>
      <c r="L9" s="21">
        <v>2.4179569999999997E-2</v>
      </c>
      <c r="M9" s="21">
        <v>4.1554550000000003E-2</v>
      </c>
      <c r="N9" s="22">
        <f t="shared" si="1"/>
        <v>9.0599442091547244E-2</v>
      </c>
      <c r="O9" s="22">
        <f t="shared" si="2"/>
        <v>9.6392951328980403E-2</v>
      </c>
      <c r="P9" s="23">
        <f t="shared" si="3"/>
        <v>0.10634956632595421</v>
      </c>
      <c r="Q9" s="70">
        <v>69</v>
      </c>
      <c r="R9" s="21">
        <v>31</v>
      </c>
      <c r="S9" s="23">
        <f t="shared" ref="S9:S26" si="4">IFERROR(R9/Q9,0)</f>
        <v>0.44927536231884058</v>
      </c>
    </row>
    <row r="10" spans="1:19" x14ac:dyDescent="0.25">
      <c r="A10" s="17"/>
      <c r="B10" s="19">
        <v>5003046</v>
      </c>
      <c r="C10" s="19" t="s">
        <v>515</v>
      </c>
      <c r="D10" s="68">
        <v>3000355</v>
      </c>
      <c r="E10" s="19" t="s">
        <v>508</v>
      </c>
      <c r="F10" s="69">
        <v>520</v>
      </c>
      <c r="G10" s="19" t="s">
        <v>533</v>
      </c>
      <c r="H10" s="20">
        <v>2186.221802</v>
      </c>
      <c r="I10" s="21">
        <v>2262.2934459999997</v>
      </c>
      <c r="J10" s="21">
        <f t="shared" si="0"/>
        <v>1971.8801150532549</v>
      </c>
      <c r="K10" s="21">
        <v>1522.3813242832548</v>
      </c>
      <c r="L10" s="21">
        <v>287.90867393000002</v>
      </c>
      <c r="M10" s="21">
        <v>161.59011684000001</v>
      </c>
      <c r="N10" s="22">
        <f t="shared" si="1"/>
        <v>0.67293715895919848</v>
      </c>
      <c r="O10" s="22">
        <f t="shared" si="2"/>
        <v>0.80020123004558052</v>
      </c>
      <c r="P10" s="23">
        <f t="shared" si="3"/>
        <v>0.87162879711284602</v>
      </c>
      <c r="Q10" s="70">
        <v>2944</v>
      </c>
      <c r="R10" s="21">
        <v>2878</v>
      </c>
      <c r="S10" s="23">
        <f t="shared" si="4"/>
        <v>0.97758152173913049</v>
      </c>
    </row>
    <row r="11" spans="1:19" ht="25.5" x14ac:dyDescent="0.25">
      <c r="A11" s="17"/>
      <c r="B11" s="19">
        <v>5003048</v>
      </c>
      <c r="C11" s="19" t="s">
        <v>516</v>
      </c>
      <c r="D11" s="68">
        <v>3000355</v>
      </c>
      <c r="E11" s="19" t="s">
        <v>508</v>
      </c>
      <c r="F11" s="69">
        <v>36</v>
      </c>
      <c r="G11" s="19" t="s">
        <v>534</v>
      </c>
      <c r="H11" s="20">
        <v>2.9060819999999996</v>
      </c>
      <c r="I11" s="21">
        <v>3.977177999999999</v>
      </c>
      <c r="J11" s="21">
        <f t="shared" si="0"/>
        <v>2.4911115931898653</v>
      </c>
      <c r="K11" s="21">
        <v>1.4615831731898652</v>
      </c>
      <c r="L11" s="21">
        <v>0.47603923999999997</v>
      </c>
      <c r="M11" s="21">
        <v>0.55348917999999991</v>
      </c>
      <c r="N11" s="22">
        <f t="shared" si="1"/>
        <v>0.3674925218810588</v>
      </c>
      <c r="O11" s="22">
        <f t="shared" si="2"/>
        <v>0.48718523867673652</v>
      </c>
      <c r="P11" s="23">
        <f t="shared" si="3"/>
        <v>0.62635154704915541</v>
      </c>
      <c r="Q11" s="70">
        <v>102</v>
      </c>
      <c r="R11" s="21">
        <v>51.005000000000003</v>
      </c>
      <c r="S11" s="23">
        <f t="shared" si="4"/>
        <v>0.5000490196078432</v>
      </c>
    </row>
    <row r="12" spans="1:19" ht="25.5" x14ac:dyDescent="0.25">
      <c r="A12" s="17"/>
      <c r="B12" s="19">
        <v>5004156</v>
      </c>
      <c r="C12" s="19" t="s">
        <v>517</v>
      </c>
      <c r="D12" s="68">
        <v>3000355</v>
      </c>
      <c r="E12" s="19" t="s">
        <v>508</v>
      </c>
      <c r="F12" s="69">
        <v>520</v>
      </c>
      <c r="G12" s="19" t="s">
        <v>533</v>
      </c>
      <c r="H12" s="20">
        <v>426.83314799999965</v>
      </c>
      <c r="I12" s="21">
        <v>525.87383899999975</v>
      </c>
      <c r="J12" s="21">
        <f t="shared" si="0"/>
        <v>275.21595655328866</v>
      </c>
      <c r="K12" s="21">
        <v>181.87807408328862</v>
      </c>
      <c r="L12" s="21">
        <v>38.771821900000049</v>
      </c>
      <c r="M12" s="21">
        <v>54.566060569999976</v>
      </c>
      <c r="N12" s="22">
        <f t="shared" si="1"/>
        <v>0.34585876039992303</v>
      </c>
      <c r="O12" s="22">
        <f t="shared" si="2"/>
        <v>0.41958713215868643</v>
      </c>
      <c r="P12" s="23">
        <f t="shared" si="3"/>
        <v>0.52334977734705068</v>
      </c>
      <c r="Q12" s="70">
        <v>2140242.074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5004157</v>
      </c>
      <c r="C13" s="19" t="s">
        <v>518</v>
      </c>
      <c r="D13" s="68">
        <v>3000520</v>
      </c>
      <c r="E13" s="19" t="s">
        <v>511</v>
      </c>
      <c r="F13" s="69">
        <v>42</v>
      </c>
      <c r="G13" s="19" t="s">
        <v>535</v>
      </c>
      <c r="H13" s="20">
        <v>3.2518719999999997</v>
      </c>
      <c r="I13" s="21">
        <v>3.2518719999999997</v>
      </c>
      <c r="J13" s="21">
        <f t="shared" si="0"/>
        <v>0.60008328508001285</v>
      </c>
      <c r="K13" s="21">
        <v>0.39238720508001279</v>
      </c>
      <c r="L13" s="21">
        <v>0.19271407999999998</v>
      </c>
      <c r="M13" s="21">
        <v>1.4981999999999999E-2</v>
      </c>
      <c r="N13" s="22">
        <f t="shared" si="1"/>
        <v>0.1206650215875695</v>
      </c>
      <c r="O13" s="22">
        <f t="shared" si="2"/>
        <v>0.1799275263848063</v>
      </c>
      <c r="P13" s="23">
        <f t="shared" si="3"/>
        <v>0.18453471879582373</v>
      </c>
      <c r="Q13" s="70">
        <v>1765</v>
      </c>
      <c r="R13" s="21">
        <v>332</v>
      </c>
      <c r="S13" s="23">
        <f t="shared" si="4"/>
        <v>0.18810198300283287</v>
      </c>
    </row>
    <row r="14" spans="1:19" ht="38.25" x14ac:dyDescent="0.25">
      <c r="A14" s="17"/>
      <c r="B14" s="19">
        <v>5004158</v>
      </c>
      <c r="C14" s="19" t="s">
        <v>519</v>
      </c>
      <c r="D14" s="68">
        <v>3000520</v>
      </c>
      <c r="E14" s="19" t="s">
        <v>511</v>
      </c>
      <c r="F14" s="69">
        <v>447</v>
      </c>
      <c r="G14" s="19" t="s">
        <v>536</v>
      </c>
      <c r="H14" s="20">
        <v>19.336497999999999</v>
      </c>
      <c r="I14" s="21">
        <v>19.336497999999999</v>
      </c>
      <c r="J14" s="21">
        <f t="shared" si="0"/>
        <v>2.7629521190979003</v>
      </c>
      <c r="K14" s="21">
        <v>1.5848069190979004</v>
      </c>
      <c r="L14" s="21">
        <v>0.58894519999999995</v>
      </c>
      <c r="M14" s="21">
        <v>0.58919999999999995</v>
      </c>
      <c r="N14" s="22">
        <f t="shared" si="1"/>
        <v>8.1959355778792028E-2</v>
      </c>
      <c r="O14" s="22">
        <f t="shared" si="2"/>
        <v>0.1124170529274691</v>
      </c>
      <c r="P14" s="23">
        <f t="shared" si="3"/>
        <v>0.14288792722952731</v>
      </c>
      <c r="Q14" s="70">
        <v>394.5</v>
      </c>
      <c r="R14" s="21">
        <v>61</v>
      </c>
      <c r="S14" s="23">
        <f t="shared" si="4"/>
        <v>0.15462610899873258</v>
      </c>
    </row>
    <row r="15" spans="1:19" ht="38.25" x14ac:dyDescent="0.25">
      <c r="A15" s="17"/>
      <c r="B15" s="19">
        <v>5004159</v>
      </c>
      <c r="C15" s="19" t="s">
        <v>520</v>
      </c>
      <c r="D15" s="68">
        <v>3000520</v>
      </c>
      <c r="E15" s="19" t="s">
        <v>511</v>
      </c>
      <c r="F15" s="69">
        <v>447</v>
      </c>
      <c r="G15" s="19" t="s">
        <v>536</v>
      </c>
      <c r="H15" s="20">
        <v>7.4512150000000004</v>
      </c>
      <c r="I15" s="21">
        <v>7.4269150000000002</v>
      </c>
      <c r="J15" s="21">
        <f t="shared" si="0"/>
        <v>0.20684652666857778</v>
      </c>
      <c r="K15" s="21">
        <v>0.14305563666857779</v>
      </c>
      <c r="L15" s="21">
        <v>4.2336139999999994E-2</v>
      </c>
      <c r="M15" s="21">
        <v>2.1454750000000002E-2</v>
      </c>
      <c r="N15" s="22">
        <f t="shared" si="1"/>
        <v>1.9261784559077059E-2</v>
      </c>
      <c r="O15" s="22">
        <f t="shared" si="2"/>
        <v>2.4962151400491021E-2</v>
      </c>
      <c r="P15" s="23">
        <f t="shared" si="3"/>
        <v>2.7850934966749692E-2</v>
      </c>
      <c r="Q15" s="70">
        <v>409.5</v>
      </c>
      <c r="R15" s="21">
        <v>43</v>
      </c>
      <c r="S15" s="23">
        <f t="shared" si="4"/>
        <v>0.10500610500610501</v>
      </c>
    </row>
    <row r="16" spans="1:19" ht="38.25" x14ac:dyDescent="0.25">
      <c r="A16" s="17"/>
      <c r="B16" s="19">
        <v>5004163</v>
      </c>
      <c r="C16" s="19" t="s">
        <v>521</v>
      </c>
      <c r="D16" s="68">
        <v>3000659</v>
      </c>
      <c r="E16" s="19" t="s">
        <v>512</v>
      </c>
      <c r="F16" s="69">
        <v>42</v>
      </c>
      <c r="G16" s="19" t="s">
        <v>535</v>
      </c>
      <c r="H16" s="20">
        <v>3.2060499999999998</v>
      </c>
      <c r="I16" s="21">
        <v>3.1843309999999998</v>
      </c>
      <c r="J16" s="21">
        <f t="shared" si="0"/>
        <v>0.70839835060808332</v>
      </c>
      <c r="K16" s="21">
        <v>0.54821923060808331</v>
      </c>
      <c r="L16" s="21">
        <v>0.11202160999999999</v>
      </c>
      <c r="M16" s="21">
        <v>4.8157510000000008E-2</v>
      </c>
      <c r="N16" s="22">
        <f t="shared" si="1"/>
        <v>0.17216150915469633</v>
      </c>
      <c r="O16" s="22">
        <f t="shared" si="2"/>
        <v>0.2073405184976321</v>
      </c>
      <c r="P16" s="23">
        <f t="shared" si="3"/>
        <v>0.22246379242863992</v>
      </c>
      <c r="Q16" s="70">
        <v>966</v>
      </c>
      <c r="R16" s="21">
        <v>389</v>
      </c>
      <c r="S16" s="23">
        <f t="shared" si="4"/>
        <v>0.40269151138716358</v>
      </c>
    </row>
    <row r="17" spans="1:19" ht="38.25" x14ac:dyDescent="0.25">
      <c r="A17" s="17"/>
      <c r="B17" s="19">
        <v>5004164</v>
      </c>
      <c r="C17" s="19" t="s">
        <v>522</v>
      </c>
      <c r="D17" s="68">
        <v>3000659</v>
      </c>
      <c r="E17" s="19" t="s">
        <v>512</v>
      </c>
      <c r="F17" s="69">
        <v>575</v>
      </c>
      <c r="G17" s="19" t="s">
        <v>537</v>
      </c>
      <c r="H17" s="20">
        <v>7.2836099999999986</v>
      </c>
      <c r="I17" s="21">
        <v>7.5553289999999986</v>
      </c>
      <c r="J17" s="21">
        <f t="shared" si="0"/>
        <v>2.3113071710867628</v>
      </c>
      <c r="K17" s="21">
        <v>1.1692199010867625</v>
      </c>
      <c r="L17" s="21">
        <v>0.73430485000000012</v>
      </c>
      <c r="M17" s="21">
        <v>0.40778241999999998</v>
      </c>
      <c r="N17" s="22">
        <f t="shared" si="1"/>
        <v>0.15475433314509041</v>
      </c>
      <c r="O17" s="22">
        <f t="shared" si="2"/>
        <v>0.25194465404309502</v>
      </c>
      <c r="P17" s="23">
        <f t="shared" si="3"/>
        <v>0.30591747508106704</v>
      </c>
      <c r="Q17" s="70">
        <v>94</v>
      </c>
      <c r="R17" s="21">
        <v>48</v>
      </c>
      <c r="S17" s="23">
        <f t="shared" si="4"/>
        <v>0.51063829787234039</v>
      </c>
    </row>
    <row r="18" spans="1:19" ht="25.5" x14ac:dyDescent="0.25">
      <c r="A18" s="17"/>
      <c r="B18" s="19">
        <v>5004165</v>
      </c>
      <c r="C18" s="19" t="s">
        <v>523</v>
      </c>
      <c r="D18" s="68">
        <v>3000356</v>
      </c>
      <c r="E18" s="19" t="s">
        <v>509</v>
      </c>
      <c r="F18" s="69">
        <v>524</v>
      </c>
      <c r="G18" s="19" t="s">
        <v>538</v>
      </c>
      <c r="H18" s="20">
        <v>4.9706549999999972</v>
      </c>
      <c r="I18" s="21">
        <v>4.970654999999998</v>
      </c>
      <c r="J18" s="21">
        <f t="shared" si="0"/>
        <v>1.6064048803359998</v>
      </c>
      <c r="K18" s="21">
        <v>1.1182058003359998</v>
      </c>
      <c r="L18" s="21">
        <v>0.2344754</v>
      </c>
      <c r="M18" s="21">
        <v>0.25372368000000001</v>
      </c>
      <c r="N18" s="22">
        <f t="shared" si="1"/>
        <v>0.22496145886930399</v>
      </c>
      <c r="O18" s="22">
        <f t="shared" si="2"/>
        <v>0.27213339093861882</v>
      </c>
      <c r="P18" s="23">
        <f t="shared" si="3"/>
        <v>0.32317770602385409</v>
      </c>
      <c r="Q18" s="70">
        <v>652</v>
      </c>
      <c r="R18" s="21">
        <v>362.38599999999991</v>
      </c>
      <c r="S18" s="23">
        <f t="shared" si="4"/>
        <v>0.55580674846625755</v>
      </c>
    </row>
    <row r="19" spans="1:19" ht="38.25" x14ac:dyDescent="0.25">
      <c r="A19" s="17"/>
      <c r="B19" s="19">
        <v>5004166</v>
      </c>
      <c r="C19" s="19" t="s">
        <v>524</v>
      </c>
      <c r="D19" s="68">
        <v>3000356</v>
      </c>
      <c r="E19" s="19" t="s">
        <v>509</v>
      </c>
      <c r="F19" s="69">
        <v>86</v>
      </c>
      <c r="G19" s="19" t="s">
        <v>501</v>
      </c>
      <c r="H19" s="20">
        <v>18.049922999999993</v>
      </c>
      <c r="I19" s="21">
        <v>18.128422999999994</v>
      </c>
      <c r="J19" s="21">
        <f t="shared" si="0"/>
        <v>10.894329873468742</v>
      </c>
      <c r="K19" s="21">
        <v>7.3697928234687424</v>
      </c>
      <c r="L19" s="21">
        <v>1.6806614200000003</v>
      </c>
      <c r="M19" s="21">
        <v>1.8438756299999997</v>
      </c>
      <c r="N19" s="22">
        <f t="shared" si="1"/>
        <v>0.40653248346360543</v>
      </c>
      <c r="O19" s="22">
        <f t="shared" si="2"/>
        <v>0.49924112226798467</v>
      </c>
      <c r="P19" s="23">
        <f t="shared" si="3"/>
        <v>0.60095298269842579</v>
      </c>
      <c r="Q19" s="70">
        <v>1070.5</v>
      </c>
      <c r="R19" s="21">
        <v>1070</v>
      </c>
      <c r="S19" s="23">
        <f t="shared" si="4"/>
        <v>0.9995329285380663</v>
      </c>
    </row>
    <row r="20" spans="1:19" ht="38.25" x14ac:dyDescent="0.25">
      <c r="A20" s="17"/>
      <c r="B20" s="19">
        <v>5004167</v>
      </c>
      <c r="C20" s="19" t="s">
        <v>525</v>
      </c>
      <c r="D20" s="68">
        <v>3000356</v>
      </c>
      <c r="E20" s="19" t="s">
        <v>509</v>
      </c>
      <c r="F20" s="69">
        <v>1</v>
      </c>
      <c r="G20" s="19" t="s">
        <v>532</v>
      </c>
      <c r="H20" s="20">
        <v>11.155018999999999</v>
      </c>
      <c r="I20" s="21">
        <v>21.734834000000003</v>
      </c>
      <c r="J20" s="21">
        <f t="shared" si="0"/>
        <v>13.548670441301915</v>
      </c>
      <c r="K20" s="21">
        <v>8.133776101301919</v>
      </c>
      <c r="L20" s="21">
        <v>2.7139158799999992</v>
      </c>
      <c r="M20" s="21">
        <v>2.7009784599999986</v>
      </c>
      <c r="N20" s="22">
        <f t="shared" si="1"/>
        <v>0.37422766151800002</v>
      </c>
      <c r="O20" s="22">
        <f t="shared" si="2"/>
        <v>0.49909246977924543</v>
      </c>
      <c r="P20" s="23">
        <f t="shared" si="3"/>
        <v>0.62336203907984367</v>
      </c>
      <c r="Q20" s="70">
        <v>22883.25</v>
      </c>
      <c r="R20" s="21">
        <v>0</v>
      </c>
      <c r="S20" s="23">
        <f t="shared" si="4"/>
        <v>0</v>
      </c>
    </row>
    <row r="21" spans="1:19" ht="38.25" x14ac:dyDescent="0.25">
      <c r="A21" s="17"/>
      <c r="B21" s="19">
        <v>5004168</v>
      </c>
      <c r="C21" s="19" t="s">
        <v>526</v>
      </c>
      <c r="D21" s="68">
        <v>3000356</v>
      </c>
      <c r="E21" s="19" t="s">
        <v>509</v>
      </c>
      <c r="F21" s="69">
        <v>447</v>
      </c>
      <c r="G21" s="19" t="s">
        <v>536</v>
      </c>
      <c r="H21" s="20">
        <v>6.3941439999999981</v>
      </c>
      <c r="I21" s="21">
        <v>6.7119439999999981</v>
      </c>
      <c r="J21" s="21">
        <f t="shared" si="0"/>
        <v>1.0835740696658154</v>
      </c>
      <c r="K21" s="21">
        <v>0.55896341966581531</v>
      </c>
      <c r="L21" s="21">
        <v>0.30059679000000006</v>
      </c>
      <c r="M21" s="21">
        <v>0.22401386000000001</v>
      </c>
      <c r="N21" s="22">
        <f t="shared" si="1"/>
        <v>8.3278915864884367E-2</v>
      </c>
      <c r="O21" s="22">
        <f t="shared" si="2"/>
        <v>0.12806427015270325</v>
      </c>
      <c r="P21" s="23">
        <f t="shared" si="3"/>
        <v>0.16143967674131604</v>
      </c>
      <c r="Q21" s="70">
        <v>412</v>
      </c>
      <c r="R21" s="21">
        <v>177</v>
      </c>
      <c r="S21" s="23">
        <f t="shared" si="4"/>
        <v>0.42961165048543687</v>
      </c>
    </row>
    <row r="22" spans="1:19" ht="38.25" x14ac:dyDescent="0.25">
      <c r="A22" s="17"/>
      <c r="B22" s="19">
        <v>5004186</v>
      </c>
      <c r="C22" s="19" t="s">
        <v>527</v>
      </c>
      <c r="D22" s="68">
        <v>3000520</v>
      </c>
      <c r="E22" s="19" t="s">
        <v>511</v>
      </c>
      <c r="F22" s="69">
        <v>447</v>
      </c>
      <c r="G22" s="19" t="s">
        <v>536</v>
      </c>
      <c r="H22" s="20">
        <v>33.933536000000004</v>
      </c>
      <c r="I22" s="21">
        <v>35.722223000000007</v>
      </c>
      <c r="J22" s="21">
        <f t="shared" si="0"/>
        <v>5.9144577862259577</v>
      </c>
      <c r="K22" s="21">
        <v>1.9469190462259576</v>
      </c>
      <c r="L22" s="21">
        <v>1.5636952499999999</v>
      </c>
      <c r="M22" s="21">
        <v>2.4038434899999999</v>
      </c>
      <c r="N22" s="22">
        <f t="shared" si="1"/>
        <v>5.450162063615014E-2</v>
      </c>
      <c r="O22" s="22">
        <f t="shared" si="2"/>
        <v>9.8275359185399994E-2</v>
      </c>
      <c r="P22" s="23">
        <f t="shared" si="3"/>
        <v>0.16556802151495323</v>
      </c>
      <c r="Q22" s="70">
        <v>516.5</v>
      </c>
      <c r="R22" s="21">
        <v>163</v>
      </c>
      <c r="S22" s="23">
        <f t="shared" si="4"/>
        <v>0.31558567279767669</v>
      </c>
    </row>
    <row r="23" spans="1:19" ht="25.5" x14ac:dyDescent="0.25">
      <c r="A23" s="17"/>
      <c r="B23" s="19">
        <v>5004964</v>
      </c>
      <c r="C23" s="19" t="s">
        <v>528</v>
      </c>
      <c r="D23" s="68">
        <v>3000355</v>
      </c>
      <c r="E23" s="19" t="s">
        <v>508</v>
      </c>
      <c r="F23" s="69">
        <v>421</v>
      </c>
      <c r="G23" s="19" t="s">
        <v>539</v>
      </c>
      <c r="H23" s="20">
        <v>24.019642999999999</v>
      </c>
      <c r="I23" s="21">
        <v>24.669448999999997</v>
      </c>
      <c r="J23" s="21">
        <f t="shared" si="0"/>
        <v>1.5062871342084234</v>
      </c>
      <c r="K23" s="21">
        <v>0.96094591420842335</v>
      </c>
      <c r="L23" s="21">
        <v>0.28945433999999998</v>
      </c>
      <c r="M23" s="21">
        <v>0.25588688000000004</v>
      </c>
      <c r="N23" s="22">
        <f t="shared" si="1"/>
        <v>3.8952873013435502E-2</v>
      </c>
      <c r="O23" s="22">
        <f t="shared" si="2"/>
        <v>5.0686184932968045E-2</v>
      </c>
      <c r="P23" s="23">
        <f t="shared" si="3"/>
        <v>6.105880736162464E-2</v>
      </c>
      <c r="Q23" s="70">
        <v>381</v>
      </c>
      <c r="R23" s="21">
        <v>172</v>
      </c>
      <c r="S23" s="23">
        <f t="shared" si="4"/>
        <v>0.45144356955380577</v>
      </c>
    </row>
    <row r="24" spans="1:19" ht="38.25" x14ac:dyDescent="0.25">
      <c r="A24" s="17"/>
      <c r="B24" s="19">
        <v>5004965</v>
      </c>
      <c r="C24" s="19" t="s">
        <v>529</v>
      </c>
      <c r="D24" s="68">
        <v>3000422</v>
      </c>
      <c r="E24" s="19" t="s">
        <v>510</v>
      </c>
      <c r="F24" s="69">
        <v>82</v>
      </c>
      <c r="G24" s="19" t="s">
        <v>540</v>
      </c>
      <c r="H24" s="20">
        <v>14.486383999999997</v>
      </c>
      <c r="I24" s="21">
        <v>14.497623999999998</v>
      </c>
      <c r="J24" s="21">
        <f t="shared" si="0"/>
        <v>5.0755019525793417</v>
      </c>
      <c r="K24" s="21">
        <v>5.5207200425793417</v>
      </c>
      <c r="L24" s="21">
        <v>1.8827993699999999</v>
      </c>
      <c r="M24" s="21">
        <v>-2.3280174599999999</v>
      </c>
      <c r="N24" s="22">
        <f t="shared" si="1"/>
        <v>0.38080171223776682</v>
      </c>
      <c r="O24" s="22">
        <f t="shared" si="2"/>
        <v>0.51067122533867226</v>
      </c>
      <c r="P24" s="23">
        <f t="shared" si="3"/>
        <v>0.35009198421612686</v>
      </c>
      <c r="Q24" s="70">
        <v>92060.5</v>
      </c>
      <c r="R24" s="21">
        <v>59369</v>
      </c>
      <c r="S24" s="23">
        <f t="shared" si="4"/>
        <v>0.64489113137556275</v>
      </c>
    </row>
    <row r="25" spans="1:19" ht="38.25" x14ac:dyDescent="0.25">
      <c r="A25" s="17"/>
      <c r="B25" s="19">
        <v>5004966</v>
      </c>
      <c r="C25" s="19" t="s">
        <v>530</v>
      </c>
      <c r="D25" s="68">
        <v>3000422</v>
      </c>
      <c r="E25" s="19" t="s">
        <v>510</v>
      </c>
      <c r="F25" s="69">
        <v>82</v>
      </c>
      <c r="G25" s="19" t="s">
        <v>540</v>
      </c>
      <c r="H25" s="20">
        <v>1176.7833010000002</v>
      </c>
      <c r="I25" s="21">
        <v>1178.5430900000001</v>
      </c>
      <c r="J25" s="21">
        <f t="shared" si="0"/>
        <v>200.22206980539232</v>
      </c>
      <c r="K25" s="21">
        <v>50.356697115392308</v>
      </c>
      <c r="L25" s="21">
        <v>11.025634569999999</v>
      </c>
      <c r="M25" s="21">
        <v>138.83973812000002</v>
      </c>
      <c r="N25" s="22">
        <f t="shared" si="1"/>
        <v>4.272792190855941E-2</v>
      </c>
      <c r="O25" s="22">
        <f t="shared" si="2"/>
        <v>5.208323073311838E-2</v>
      </c>
      <c r="P25" s="23">
        <f t="shared" si="3"/>
        <v>0.16988947752889741</v>
      </c>
      <c r="Q25" s="70">
        <v>70333</v>
      </c>
      <c r="R25" s="21">
        <v>67782</v>
      </c>
      <c r="S25" s="23">
        <f t="shared" si="4"/>
        <v>0.96372968592268204</v>
      </c>
    </row>
    <row r="26" spans="1:19" ht="38.25" x14ac:dyDescent="0.25">
      <c r="A26" s="17"/>
      <c r="B26" s="19">
        <v>5004967</v>
      </c>
      <c r="C26" s="19" t="s">
        <v>531</v>
      </c>
      <c r="D26" s="68">
        <v>3000659</v>
      </c>
      <c r="E26" s="19" t="s">
        <v>512</v>
      </c>
      <c r="F26" s="69">
        <v>421</v>
      </c>
      <c r="G26" s="19" t="s">
        <v>539</v>
      </c>
      <c r="H26" s="20">
        <v>8.949978999999999</v>
      </c>
      <c r="I26" s="21">
        <v>9.8499790000000029</v>
      </c>
      <c r="J26" s="21">
        <f t="shared" si="0"/>
        <v>1.5932432662995601</v>
      </c>
      <c r="K26" s="21">
        <v>0.52430762629956007</v>
      </c>
      <c r="L26" s="21">
        <v>0.45420753999999997</v>
      </c>
      <c r="M26" s="21">
        <v>0.61472810000000011</v>
      </c>
      <c r="N26" s="22">
        <f t="shared" si="1"/>
        <v>5.3229314123366143E-2</v>
      </c>
      <c r="O26" s="22">
        <f t="shared" si="2"/>
        <v>9.9341853043499864E-2</v>
      </c>
      <c r="P26" s="23">
        <f t="shared" si="3"/>
        <v>0.16175093026082185</v>
      </c>
      <c r="Q26" s="70">
        <v>372</v>
      </c>
      <c r="R26" s="21">
        <v>293</v>
      </c>
      <c r="S26" s="23">
        <f t="shared" si="4"/>
        <v>0.7876344086021505</v>
      </c>
    </row>
    <row r="27" spans="1:19" ht="15.75" thickBot="1" x14ac:dyDescent="0.3">
      <c r="A27" s="41" t="s">
        <v>294</v>
      </c>
      <c r="B27" s="43"/>
      <c r="C27" s="43"/>
      <c r="D27" s="65"/>
      <c r="E27" s="43"/>
      <c r="F27" s="66"/>
      <c r="G27" s="43"/>
      <c r="H27" s="44">
        <f ca="1">OFFSET(H27,-MATCH("PROYECTOS",$A$8:$A$50,0)-1,0)-(OFFSET(H27,-MATCH("PROYECTOS",$A$8:$A$50,0),0))</f>
        <v>211.73015000000032</v>
      </c>
      <c r="I27" s="45">
        <f t="shared" ref="I27:M27" ca="1" si="5">OFFSET(I27,-MATCH("PROYECTOS",$A$8:$A$50,0)-1,0)-(OFFSET(I27,-MATCH("PROYECTOS",$A$8:$A$50,0),0))</f>
        <v>559.52354199999991</v>
      </c>
      <c r="J27" s="45">
        <f t="shared" ca="1" si="5"/>
        <v>180.88469914492907</v>
      </c>
      <c r="K27" s="45">
        <f t="shared" ca="1" si="5"/>
        <v>161.14577706492878</v>
      </c>
      <c r="L27" s="45">
        <f t="shared" ca="1" si="5"/>
        <v>8.2803165799999192</v>
      </c>
      <c r="M27" s="45">
        <f t="shared" ca="1" si="5"/>
        <v>11.458605499999976</v>
      </c>
      <c r="N27" s="46">
        <f t="shared" ca="1" si="1"/>
        <v>0.28800535628745505</v>
      </c>
      <c r="O27" s="46">
        <f t="shared" ca="1" si="2"/>
        <v>0.30280422703809795</v>
      </c>
      <c r="P27" s="47">
        <f t="shared" ca="1" si="3"/>
        <v>0.32328344665956649</v>
      </c>
      <c r="Q27" s="67"/>
      <c r="R27" s="45"/>
      <c r="S27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16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127</v>
      </c>
      <c r="B1" s="51" t="s">
        <v>87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2036</v>
      </c>
      <c r="N2" s="72" t="s">
        <v>2051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310.36976900000008</v>
      </c>
      <c r="E6" s="14">
        <f ca="1">SUM(E7:OFFSET(E7,50,0))</f>
        <v>322.74775399999993</v>
      </c>
      <c r="F6" s="14">
        <f ca="1">SUM(F7:OFFSET(F7,50,0))</f>
        <v>115.56512211964974</v>
      </c>
      <c r="G6" s="14">
        <f ca="1">SUM(G7:OFFSET(G7,50,0))</f>
        <v>62.584471169649746</v>
      </c>
      <c r="H6" s="14">
        <f ca="1">SUM(H7:OFFSET(H7,50,0))</f>
        <v>38.130265709999996</v>
      </c>
      <c r="I6" s="14">
        <f ca="1">SUM(I7:OFFSET(I7,50,0))</f>
        <v>14.85038524</v>
      </c>
      <c r="J6" s="15">
        <f ca="1">IFERROR(G6/E6,0)</f>
        <v>0.19391140726466452</v>
      </c>
      <c r="K6" s="15">
        <f ca="1">IFERROR(SUM(G6,H6)/E6,0)</f>
        <v>0.31205402866924292</v>
      </c>
      <c r="L6" s="16">
        <f ca="1">IFERROR(SUM(G6,H6,I6)/E6,0)</f>
        <v>0.35806638679087371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20.884978999999998</v>
      </c>
      <c r="E7" s="21">
        <v>14.400694</v>
      </c>
      <c r="F7" s="21">
        <f t="shared" ref="F7:F32" si="0">SUM(G7,H7,I7)</f>
        <v>1.0637882766776441</v>
      </c>
      <c r="G7" s="21">
        <v>0.7394061366776441</v>
      </c>
      <c r="H7" s="21">
        <v>0.15524204999999999</v>
      </c>
      <c r="I7" s="21">
        <v>0.16914008999999999</v>
      </c>
      <c r="J7" s="22">
        <f t="shared" ref="J7:J32" si="1">IFERROR(G7/E7,0)</f>
        <v>5.1345173828264395E-2</v>
      </c>
      <c r="K7" s="22">
        <f t="shared" ref="K7:K32" si="2">IFERROR(SUM(G7,H7)/E7,0)</f>
        <v>6.2125352200223416E-2</v>
      </c>
      <c r="L7" s="23">
        <f t="shared" ref="L7:L32" si="3">IFERROR(SUM(G7,H7,I7)/E7,0)</f>
        <v>7.3870625726624298E-2</v>
      </c>
      <c r="M7" s="4"/>
      <c r="N7" t="s">
        <v>252</v>
      </c>
      <c r="O7" s="5">
        <v>6.0066100053401891E-2</v>
      </c>
      <c r="P7" s="71">
        <v>0.82945896008343301</v>
      </c>
    </row>
    <row r="8" spans="1:16" x14ac:dyDescent="0.25">
      <c r="A8" s="17"/>
      <c r="B8" s="55">
        <v>2</v>
      </c>
      <c r="C8" s="19" t="s">
        <v>251</v>
      </c>
      <c r="D8" s="20">
        <v>13.064291000000001</v>
      </c>
      <c r="E8" s="21">
        <v>6.2138280000000004</v>
      </c>
      <c r="F8" s="21">
        <f t="shared" si="0"/>
        <v>0.78147870291497978</v>
      </c>
      <c r="G8" s="21">
        <v>0.3027929829149798</v>
      </c>
      <c r="H8" s="21">
        <v>8.8158719999999996E-2</v>
      </c>
      <c r="I8" s="21">
        <v>0.39052699999999996</v>
      </c>
      <c r="J8" s="22">
        <f t="shared" si="1"/>
        <v>4.872889673080423E-2</v>
      </c>
      <c r="K8" s="22">
        <f t="shared" si="2"/>
        <v>6.2916402403635857E-2</v>
      </c>
      <c r="L8" s="23">
        <f t="shared" si="3"/>
        <v>0.12576445677527279</v>
      </c>
      <c r="M8" s="4"/>
      <c r="N8" t="s">
        <v>259</v>
      </c>
      <c r="O8" s="5">
        <v>1.9586929099061776</v>
      </c>
      <c r="P8" s="71">
        <v>0.80040018515728883</v>
      </c>
    </row>
    <row r="9" spans="1:16" x14ac:dyDescent="0.25">
      <c r="A9" s="17"/>
      <c r="B9" s="55">
        <v>3</v>
      </c>
      <c r="C9" s="19" t="s">
        <v>252</v>
      </c>
      <c r="D9" s="20">
        <v>7.2539000000000006E-2</v>
      </c>
      <c r="E9" s="21">
        <v>7.2416000000000008E-2</v>
      </c>
      <c r="F9" s="21">
        <f t="shared" si="0"/>
        <v>6.0066100053401891E-2</v>
      </c>
      <c r="G9" s="21">
        <v>2.7128600053401897E-2</v>
      </c>
      <c r="H9" s="21">
        <v>1.47075E-2</v>
      </c>
      <c r="I9" s="21">
        <v>1.823E-2</v>
      </c>
      <c r="J9" s="22">
        <f t="shared" si="1"/>
        <v>0.37462163131630982</v>
      </c>
      <c r="K9" s="22">
        <f t="shared" si="2"/>
        <v>0.57771901311038842</v>
      </c>
      <c r="L9" s="23">
        <f t="shared" si="3"/>
        <v>0.82945896008343301</v>
      </c>
      <c r="M9" s="4"/>
      <c r="N9" t="s">
        <v>265</v>
      </c>
      <c r="O9" s="5">
        <v>0.45964050028593095</v>
      </c>
      <c r="P9" s="71">
        <v>0.76573568168115635</v>
      </c>
    </row>
    <row r="10" spans="1:16" x14ac:dyDescent="0.25">
      <c r="A10" s="17"/>
      <c r="B10" s="55">
        <v>4</v>
      </c>
      <c r="C10" s="19" t="s">
        <v>253</v>
      </c>
      <c r="D10" s="20">
        <v>27.932458000000008</v>
      </c>
      <c r="E10" s="21">
        <v>19.619091999999995</v>
      </c>
      <c r="F10" s="21">
        <f t="shared" si="0"/>
        <v>5.1009924497461423</v>
      </c>
      <c r="G10" s="21">
        <v>2.834489769746142</v>
      </c>
      <c r="H10" s="21">
        <v>1.07668433</v>
      </c>
      <c r="I10" s="21">
        <v>1.1898183500000001</v>
      </c>
      <c r="J10" s="22">
        <f t="shared" si="1"/>
        <v>0.14447609347803367</v>
      </c>
      <c r="K10" s="22">
        <f t="shared" si="2"/>
        <v>0.19935551042556623</v>
      </c>
      <c r="L10" s="23">
        <f t="shared" si="3"/>
        <v>0.2600014541828003</v>
      </c>
      <c r="M10" s="4"/>
      <c r="N10" t="s">
        <v>258</v>
      </c>
      <c r="O10" s="5">
        <v>4.366671993821606E-2</v>
      </c>
      <c r="P10" s="71">
        <v>0.70140580728309021</v>
      </c>
    </row>
    <row r="11" spans="1:16" x14ac:dyDescent="0.25">
      <c r="A11" s="17"/>
      <c r="B11" s="55">
        <v>5</v>
      </c>
      <c r="C11" s="19" t="s">
        <v>254</v>
      </c>
      <c r="D11" s="20">
        <v>3.6734940000000003</v>
      </c>
      <c r="E11" s="21">
        <v>3.0820709999999996</v>
      </c>
      <c r="F11" s="21">
        <f t="shared" si="0"/>
        <v>1.6811013132836086</v>
      </c>
      <c r="G11" s="21">
        <v>1.2421399132836086</v>
      </c>
      <c r="H11" s="21">
        <v>0.23780384999999998</v>
      </c>
      <c r="I11" s="21">
        <v>0.20115755000000002</v>
      </c>
      <c r="J11" s="22">
        <f t="shared" si="1"/>
        <v>0.40302118714449109</v>
      </c>
      <c r="K11" s="22">
        <f t="shared" si="2"/>
        <v>0.48017834867646098</v>
      </c>
      <c r="L11" s="23">
        <f t="shared" si="3"/>
        <v>0.54544535582847009</v>
      </c>
      <c r="M11" s="4"/>
      <c r="N11" t="s">
        <v>254</v>
      </c>
      <c r="O11" s="5">
        <v>1.6811013132836086</v>
      </c>
      <c r="P11" s="71">
        <v>0.54544535582847009</v>
      </c>
    </row>
    <row r="12" spans="1:16" x14ac:dyDescent="0.25">
      <c r="A12" s="17"/>
      <c r="B12" s="55">
        <v>6</v>
      </c>
      <c r="C12" s="19" t="s">
        <v>255</v>
      </c>
      <c r="D12" s="20">
        <v>2.4245939999999999</v>
      </c>
      <c r="E12" s="21">
        <v>1.8171590000000002</v>
      </c>
      <c r="F12" s="21">
        <f t="shared" si="0"/>
        <v>0.85990142023893334</v>
      </c>
      <c r="G12" s="21">
        <v>0.5565575302389334</v>
      </c>
      <c r="H12" s="21">
        <v>9.2204470000000011E-2</v>
      </c>
      <c r="I12" s="21">
        <v>0.21113941999999999</v>
      </c>
      <c r="J12" s="22">
        <f t="shared" si="1"/>
        <v>0.30627893884846252</v>
      </c>
      <c r="K12" s="22">
        <f t="shared" si="2"/>
        <v>0.35701994169961643</v>
      </c>
      <c r="L12" s="23">
        <f t="shared" si="3"/>
        <v>0.47321198653443824</v>
      </c>
      <c r="M12" s="4"/>
      <c r="N12" t="s">
        <v>274</v>
      </c>
      <c r="O12" s="5">
        <v>16.367369787657271</v>
      </c>
      <c r="P12" s="71">
        <v>0.54120352478507905</v>
      </c>
    </row>
    <row r="13" spans="1:16" x14ac:dyDescent="0.25">
      <c r="A13" s="17"/>
      <c r="B13" s="55">
        <v>7</v>
      </c>
      <c r="C13" s="19" t="s">
        <v>256</v>
      </c>
      <c r="D13" s="20">
        <v>0.32816299999999998</v>
      </c>
      <c r="E13" s="21">
        <v>0.43707300000000004</v>
      </c>
      <c r="F13" s="21">
        <f t="shared" si="0"/>
        <v>9.3998040695643437E-2</v>
      </c>
      <c r="G13" s="21">
        <v>5.9894440695643425E-2</v>
      </c>
      <c r="H13" s="21">
        <v>1.9888599999999999E-2</v>
      </c>
      <c r="I13" s="21">
        <v>1.4215E-2</v>
      </c>
      <c r="J13" s="22">
        <f t="shared" si="1"/>
        <v>0.13703532521030451</v>
      </c>
      <c r="K13" s="22">
        <f t="shared" si="2"/>
        <v>0.18253939432461722</v>
      </c>
      <c r="L13" s="23">
        <f t="shared" si="3"/>
        <v>0.21506256551112382</v>
      </c>
      <c r="M13" s="4"/>
      <c r="N13" t="s">
        <v>268</v>
      </c>
      <c r="O13" s="5">
        <v>0.5256679703503524</v>
      </c>
      <c r="P13" s="71">
        <v>0.48397185882513183</v>
      </c>
    </row>
    <row r="14" spans="1:16" x14ac:dyDescent="0.25">
      <c r="A14" s="17"/>
      <c r="B14" s="55">
        <v>8</v>
      </c>
      <c r="C14" s="19" t="s">
        <v>257</v>
      </c>
      <c r="D14" s="20">
        <v>15.409877</v>
      </c>
      <c r="E14" s="21">
        <v>12.981509999999998</v>
      </c>
      <c r="F14" s="21">
        <f t="shared" si="0"/>
        <v>5.1652883213593377</v>
      </c>
      <c r="G14" s="21">
        <v>2.9201271513593383</v>
      </c>
      <c r="H14" s="21">
        <v>0.81894308999999976</v>
      </c>
      <c r="I14" s="21">
        <v>1.4262180799999995</v>
      </c>
      <c r="J14" s="22">
        <f t="shared" si="1"/>
        <v>0.22494510664470765</v>
      </c>
      <c r="K14" s="22">
        <f t="shared" si="2"/>
        <v>0.28803045572967539</v>
      </c>
      <c r="L14" s="23">
        <f t="shared" si="3"/>
        <v>0.39789580113248291</v>
      </c>
      <c r="M14" s="4"/>
      <c r="N14" t="s">
        <v>255</v>
      </c>
      <c r="O14" s="5">
        <v>0.85990142023893334</v>
      </c>
      <c r="P14" s="71">
        <v>0.47321198653443824</v>
      </c>
    </row>
    <row r="15" spans="1:16" x14ac:dyDescent="0.25">
      <c r="A15" s="17"/>
      <c r="B15" s="55">
        <v>9</v>
      </c>
      <c r="C15" s="19" t="s">
        <v>258</v>
      </c>
      <c r="D15" s="20">
        <v>0.2</v>
      </c>
      <c r="E15" s="21">
        <v>6.2255999999999999E-2</v>
      </c>
      <c r="F15" s="21">
        <f t="shared" si="0"/>
        <v>4.366671993821606E-2</v>
      </c>
      <c r="G15" s="21">
        <v>6.9099999382160604E-3</v>
      </c>
      <c r="H15" s="21">
        <v>0</v>
      </c>
      <c r="I15" s="21">
        <v>3.675672E-2</v>
      </c>
      <c r="J15" s="22">
        <f t="shared" si="1"/>
        <v>0.11099331692071544</v>
      </c>
      <c r="K15" s="22">
        <f t="shared" si="2"/>
        <v>0.11099331692071544</v>
      </c>
      <c r="L15" s="23">
        <f t="shared" si="3"/>
        <v>0.70140580728309021</v>
      </c>
      <c r="M15" s="4"/>
      <c r="N15" t="s">
        <v>269</v>
      </c>
      <c r="O15" s="5">
        <v>0.62365762627484467</v>
      </c>
      <c r="P15" s="71">
        <v>0.45543298011195238</v>
      </c>
    </row>
    <row r="16" spans="1:16" x14ac:dyDescent="0.25">
      <c r="A16" s="17"/>
      <c r="B16" s="55">
        <v>10</v>
      </c>
      <c r="C16" s="19" t="s">
        <v>259</v>
      </c>
      <c r="D16" s="20">
        <v>2.8040640000000003</v>
      </c>
      <c r="E16" s="21">
        <v>2.4471419999999995</v>
      </c>
      <c r="F16" s="21">
        <f t="shared" si="0"/>
        <v>1.9586929099061776</v>
      </c>
      <c r="G16" s="21">
        <v>1.1101165999061777</v>
      </c>
      <c r="H16" s="21">
        <v>0.44213068</v>
      </c>
      <c r="I16" s="21">
        <v>0.40644563</v>
      </c>
      <c r="J16" s="22">
        <f t="shared" si="1"/>
        <v>0.45363799890083123</v>
      </c>
      <c r="K16" s="22">
        <f t="shared" si="2"/>
        <v>0.63431026066577989</v>
      </c>
      <c r="L16" s="23">
        <f t="shared" si="3"/>
        <v>0.80040018515728883</v>
      </c>
      <c r="M16" s="4"/>
      <c r="N16" t="s">
        <v>266</v>
      </c>
      <c r="O16" s="5">
        <v>1.0929999873042107E-2</v>
      </c>
      <c r="P16" s="71">
        <v>0.43045053060184729</v>
      </c>
    </row>
    <row r="17" spans="1:16" x14ac:dyDescent="0.25">
      <c r="A17" s="17"/>
      <c r="B17" s="55">
        <v>11</v>
      </c>
      <c r="C17" s="19" t="s">
        <v>260</v>
      </c>
      <c r="D17" s="20">
        <v>13.198547</v>
      </c>
      <c r="E17" s="21">
        <v>10.287808999999999</v>
      </c>
      <c r="F17" s="21">
        <f t="shared" si="0"/>
        <v>0.24557662594198995</v>
      </c>
      <c r="G17" s="21">
        <v>0.17211337594198994</v>
      </c>
      <c r="H17" s="21">
        <v>7.3463250000000008E-2</v>
      </c>
      <c r="I17" s="21">
        <v>0</v>
      </c>
      <c r="J17" s="22">
        <f t="shared" si="1"/>
        <v>1.6729837805308199E-2</v>
      </c>
      <c r="K17" s="22">
        <f t="shared" si="2"/>
        <v>2.3870643976962438E-2</v>
      </c>
      <c r="L17" s="23">
        <f t="shared" si="3"/>
        <v>2.3870643976962438E-2</v>
      </c>
      <c r="M17" s="4"/>
      <c r="N17" t="s">
        <v>462</v>
      </c>
      <c r="O17" s="5">
        <v>33.050935966720139</v>
      </c>
      <c r="P17" s="71">
        <v>0.42681585427770247</v>
      </c>
    </row>
    <row r="18" spans="1:16" x14ac:dyDescent="0.25">
      <c r="A18" s="17"/>
      <c r="B18" s="55">
        <v>12</v>
      </c>
      <c r="C18" s="19" t="s">
        <v>261</v>
      </c>
      <c r="D18" s="20">
        <v>2.4122459999999997</v>
      </c>
      <c r="E18" s="21">
        <v>1.994372</v>
      </c>
      <c r="F18" s="21">
        <f t="shared" si="0"/>
        <v>0.4251111734991519</v>
      </c>
      <c r="G18" s="21">
        <v>0.35056847349915188</v>
      </c>
      <c r="H18" s="21">
        <v>3.594899E-2</v>
      </c>
      <c r="I18" s="21">
        <v>3.8593709999999996E-2</v>
      </c>
      <c r="J18" s="22">
        <f t="shared" si="1"/>
        <v>0.17577887851371352</v>
      </c>
      <c r="K18" s="22">
        <f t="shared" si="2"/>
        <v>0.1938040964770624</v>
      </c>
      <c r="L18" s="23">
        <f t="shared" si="3"/>
        <v>0.21315540606223507</v>
      </c>
      <c r="M18" s="4"/>
      <c r="N18" t="s">
        <v>272</v>
      </c>
      <c r="O18" s="5">
        <v>0.26916290773783741</v>
      </c>
      <c r="P18" s="71">
        <v>0.40684800158686141</v>
      </c>
    </row>
    <row r="19" spans="1:16" x14ac:dyDescent="0.25">
      <c r="A19" s="17"/>
      <c r="B19" s="55">
        <v>13</v>
      </c>
      <c r="C19" s="19" t="s">
        <v>262</v>
      </c>
      <c r="D19" s="20">
        <v>2.2871190000000006</v>
      </c>
      <c r="E19" s="21">
        <v>4.5648259999999992</v>
      </c>
      <c r="F19" s="21">
        <f t="shared" si="0"/>
        <v>1.1851705516778417</v>
      </c>
      <c r="G19" s="21">
        <v>0.8156371616778415</v>
      </c>
      <c r="H19" s="21">
        <v>0.23221185000000003</v>
      </c>
      <c r="I19" s="21">
        <v>0.13732154000000002</v>
      </c>
      <c r="J19" s="22">
        <f t="shared" si="1"/>
        <v>0.17867869699257796</v>
      </c>
      <c r="K19" s="22">
        <f t="shared" si="2"/>
        <v>0.22954851108844934</v>
      </c>
      <c r="L19" s="23">
        <f t="shared" si="3"/>
        <v>0.25963104654544156</v>
      </c>
      <c r="M19" s="4"/>
      <c r="N19" t="s">
        <v>257</v>
      </c>
      <c r="O19" s="5">
        <v>5.1652883213593377</v>
      </c>
      <c r="P19" s="71">
        <v>0.39789580113248291</v>
      </c>
    </row>
    <row r="20" spans="1:16" x14ac:dyDescent="0.25">
      <c r="A20" s="17"/>
      <c r="B20" s="55">
        <v>14</v>
      </c>
      <c r="C20" s="19" t="s">
        <v>263</v>
      </c>
      <c r="D20" s="20">
        <v>14.919269</v>
      </c>
      <c r="E20" s="21">
        <v>8.9717230000000008</v>
      </c>
      <c r="F20" s="21">
        <f t="shared" si="0"/>
        <v>0.75715419656385574</v>
      </c>
      <c r="G20" s="21">
        <v>0.63397351656385581</v>
      </c>
      <c r="H20" s="21">
        <v>6.6240160000000006E-2</v>
      </c>
      <c r="I20" s="21">
        <v>5.6940519999999994E-2</v>
      </c>
      <c r="J20" s="22">
        <f t="shared" si="1"/>
        <v>7.0663518764885608E-2</v>
      </c>
      <c r="K20" s="22">
        <f t="shared" si="2"/>
        <v>7.8046733783895886E-2</v>
      </c>
      <c r="L20" s="23">
        <f t="shared" si="3"/>
        <v>8.4393398744461418E-2</v>
      </c>
      <c r="M20" s="4"/>
      <c r="N20" t="s">
        <v>264</v>
      </c>
      <c r="O20" s="5">
        <v>40.047354098685716</v>
      </c>
      <c r="P20" s="71">
        <v>0.38245291057285552</v>
      </c>
    </row>
    <row r="21" spans="1:16" x14ac:dyDescent="0.25">
      <c r="A21" s="17"/>
      <c r="B21" s="55">
        <v>15</v>
      </c>
      <c r="C21" s="19" t="s">
        <v>264</v>
      </c>
      <c r="D21" s="20">
        <v>99.067025000000001</v>
      </c>
      <c r="E21" s="21">
        <v>104.71185599999998</v>
      </c>
      <c r="F21" s="21">
        <f t="shared" si="0"/>
        <v>40.047354098685716</v>
      </c>
      <c r="G21" s="21">
        <v>24.015662198685714</v>
      </c>
      <c r="H21" s="21">
        <v>10.222366059999999</v>
      </c>
      <c r="I21" s="21">
        <v>5.8093258399999996</v>
      </c>
      <c r="J21" s="22">
        <f t="shared" si="1"/>
        <v>0.22934998113953511</v>
      </c>
      <c r="K21" s="22">
        <f t="shared" si="2"/>
        <v>0.32697375031425019</v>
      </c>
      <c r="L21" s="23">
        <f t="shared" si="3"/>
        <v>0.38245291057285552</v>
      </c>
      <c r="M21" s="4"/>
      <c r="N21" t="s">
        <v>271</v>
      </c>
      <c r="O21" s="5">
        <v>2.2769964733855739</v>
      </c>
      <c r="P21" s="71">
        <v>0.3739714903182087</v>
      </c>
    </row>
    <row r="22" spans="1:16" x14ac:dyDescent="0.25">
      <c r="A22" s="17"/>
      <c r="B22" s="55">
        <v>16</v>
      </c>
      <c r="C22" s="19" t="s">
        <v>265</v>
      </c>
      <c r="D22" s="20">
        <v>1.2391399999999999</v>
      </c>
      <c r="E22" s="21">
        <v>0.60026000000000002</v>
      </c>
      <c r="F22" s="21">
        <f t="shared" si="0"/>
        <v>0.45964050028593095</v>
      </c>
      <c r="G22" s="21">
        <v>0.31152850028593093</v>
      </c>
      <c r="H22" s="21">
        <v>0.128912</v>
      </c>
      <c r="I22" s="21">
        <v>1.9199999999999998E-2</v>
      </c>
      <c r="J22" s="22">
        <f t="shared" si="1"/>
        <v>0.5189892717921083</v>
      </c>
      <c r="K22" s="22">
        <f t="shared" si="2"/>
        <v>0.73374954234153689</v>
      </c>
      <c r="L22" s="23">
        <f t="shared" si="3"/>
        <v>0.76573568168115635</v>
      </c>
      <c r="M22" s="4"/>
      <c r="N22" t="s">
        <v>253</v>
      </c>
      <c r="O22" s="5">
        <v>5.1009924497461423</v>
      </c>
      <c r="P22" s="71">
        <v>0.2600014541828003</v>
      </c>
    </row>
    <row r="23" spans="1:16" x14ac:dyDescent="0.25">
      <c r="A23" s="17"/>
      <c r="B23" s="55">
        <v>17</v>
      </c>
      <c r="C23" s="19" t="s">
        <v>266</v>
      </c>
      <c r="D23" s="20">
        <v>0.13848099999999999</v>
      </c>
      <c r="E23" s="21">
        <v>2.5392000000000001E-2</v>
      </c>
      <c r="F23" s="21">
        <f t="shared" si="0"/>
        <v>1.0929999873042107E-2</v>
      </c>
      <c r="G23" s="21">
        <v>1.0929999873042107E-2</v>
      </c>
      <c r="H23" s="21">
        <v>0</v>
      </c>
      <c r="I23" s="21">
        <v>0</v>
      </c>
      <c r="J23" s="22">
        <f t="shared" si="1"/>
        <v>0.43045053060184729</v>
      </c>
      <c r="K23" s="22">
        <f t="shared" si="2"/>
        <v>0.43045053060184729</v>
      </c>
      <c r="L23" s="23">
        <f t="shared" si="3"/>
        <v>0.43045053060184729</v>
      </c>
      <c r="M23" s="4"/>
      <c r="N23" t="s">
        <v>262</v>
      </c>
      <c r="O23" s="5">
        <v>1.1851705516778417</v>
      </c>
      <c r="P23" s="71">
        <v>0.25963104654544156</v>
      </c>
    </row>
    <row r="24" spans="1:16" x14ac:dyDescent="0.25">
      <c r="A24" s="17"/>
      <c r="B24" s="55">
        <v>18</v>
      </c>
      <c r="C24" s="19" t="s">
        <v>267</v>
      </c>
      <c r="D24" s="20">
        <v>2.8659190000000003</v>
      </c>
      <c r="E24" s="21">
        <v>2.4459710000000001</v>
      </c>
      <c r="F24" s="21">
        <f t="shared" si="0"/>
        <v>0.32610374953535864</v>
      </c>
      <c r="G24" s="21">
        <v>0.18434340953535866</v>
      </c>
      <c r="H24" s="21">
        <v>4.7798670000000001E-2</v>
      </c>
      <c r="I24" s="21">
        <v>9.3961669999999997E-2</v>
      </c>
      <c r="J24" s="22">
        <f t="shared" si="1"/>
        <v>7.5366146833040396E-2</v>
      </c>
      <c r="K24" s="22">
        <f t="shared" si="2"/>
        <v>9.4907944344131079E-2</v>
      </c>
      <c r="L24" s="23">
        <f t="shared" si="3"/>
        <v>0.1333228192547494</v>
      </c>
      <c r="M24" s="4"/>
      <c r="N24" t="s">
        <v>270</v>
      </c>
      <c r="O24" s="5">
        <v>1.786498000478602</v>
      </c>
      <c r="P24" s="71">
        <v>0.2416832919179748</v>
      </c>
    </row>
    <row r="25" spans="1:16" x14ac:dyDescent="0.25">
      <c r="A25" s="17"/>
      <c r="B25" s="55">
        <v>19</v>
      </c>
      <c r="C25" s="19" t="s">
        <v>268</v>
      </c>
      <c r="D25" s="20">
        <v>0.88800800000000002</v>
      </c>
      <c r="E25" s="21">
        <v>1.0861540000000003</v>
      </c>
      <c r="F25" s="21">
        <f t="shared" si="0"/>
        <v>0.5256679703503524</v>
      </c>
      <c r="G25" s="21">
        <v>0.25254045035035233</v>
      </c>
      <c r="H25" s="21">
        <v>0.11533765000000001</v>
      </c>
      <c r="I25" s="21">
        <v>0.15778987000000003</v>
      </c>
      <c r="J25" s="22">
        <f t="shared" si="1"/>
        <v>0.23250888027881153</v>
      </c>
      <c r="K25" s="22">
        <f t="shared" si="2"/>
        <v>0.338697919770449</v>
      </c>
      <c r="L25" s="23">
        <f t="shared" si="3"/>
        <v>0.48397185882513183</v>
      </c>
      <c r="M25" s="4"/>
      <c r="N25" t="s">
        <v>256</v>
      </c>
      <c r="O25" s="5">
        <v>9.3998040695643437E-2</v>
      </c>
      <c r="P25" s="71">
        <v>0.21506256551112382</v>
      </c>
    </row>
    <row r="26" spans="1:16" x14ac:dyDescent="0.25">
      <c r="A26" s="17"/>
      <c r="B26" s="55">
        <v>20</v>
      </c>
      <c r="C26" s="19" t="s">
        <v>269</v>
      </c>
      <c r="D26" s="20">
        <v>1.8847790000000006</v>
      </c>
      <c r="E26" s="21">
        <v>1.3693730000000002</v>
      </c>
      <c r="F26" s="21">
        <f t="shared" si="0"/>
        <v>0.62365762627484467</v>
      </c>
      <c r="G26" s="21">
        <v>0.36547967627484468</v>
      </c>
      <c r="H26" s="21">
        <v>6.6871860000000005E-2</v>
      </c>
      <c r="I26" s="21">
        <v>0.19130609000000001</v>
      </c>
      <c r="J26" s="22">
        <f t="shared" si="1"/>
        <v>0.26689563491820317</v>
      </c>
      <c r="K26" s="22">
        <f t="shared" si="2"/>
        <v>0.31572956110193834</v>
      </c>
      <c r="L26" s="23">
        <f t="shared" si="3"/>
        <v>0.45543298011195238</v>
      </c>
      <c r="M26" s="4"/>
      <c r="N26" t="s">
        <v>261</v>
      </c>
      <c r="O26" s="5">
        <v>0.4251111734991519</v>
      </c>
      <c r="P26" s="71">
        <v>0.21315540606223507</v>
      </c>
    </row>
    <row r="27" spans="1:16" x14ac:dyDescent="0.25">
      <c r="A27" s="17"/>
      <c r="B27" s="55">
        <v>21</v>
      </c>
      <c r="C27" s="19" t="s">
        <v>270</v>
      </c>
      <c r="D27" s="20">
        <v>14.811586</v>
      </c>
      <c r="E27" s="21">
        <v>7.3918969999999993</v>
      </c>
      <c r="F27" s="21">
        <f t="shared" si="0"/>
        <v>1.786498000478602</v>
      </c>
      <c r="G27" s="21">
        <v>0.92503801047860179</v>
      </c>
      <c r="H27" s="21">
        <v>0.37840339000000012</v>
      </c>
      <c r="I27" s="21">
        <v>0.48305659999999995</v>
      </c>
      <c r="J27" s="22">
        <f t="shared" si="1"/>
        <v>0.12514216722427299</v>
      </c>
      <c r="K27" s="22">
        <f t="shared" si="2"/>
        <v>0.17633381532218348</v>
      </c>
      <c r="L27" s="23">
        <f t="shared" si="3"/>
        <v>0.2416832919179748</v>
      </c>
      <c r="M27" s="4"/>
      <c r="N27" t="s">
        <v>267</v>
      </c>
      <c r="O27" s="5">
        <v>0.32610374953535864</v>
      </c>
      <c r="P27" s="71">
        <v>0.1333228192547494</v>
      </c>
    </row>
    <row r="28" spans="1:16" x14ac:dyDescent="0.25">
      <c r="A28" s="17"/>
      <c r="B28" s="55">
        <v>22</v>
      </c>
      <c r="C28" s="19" t="s">
        <v>271</v>
      </c>
      <c r="D28" s="20">
        <v>2.2700719999999999</v>
      </c>
      <c r="E28" s="21">
        <v>6.0886899999999997</v>
      </c>
      <c r="F28" s="21">
        <f t="shared" si="0"/>
        <v>2.2769964733855739</v>
      </c>
      <c r="G28" s="21">
        <v>1.8591635933855741</v>
      </c>
      <c r="H28" s="21">
        <v>0.15057725999999996</v>
      </c>
      <c r="I28" s="21">
        <v>0.26725562000000003</v>
      </c>
      <c r="J28" s="22">
        <f t="shared" si="1"/>
        <v>0.30534706043263399</v>
      </c>
      <c r="K28" s="22">
        <f t="shared" si="2"/>
        <v>0.33007771021115778</v>
      </c>
      <c r="L28" s="23">
        <f t="shared" si="3"/>
        <v>0.3739714903182087</v>
      </c>
      <c r="M28" s="4"/>
      <c r="N28" t="s">
        <v>251</v>
      </c>
      <c r="O28" s="5">
        <v>0.78147870291497978</v>
      </c>
      <c r="P28" s="71">
        <v>0.12576445677527279</v>
      </c>
    </row>
    <row r="29" spans="1:16" x14ac:dyDescent="0.25">
      <c r="A29" s="17"/>
      <c r="B29" s="55">
        <v>23</v>
      </c>
      <c r="C29" s="19" t="s">
        <v>272</v>
      </c>
      <c r="D29" s="20">
        <v>0.24529999999999999</v>
      </c>
      <c r="E29" s="21">
        <v>0.66158100000000009</v>
      </c>
      <c r="F29" s="21">
        <f t="shared" si="0"/>
        <v>0.26916290773783741</v>
      </c>
      <c r="G29" s="21">
        <v>0.1159826477378374</v>
      </c>
      <c r="H29" s="21">
        <v>0.10296112</v>
      </c>
      <c r="I29" s="21">
        <v>5.0219139999999995E-2</v>
      </c>
      <c r="J29" s="22">
        <f t="shared" si="1"/>
        <v>0.17531133411908351</v>
      </c>
      <c r="K29" s="22">
        <f t="shared" si="2"/>
        <v>0.3309402291447871</v>
      </c>
      <c r="L29" s="23">
        <f t="shared" si="3"/>
        <v>0.40684800158686141</v>
      </c>
      <c r="M29" s="4"/>
      <c r="N29" t="s">
        <v>273</v>
      </c>
      <c r="O29" s="5">
        <v>0.39881823616815082</v>
      </c>
      <c r="P29" s="71">
        <v>0.10674969176181957</v>
      </c>
    </row>
    <row r="30" spans="1:16" x14ac:dyDescent="0.25">
      <c r="A30" s="17"/>
      <c r="B30" s="55">
        <v>24</v>
      </c>
      <c r="C30" s="19" t="s">
        <v>273</v>
      </c>
      <c r="D30" s="20">
        <v>4.0353349999999999</v>
      </c>
      <c r="E30" s="21">
        <v>3.7360129999999998</v>
      </c>
      <c r="F30" s="21">
        <f t="shared" si="0"/>
        <v>0.39881823616815082</v>
      </c>
      <c r="G30" s="21">
        <v>0.28906302616815083</v>
      </c>
      <c r="H30" s="21">
        <v>4.846232000000001E-2</v>
      </c>
      <c r="I30" s="21">
        <v>6.129289000000001E-2</v>
      </c>
      <c r="J30" s="22">
        <f t="shared" si="1"/>
        <v>7.7372061116530069E-2</v>
      </c>
      <c r="K30" s="22">
        <f t="shared" si="2"/>
        <v>9.0343729041668444E-2</v>
      </c>
      <c r="L30" s="23">
        <f t="shared" si="3"/>
        <v>0.10674969176181957</v>
      </c>
      <c r="M30" s="4"/>
      <c r="N30" t="s">
        <v>263</v>
      </c>
      <c r="O30" s="5">
        <v>0.75715419656385574</v>
      </c>
      <c r="P30" s="71">
        <v>8.4393398744461418E-2</v>
      </c>
    </row>
    <row r="31" spans="1:16" x14ac:dyDescent="0.25">
      <c r="A31" s="17"/>
      <c r="B31" s="55">
        <v>25</v>
      </c>
      <c r="C31" s="19" t="s">
        <v>274</v>
      </c>
      <c r="D31" s="20">
        <v>8.3124839999999995</v>
      </c>
      <c r="E31" s="21">
        <v>30.242541000000003</v>
      </c>
      <c r="F31" s="21">
        <f t="shared" si="0"/>
        <v>16.367369787657271</v>
      </c>
      <c r="G31" s="21">
        <v>0.42117708765727002</v>
      </c>
      <c r="H31" s="21">
        <v>15.862389689999999</v>
      </c>
      <c r="I31" s="21">
        <v>8.3803009999999997E-2</v>
      </c>
      <c r="J31" s="22">
        <f t="shared" si="1"/>
        <v>1.3926643520373172E-2</v>
      </c>
      <c r="K31" s="22">
        <f t="shared" si="2"/>
        <v>0.53843249407043103</v>
      </c>
      <c r="L31" s="23">
        <f t="shared" si="3"/>
        <v>0.54120352478507905</v>
      </c>
      <c r="M31" s="4"/>
      <c r="N31" t="s">
        <v>250</v>
      </c>
      <c r="O31" s="5">
        <v>1.0637882766776441</v>
      </c>
      <c r="P31" s="71">
        <v>7.3870625726624298E-2</v>
      </c>
    </row>
    <row r="32" spans="1:16" ht="15.75" thickBot="1" x14ac:dyDescent="0.3">
      <c r="A32" s="24"/>
      <c r="B32" s="56">
        <v>98</v>
      </c>
      <c r="C32" s="26" t="s">
        <v>462</v>
      </c>
      <c r="D32" s="27">
        <v>55.000000000000007</v>
      </c>
      <c r="E32" s="28">
        <v>77.436054999999968</v>
      </c>
      <c r="F32" s="28">
        <f t="shared" si="0"/>
        <v>33.050935966720139</v>
      </c>
      <c r="G32" s="28">
        <v>22.061706916720141</v>
      </c>
      <c r="H32" s="28">
        <v>7.6525581499999999</v>
      </c>
      <c r="I32" s="28">
        <v>3.3366709000000001</v>
      </c>
      <c r="J32" s="29">
        <f t="shared" si="1"/>
        <v>0.28490225795619561</v>
      </c>
      <c r="K32" s="29">
        <f t="shared" si="2"/>
        <v>0.38372648331220066</v>
      </c>
      <c r="L32" s="30">
        <f t="shared" si="3"/>
        <v>0.42681585427770247</v>
      </c>
      <c r="M32" s="4"/>
      <c r="N32" t="s">
        <v>260</v>
      </c>
      <c r="O32" s="5">
        <v>0.24557662594198995</v>
      </c>
      <c r="P32" s="71">
        <v>2.3870643976962438E-2</v>
      </c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topLeftCell="A10" workbookViewId="0">
      <selection activeCell="A18" sqref="A18:D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3.7109375" customWidth="1"/>
    <col min="6" max="6" width="13.5703125" customWidth="1"/>
    <col min="7" max="9" width="0" hidden="1" customWidth="1"/>
  </cols>
  <sheetData>
    <row r="1" spans="1:13" ht="15.75" x14ac:dyDescent="0.25">
      <c r="A1" s="50">
        <v>127</v>
      </c>
      <c r="B1" s="49" t="s">
        <v>87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2037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310.36976900000008</v>
      </c>
      <c r="E6" s="14">
        <v>322.74775399999993</v>
      </c>
      <c r="F6" s="14">
        <v>115.56512211964974</v>
      </c>
      <c r="G6" s="14">
        <v>62.584471169649746</v>
      </c>
      <c r="H6" s="14">
        <v>38.130265709999996</v>
      </c>
      <c r="I6" s="14">
        <v>14.85038524</v>
      </c>
      <c r="J6" s="15">
        <v>0.19391140726466452</v>
      </c>
      <c r="K6" s="15">
        <v>0.31205402866924292</v>
      </c>
      <c r="L6" s="16">
        <v>0.35806638679087371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147.886257</v>
      </c>
      <c r="E7" s="38">
        <f ca="1">SUM(E8:OFFSET(E6,MATCH("PROYECTOS",$A$8:$A$50,0),0))</f>
        <v>189.22431099999997</v>
      </c>
      <c r="F7" s="38">
        <f ca="1">SUM(F8:OFFSET(F6,MATCH("PROYECTOS",$A$8:$A$50,0),0))</f>
        <v>75.776615680294441</v>
      </c>
      <c r="G7" s="38">
        <f ca="1">SUM(G8:OFFSET(G6,MATCH("PROYECTOS",$A$8:$A$50,0),0))</f>
        <v>47.741898020294443</v>
      </c>
      <c r="H7" s="38">
        <f ca="1">SUM(H8:OFFSET(H6,MATCH("PROYECTOS",$A$8:$A$50,0),0))</f>
        <v>18.90347281</v>
      </c>
      <c r="I7" s="38">
        <f ca="1">SUM(I8:OFFSET(I6,MATCH("PROYECTOS",$A$8:$A$50,0),0))</f>
        <v>9.1312448499999981</v>
      </c>
      <c r="J7" s="39">
        <f ca="1">IFERROR(G7/E7,0)</f>
        <v>0.25230319385490824</v>
      </c>
      <c r="K7" s="39">
        <f ca="1">IFERROR(SUM(G7,H7)/E7,0)</f>
        <v>0.35220300435018864</v>
      </c>
      <c r="L7" s="40">
        <f ca="1">IFERROR(SUM(G7,H7,I7)/E7,0)</f>
        <v>0.40045919723441059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13.288574000000001</v>
      </c>
      <c r="E8" s="21">
        <v>23.496480999999999</v>
      </c>
      <c r="F8" s="21">
        <f t="shared" ref="F8:F10" si="0">SUM(G8,H8,I8)</f>
        <v>12.015808818149411</v>
      </c>
      <c r="G8" s="21">
        <v>9.0539771081494109</v>
      </c>
      <c r="H8" s="21">
        <v>2.0700555500000002</v>
      </c>
      <c r="I8" s="21">
        <v>0.89177616000000026</v>
      </c>
      <c r="J8" s="22">
        <f t="shared" ref="J8:J11" si="1">IFERROR(G8/E8,0)</f>
        <v>0.38533332323888891</v>
      </c>
      <c r="K8" s="22">
        <f t="shared" ref="K8:K11" si="2">IFERROR(SUM(G8,H8)/E8,0)</f>
        <v>0.47343398605729131</v>
      </c>
      <c r="L8" s="23">
        <f t="shared" ref="L8:L11" si="3">IFERROR(SUM(G8,H8,I8)/E8,0)</f>
        <v>0.51138759110989473</v>
      </c>
      <c r="M8" s="4"/>
    </row>
    <row r="9" spans="1:13" ht="51" x14ac:dyDescent="0.25">
      <c r="A9" s="17"/>
      <c r="B9" s="19">
        <v>3000664</v>
      </c>
      <c r="C9" s="19" t="s">
        <v>2039</v>
      </c>
      <c r="D9" s="20">
        <v>41.05832800000001</v>
      </c>
      <c r="E9" s="21">
        <v>43.550529999999995</v>
      </c>
      <c r="F9" s="21">
        <f t="shared" si="0"/>
        <v>12.733225373786448</v>
      </c>
      <c r="G9" s="21">
        <v>7.2975571837864486</v>
      </c>
      <c r="H9" s="21">
        <v>3.7267451999999999</v>
      </c>
      <c r="I9" s="21">
        <v>1.70892299</v>
      </c>
      <c r="J9" s="22">
        <f t="shared" si="1"/>
        <v>0.16756528987790617</v>
      </c>
      <c r="K9" s="22">
        <f t="shared" si="2"/>
        <v>0.25313819105729479</v>
      </c>
      <c r="L9" s="23">
        <f t="shared" si="3"/>
        <v>0.29237819548433625</v>
      </c>
      <c r="M9" s="4"/>
    </row>
    <row r="10" spans="1:13" ht="25.5" x14ac:dyDescent="0.25">
      <c r="A10" s="17"/>
      <c r="B10" s="19">
        <v>3000665</v>
      </c>
      <c r="C10" s="19" t="s">
        <v>2040</v>
      </c>
      <c r="D10" s="20">
        <v>93.539355</v>
      </c>
      <c r="E10" s="21">
        <v>122.17729999999997</v>
      </c>
      <c r="F10" s="21">
        <f t="shared" si="0"/>
        <v>51.027581488358578</v>
      </c>
      <c r="G10" s="21">
        <v>31.390363728358579</v>
      </c>
      <c r="H10" s="21">
        <v>13.106672059999999</v>
      </c>
      <c r="I10" s="21">
        <v>6.5305456999999967</v>
      </c>
      <c r="J10" s="22">
        <f t="shared" si="1"/>
        <v>0.25692468018493275</v>
      </c>
      <c r="K10" s="22">
        <f t="shared" si="2"/>
        <v>0.36420051669466086</v>
      </c>
      <c r="L10" s="23">
        <f t="shared" si="3"/>
        <v>0.41765190005310798</v>
      </c>
      <c r="M10" s="4"/>
    </row>
    <row r="11" spans="1:13" ht="15.75" thickBot="1" x14ac:dyDescent="0.3">
      <c r="A11" s="41" t="s">
        <v>294</v>
      </c>
      <c r="B11" s="43"/>
      <c r="C11" s="43"/>
      <c r="D11" s="44">
        <f ca="1">OFFSET(D11,-MATCH("PROYECTOS",$A$8:$A$50,0)-1,0)-(OFFSET(D11,-MATCH("PROYECTOS",$A$8:$A$50,0),0))</f>
        <v>162.48351200000008</v>
      </c>
      <c r="E11" s="45">
        <f t="shared" ref="E11:I11" ca="1" si="4">OFFSET(E11,-MATCH("PROYECTOS",$A$8:$A$50,0)-1,0)-(OFFSET(E11,-MATCH("PROYECTOS",$A$8:$A$50,0),0))</f>
        <v>133.52344299999996</v>
      </c>
      <c r="F11" s="45">
        <f t="shared" ca="1" si="4"/>
        <v>39.788506439355302</v>
      </c>
      <c r="G11" s="45">
        <f t="shared" ca="1" si="4"/>
        <v>14.842573149355303</v>
      </c>
      <c r="H11" s="45">
        <f t="shared" ca="1" si="4"/>
        <v>19.226792899999996</v>
      </c>
      <c r="I11" s="45">
        <f t="shared" ca="1" si="4"/>
        <v>5.7191403900000015</v>
      </c>
      <c r="J11" s="46">
        <f t="shared" ca="1" si="1"/>
        <v>0.11116080304606366</v>
      </c>
      <c r="K11" s="46">
        <f t="shared" ca="1" si="2"/>
        <v>0.25515643758044276</v>
      </c>
      <c r="L11" s="47">
        <f t="shared" ca="1" si="3"/>
        <v>0.29798891898971858</v>
      </c>
      <c r="M11" s="4"/>
    </row>
    <row r="12" spans="1:13" ht="15.75" thickBot="1" x14ac:dyDescent="0.3"/>
    <row r="13" spans="1:13" ht="15.75" thickBot="1" x14ac:dyDescent="0.3">
      <c r="A13" s="89" t="s">
        <v>316</v>
      </c>
      <c r="B13" s="90"/>
      <c r="C13" s="90"/>
      <c r="D13" s="91"/>
    </row>
    <row r="14" spans="1:13" ht="15.75" thickBot="1" x14ac:dyDescent="0.3">
      <c r="A14" s="1" t="s">
        <v>2052</v>
      </c>
    </row>
    <row r="15" spans="1:13" ht="45" customHeight="1" x14ac:dyDescent="0.25">
      <c r="A15" s="82" t="s">
        <v>318</v>
      </c>
      <c r="B15" s="83"/>
      <c r="C15" s="83"/>
      <c r="D15" s="94" t="s">
        <v>319</v>
      </c>
    </row>
    <row r="16" spans="1:13" ht="15.75" thickBot="1" x14ac:dyDescent="0.3">
      <c r="A16" s="92"/>
      <c r="B16" s="93"/>
      <c r="C16" s="93"/>
      <c r="D16" s="95"/>
    </row>
    <row r="17" spans="1:4" ht="51" x14ac:dyDescent="0.25">
      <c r="A17" s="17"/>
      <c r="B17" s="19">
        <v>3000664</v>
      </c>
      <c r="C17" s="19" t="s">
        <v>2039</v>
      </c>
      <c r="D17" s="23">
        <v>0.29237819548433625</v>
      </c>
    </row>
    <row r="18" spans="1:4" ht="26.25" thickBot="1" x14ac:dyDescent="0.3">
      <c r="A18" s="24"/>
      <c r="B18" s="26">
        <v>3000665</v>
      </c>
      <c r="C18" s="26" t="s">
        <v>2040</v>
      </c>
      <c r="D18" s="30">
        <v>0.41765190005310798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workbookViewId="0">
      <selection activeCell="H13" sqref="H1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127</v>
      </c>
      <c r="B1" s="49" t="s">
        <v>87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2038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310.36976900000008</v>
      </c>
      <c r="I6" s="14">
        <v>322.74775399999993</v>
      </c>
      <c r="J6" s="14">
        <v>115.56512211964974</v>
      </c>
      <c r="K6" s="14">
        <v>62.584471169649746</v>
      </c>
      <c r="L6" s="14">
        <v>38.130265709999996</v>
      </c>
      <c r="M6" s="14">
        <v>14.85038524</v>
      </c>
      <c r="N6" s="15">
        <v>0.19391140726466452</v>
      </c>
      <c r="O6" s="15">
        <v>0.31205402866924292</v>
      </c>
      <c r="P6" s="16">
        <v>0.35806638679087371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t="shared" ref="H7:M7" si="0">SUM(H8:H17)</f>
        <v>147.886257</v>
      </c>
      <c r="I7" s="37">
        <f t="shared" si="0"/>
        <v>189.22431099999994</v>
      </c>
      <c r="J7" s="37">
        <f t="shared" si="0"/>
        <v>75.776615680294441</v>
      </c>
      <c r="K7" s="37">
        <f t="shared" si="0"/>
        <v>47.741898020294443</v>
      </c>
      <c r="L7" s="37">
        <f t="shared" si="0"/>
        <v>18.90347281</v>
      </c>
      <c r="M7" s="37">
        <f t="shared" si="0"/>
        <v>9.1312448499999999</v>
      </c>
      <c r="N7" s="39">
        <f>IFERROR(K7/I7,0)</f>
        <v>0.25230319385490829</v>
      </c>
      <c r="O7" s="39">
        <f>IFERROR(SUM(K7,L7)/I7,0)</f>
        <v>0.3522030043501887</v>
      </c>
      <c r="P7" s="40">
        <f>IFERROR(SUM(K7,L7,M7)/I7,0)</f>
        <v>0.40045919723441065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513</v>
      </c>
      <c r="D8" s="68">
        <v>3000001</v>
      </c>
      <c r="E8" s="19" t="s">
        <v>276</v>
      </c>
      <c r="F8" s="69">
        <v>1</v>
      </c>
      <c r="G8" s="19" t="s">
        <v>532</v>
      </c>
      <c r="H8" s="20">
        <v>13.288574000000001</v>
      </c>
      <c r="I8" s="21">
        <v>23.496480999999999</v>
      </c>
      <c r="J8" s="21">
        <f t="shared" ref="J8:J17" si="1">SUM(K8,L8,M8)</f>
        <v>12.015808818149413</v>
      </c>
      <c r="K8" s="21">
        <v>9.0539771081494109</v>
      </c>
      <c r="L8" s="21">
        <v>2.0700555500000006</v>
      </c>
      <c r="M8" s="21">
        <v>0.89177616000000026</v>
      </c>
      <c r="N8" s="22">
        <f t="shared" ref="N8:N18" si="2">IFERROR(K8/I8,0)</f>
        <v>0.38533332323888891</v>
      </c>
      <c r="O8" s="22">
        <f t="shared" ref="O8:O18" si="3">IFERROR(SUM(K8,L8)/I8,0)</f>
        <v>0.47343398605729142</v>
      </c>
      <c r="P8" s="23">
        <f t="shared" ref="P8:P18" si="4">IFERROR(SUM(K8,L8,M8)/I8,0)</f>
        <v>0.51138759110989485</v>
      </c>
      <c r="Q8" s="70">
        <v>5880.6</v>
      </c>
      <c r="R8" s="21">
        <v>5688.6</v>
      </c>
      <c r="S8" s="23">
        <f>IFERROR(R8/Q8,0)</f>
        <v>0.96735027038057342</v>
      </c>
    </row>
    <row r="9" spans="1:19" ht="51" x14ac:dyDescent="0.25">
      <c r="A9" s="17"/>
      <c r="B9" s="19">
        <v>5005043</v>
      </c>
      <c r="C9" s="19" t="s">
        <v>2041</v>
      </c>
      <c r="D9" s="68">
        <v>3000664</v>
      </c>
      <c r="E9" s="19" t="s">
        <v>2039</v>
      </c>
      <c r="F9" s="69">
        <v>86</v>
      </c>
      <c r="G9" s="19" t="s">
        <v>501</v>
      </c>
      <c r="H9" s="20">
        <v>2.1708059999999998</v>
      </c>
      <c r="I9" s="21">
        <v>5.849006000000001</v>
      </c>
      <c r="J9" s="21">
        <f t="shared" si="1"/>
        <v>0.58694973991681865</v>
      </c>
      <c r="K9" s="21">
        <v>6.024001991681871E-2</v>
      </c>
      <c r="L9" s="21">
        <v>0.19647471</v>
      </c>
      <c r="M9" s="21">
        <v>0.33023501</v>
      </c>
      <c r="N9" s="22">
        <f t="shared" si="2"/>
        <v>1.029918928392597E-2</v>
      </c>
      <c r="O9" s="22">
        <f t="shared" si="3"/>
        <v>4.3890317417492587E-2</v>
      </c>
      <c r="P9" s="23">
        <f t="shared" si="4"/>
        <v>0.10035033985549315</v>
      </c>
      <c r="Q9" s="70">
        <v>1631</v>
      </c>
      <c r="R9" s="21">
        <v>2134</v>
      </c>
      <c r="S9" s="23">
        <f t="shared" ref="S9:S17" si="5">IFERROR(R9/Q9,0)</f>
        <v>1.3083997547516861</v>
      </c>
    </row>
    <row r="10" spans="1:19" ht="51" x14ac:dyDescent="0.25">
      <c r="A10" s="17"/>
      <c r="B10" s="19">
        <v>5005044</v>
      </c>
      <c r="C10" s="19" t="s">
        <v>2042</v>
      </c>
      <c r="D10" s="68">
        <v>3000664</v>
      </c>
      <c r="E10" s="19" t="s">
        <v>2039</v>
      </c>
      <c r="F10" s="69">
        <v>86</v>
      </c>
      <c r="G10" s="19" t="s">
        <v>501</v>
      </c>
      <c r="H10" s="20">
        <v>2.9950970000000003</v>
      </c>
      <c r="I10" s="21">
        <v>2.2500970000000002</v>
      </c>
      <c r="J10" s="21">
        <f t="shared" si="1"/>
        <v>0.3041599405753404</v>
      </c>
      <c r="K10" s="21">
        <v>0.13059629057534039</v>
      </c>
      <c r="L10" s="21">
        <v>0.10451304</v>
      </c>
      <c r="M10" s="21">
        <v>6.9050609999999998E-2</v>
      </c>
      <c r="N10" s="22">
        <f t="shared" si="2"/>
        <v>5.8040293629714801E-2</v>
      </c>
      <c r="O10" s="22">
        <f t="shared" si="3"/>
        <v>0.10448853119458422</v>
      </c>
      <c r="P10" s="23">
        <f t="shared" si="4"/>
        <v>0.13517636820783299</v>
      </c>
      <c r="Q10" s="70">
        <v>263</v>
      </c>
      <c r="R10" s="21">
        <v>263</v>
      </c>
      <c r="S10" s="23">
        <f t="shared" si="5"/>
        <v>1</v>
      </c>
    </row>
    <row r="11" spans="1:19" ht="51" x14ac:dyDescent="0.25">
      <c r="A11" s="17"/>
      <c r="B11" s="19">
        <v>5005045</v>
      </c>
      <c r="C11" s="19" t="s">
        <v>2043</v>
      </c>
      <c r="D11" s="68">
        <v>3000664</v>
      </c>
      <c r="E11" s="19" t="s">
        <v>2039</v>
      </c>
      <c r="F11" s="69">
        <v>86</v>
      </c>
      <c r="G11" s="19" t="s">
        <v>501</v>
      </c>
      <c r="H11" s="20">
        <v>12.144770999999999</v>
      </c>
      <c r="I11" s="21">
        <v>12.144770999999999</v>
      </c>
      <c r="J11" s="21">
        <f t="shared" si="1"/>
        <v>3.6668263531804559</v>
      </c>
      <c r="K11" s="21">
        <v>2.3543669131804563</v>
      </c>
      <c r="L11" s="21">
        <v>0.72933237999999978</v>
      </c>
      <c r="M11" s="21">
        <v>0.58312705999999992</v>
      </c>
      <c r="N11" s="22">
        <f t="shared" si="2"/>
        <v>0.19385848553097104</v>
      </c>
      <c r="O11" s="22">
        <f t="shared" si="3"/>
        <v>0.2539116870281421</v>
      </c>
      <c r="P11" s="23">
        <f t="shared" si="4"/>
        <v>0.30192634782331063</v>
      </c>
      <c r="Q11" s="70">
        <v>5048</v>
      </c>
      <c r="R11" s="21">
        <v>5192</v>
      </c>
      <c r="S11" s="23">
        <f t="shared" si="5"/>
        <v>1.0285261489698891</v>
      </c>
    </row>
    <row r="12" spans="1:19" ht="51" x14ac:dyDescent="0.25">
      <c r="A12" s="17"/>
      <c r="B12" s="19">
        <v>5005046</v>
      </c>
      <c r="C12" s="19" t="s">
        <v>2044</v>
      </c>
      <c r="D12" s="68">
        <v>3000664</v>
      </c>
      <c r="E12" s="19" t="s">
        <v>2039</v>
      </c>
      <c r="F12" s="69">
        <v>65</v>
      </c>
      <c r="G12" s="19" t="s">
        <v>1013</v>
      </c>
      <c r="H12" s="20">
        <v>9.7267560000000017</v>
      </c>
      <c r="I12" s="21">
        <v>9.7267559999999982</v>
      </c>
      <c r="J12" s="21">
        <f t="shared" si="1"/>
        <v>5.1108150808067734</v>
      </c>
      <c r="K12" s="21">
        <v>4.5853690708067738</v>
      </c>
      <c r="L12" s="21">
        <v>0.12644275999999999</v>
      </c>
      <c r="M12" s="21">
        <v>0.39900324999999992</v>
      </c>
      <c r="N12" s="22">
        <f t="shared" si="2"/>
        <v>0.47141812448125303</v>
      </c>
      <c r="O12" s="22">
        <f t="shared" si="3"/>
        <v>0.48441760344422896</v>
      </c>
      <c r="P12" s="23">
        <f t="shared" si="4"/>
        <v>0.52543880825290301</v>
      </c>
      <c r="Q12" s="70">
        <v>6381</v>
      </c>
      <c r="R12" s="21">
        <v>121</v>
      </c>
      <c r="S12" s="23">
        <f t="shared" si="5"/>
        <v>1.8962545055633911E-2</v>
      </c>
    </row>
    <row r="13" spans="1:19" ht="51" x14ac:dyDescent="0.25">
      <c r="A13" s="17"/>
      <c r="B13" s="19">
        <v>5005047</v>
      </c>
      <c r="C13" s="19" t="s">
        <v>2045</v>
      </c>
      <c r="D13" s="68">
        <v>3000664</v>
      </c>
      <c r="E13" s="19" t="s">
        <v>2039</v>
      </c>
      <c r="F13" s="69">
        <v>603</v>
      </c>
      <c r="G13" s="19" t="s">
        <v>2050</v>
      </c>
      <c r="H13" s="20">
        <v>4.92</v>
      </c>
      <c r="I13" s="21">
        <v>4.4840500000000016</v>
      </c>
      <c r="J13" s="21">
        <f t="shared" si="1"/>
        <v>8.2906319939356737E-2</v>
      </c>
      <c r="K13" s="21">
        <v>1.3644799939356744E-2</v>
      </c>
      <c r="L13" s="21">
        <v>3.683152E-2</v>
      </c>
      <c r="M13" s="21">
        <v>3.243E-2</v>
      </c>
      <c r="N13" s="22">
        <f t="shared" si="2"/>
        <v>3.0429633789446457E-3</v>
      </c>
      <c r="O13" s="22">
        <f t="shared" si="3"/>
        <v>1.1256859298927694E-2</v>
      </c>
      <c r="P13" s="23">
        <f t="shared" si="4"/>
        <v>1.8489160455248427E-2</v>
      </c>
      <c r="Q13" s="70">
        <v>1</v>
      </c>
      <c r="R13" s="21">
        <v>1</v>
      </c>
      <c r="S13" s="23">
        <f t="shared" si="5"/>
        <v>1</v>
      </c>
    </row>
    <row r="14" spans="1:19" ht="51" x14ac:dyDescent="0.25">
      <c r="A14" s="17"/>
      <c r="B14" s="19">
        <v>5005048</v>
      </c>
      <c r="C14" s="19" t="s">
        <v>2046</v>
      </c>
      <c r="D14" s="68">
        <v>3000664</v>
      </c>
      <c r="E14" s="19" t="s">
        <v>2039</v>
      </c>
      <c r="F14" s="69">
        <v>46</v>
      </c>
      <c r="G14" s="19" t="s">
        <v>737</v>
      </c>
      <c r="H14" s="20">
        <v>0.49000000000000005</v>
      </c>
      <c r="I14" s="21">
        <v>0.49000000000000005</v>
      </c>
      <c r="J14" s="21">
        <f t="shared" si="1"/>
        <v>0.26559890988052182</v>
      </c>
      <c r="K14" s="21">
        <v>0.11597852988052182</v>
      </c>
      <c r="L14" s="21">
        <v>3.0261319999999994E-2</v>
      </c>
      <c r="M14" s="21">
        <v>0.11935906</v>
      </c>
      <c r="N14" s="22">
        <f t="shared" si="2"/>
        <v>0.23669087730718735</v>
      </c>
      <c r="O14" s="22">
        <f t="shared" si="3"/>
        <v>0.29844867322555468</v>
      </c>
      <c r="P14" s="23">
        <f t="shared" si="4"/>
        <v>0.54203859159290158</v>
      </c>
      <c r="Q14" s="70">
        <v>0</v>
      </c>
      <c r="R14" s="21">
        <v>0</v>
      </c>
      <c r="S14" s="23">
        <f t="shared" si="5"/>
        <v>0</v>
      </c>
    </row>
    <row r="15" spans="1:19" ht="51" x14ac:dyDescent="0.25">
      <c r="A15" s="17"/>
      <c r="B15" s="19">
        <v>5005049</v>
      </c>
      <c r="C15" s="19" t="s">
        <v>2047</v>
      </c>
      <c r="D15" s="68">
        <v>3000664</v>
      </c>
      <c r="E15" s="19" t="s">
        <v>2039</v>
      </c>
      <c r="F15" s="69">
        <v>14</v>
      </c>
      <c r="G15" s="19" t="s">
        <v>691</v>
      </c>
      <c r="H15" s="20">
        <v>8.6108980000000006</v>
      </c>
      <c r="I15" s="21">
        <v>8.6058500000000002</v>
      </c>
      <c r="J15" s="21">
        <f t="shared" si="1"/>
        <v>2.7159690294871806</v>
      </c>
      <c r="K15" s="21">
        <v>3.7361559487180784E-2</v>
      </c>
      <c r="L15" s="21">
        <v>2.5028894699999999</v>
      </c>
      <c r="M15" s="21">
        <v>0.17571799999999999</v>
      </c>
      <c r="N15" s="22">
        <f t="shared" si="2"/>
        <v>4.3414142109356752E-3</v>
      </c>
      <c r="O15" s="22">
        <f t="shared" si="3"/>
        <v>0.29517723751717501</v>
      </c>
      <c r="P15" s="23">
        <f t="shared" si="4"/>
        <v>0.31559567381341536</v>
      </c>
      <c r="Q15" s="70">
        <v>8752.5</v>
      </c>
      <c r="R15" s="21">
        <v>1801</v>
      </c>
      <c r="S15" s="23">
        <f t="shared" si="5"/>
        <v>0.20576978006283919</v>
      </c>
    </row>
    <row r="16" spans="1:19" ht="25.5" x14ac:dyDescent="0.25">
      <c r="A16" s="17"/>
      <c r="B16" s="19">
        <v>5005050</v>
      </c>
      <c r="C16" s="19" t="s">
        <v>2048</v>
      </c>
      <c r="D16" s="68">
        <v>3000665</v>
      </c>
      <c r="E16" s="19" t="s">
        <v>2040</v>
      </c>
      <c r="F16" s="69">
        <v>14</v>
      </c>
      <c r="G16" s="19" t="s">
        <v>691</v>
      </c>
      <c r="H16" s="20">
        <v>38.529918999999992</v>
      </c>
      <c r="I16" s="21">
        <v>44.945271999999989</v>
      </c>
      <c r="J16" s="21">
        <f t="shared" si="1"/>
        <v>18.122994888823278</v>
      </c>
      <c r="K16" s="21">
        <v>9.4742791788232807</v>
      </c>
      <c r="L16" s="21">
        <v>5.4548409099999997</v>
      </c>
      <c r="M16" s="21">
        <v>3.1938747999999997</v>
      </c>
      <c r="N16" s="22">
        <f t="shared" si="2"/>
        <v>0.21079590259957229</v>
      </c>
      <c r="O16" s="22">
        <f t="shared" si="3"/>
        <v>0.3321621924731768</v>
      </c>
      <c r="P16" s="23">
        <f t="shared" si="4"/>
        <v>0.40322361134722429</v>
      </c>
      <c r="Q16" s="70">
        <v>74988.320000000007</v>
      </c>
      <c r="R16" s="21">
        <v>7.1</v>
      </c>
      <c r="S16" s="23">
        <f t="shared" si="5"/>
        <v>9.4681411718518284E-5</v>
      </c>
    </row>
    <row r="17" spans="1:19" ht="25.5" x14ac:dyDescent="0.25">
      <c r="A17" s="17"/>
      <c r="B17" s="19">
        <v>5005051</v>
      </c>
      <c r="C17" s="19" t="s">
        <v>2049</v>
      </c>
      <c r="D17" s="68">
        <v>3000665</v>
      </c>
      <c r="E17" s="19" t="s">
        <v>2040</v>
      </c>
      <c r="F17" s="69">
        <v>14</v>
      </c>
      <c r="G17" s="19" t="s">
        <v>691</v>
      </c>
      <c r="H17" s="20">
        <v>55.009436000000008</v>
      </c>
      <c r="I17" s="21">
        <v>77.232027999999957</v>
      </c>
      <c r="J17" s="21">
        <f t="shared" si="1"/>
        <v>32.9045865995353</v>
      </c>
      <c r="K17" s="21">
        <v>21.916084549535299</v>
      </c>
      <c r="L17" s="21">
        <v>7.6518311499999996</v>
      </c>
      <c r="M17" s="21">
        <v>3.3366709000000001</v>
      </c>
      <c r="N17" s="22">
        <f t="shared" si="2"/>
        <v>0.28376937802973801</v>
      </c>
      <c r="O17" s="22">
        <f t="shared" si="3"/>
        <v>0.3828452581814285</v>
      </c>
      <c r="P17" s="23">
        <f t="shared" si="4"/>
        <v>0.42604846009657182</v>
      </c>
      <c r="Q17" s="70">
        <v>59</v>
      </c>
      <c r="R17" s="21">
        <v>59</v>
      </c>
      <c r="S17" s="23">
        <f t="shared" si="5"/>
        <v>1</v>
      </c>
    </row>
    <row r="18" spans="1:19" ht="15.75" thickBot="1" x14ac:dyDescent="0.3">
      <c r="A18" s="41" t="s">
        <v>294</v>
      </c>
      <c r="B18" s="43"/>
      <c r="C18" s="43"/>
      <c r="D18" s="65"/>
      <c r="E18" s="43"/>
      <c r="F18" s="66"/>
      <c r="G18" s="43"/>
      <c r="H18" s="44">
        <f>H6-H7</f>
        <v>162.48351200000008</v>
      </c>
      <c r="I18" s="44">
        <f t="shared" ref="I18:M18" si="6">I6-I7</f>
        <v>133.52344299999999</v>
      </c>
      <c r="J18" s="44">
        <f t="shared" si="6"/>
        <v>39.788506439355302</v>
      </c>
      <c r="K18" s="44">
        <f t="shared" si="6"/>
        <v>14.842573149355303</v>
      </c>
      <c r="L18" s="44">
        <f t="shared" si="6"/>
        <v>19.226792899999996</v>
      </c>
      <c r="M18" s="44">
        <f t="shared" si="6"/>
        <v>5.7191403899999997</v>
      </c>
      <c r="N18" s="46">
        <f t="shared" si="2"/>
        <v>0.11116080304606364</v>
      </c>
      <c r="O18" s="46">
        <f t="shared" si="3"/>
        <v>0.25515643758044271</v>
      </c>
      <c r="P18" s="47">
        <f t="shared" si="4"/>
        <v>0.29798891898971852</v>
      </c>
      <c r="Q18" s="67"/>
      <c r="R18" s="45"/>
      <c r="S18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workbookViewId="0">
      <selection activeCell="A12" sqref="A12:L12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128</v>
      </c>
      <c r="B1" s="50" t="s">
        <v>88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2053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29.988216000000001</v>
      </c>
      <c r="E6" s="14">
        <v>45.136776999999995</v>
      </c>
      <c r="F6" s="14">
        <v>8.5273348794368715</v>
      </c>
      <c r="G6" s="14">
        <v>4.5124547794368706</v>
      </c>
      <c r="H6" s="14">
        <v>1.5224330499999996</v>
      </c>
      <c r="I6" s="14">
        <v>2.49244705</v>
      </c>
      <c r="J6" s="15">
        <v>9.9972906338369513E-2</v>
      </c>
      <c r="K6" s="15">
        <v>0.13370223198339728</v>
      </c>
      <c r="L6" s="16">
        <v>0.18892210401812412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29.988216000000005</v>
      </c>
      <c r="E7" s="38">
        <f ca="1">SUM(E8:OFFSET(E6,MATCH("GOBIERNOS REGIONALES",$A$8:$A$50,0),0))</f>
        <v>45.136776999999995</v>
      </c>
      <c r="F7" s="38">
        <f ca="1">SUM(F8:OFFSET(F6,MATCH("GOBIERNOS REGIONALES",$A$8:$A$50,0),0))</f>
        <v>8.5273348794368715</v>
      </c>
      <c r="G7" s="38">
        <f ca="1">SUM(G8:OFFSET(G6,MATCH("GOBIERNOS REGIONALES",$A$8:$A$50,0),0))</f>
        <v>4.5124547794368697</v>
      </c>
      <c r="H7" s="38">
        <f ca="1">SUM(H8:OFFSET(H6,MATCH("GOBIERNOS REGIONALES",$A$8:$A$50,0),0))</f>
        <v>1.5224330500000001</v>
      </c>
      <c r="I7" s="38">
        <f ca="1">SUM(I8:OFFSET(I6,MATCH("GOBIERNOS REGIONALES",$A$8:$A$50,0),0))</f>
        <v>2.4924470500000004</v>
      </c>
      <c r="J7" s="39">
        <f ca="1">IFERROR(G7/E7,0)</f>
        <v>9.9972906338369485E-2</v>
      </c>
      <c r="K7" s="39">
        <f ca="1">IFERROR(SUM(G7,H7)/E7,0)</f>
        <v>0.13370223198339728</v>
      </c>
      <c r="L7" s="40">
        <f ca="1">IFERROR(SUM(G7,H7,I7)/E7,0)</f>
        <v>0.18892210401812409</v>
      </c>
      <c r="M7" s="4"/>
    </row>
    <row r="8" spans="1:13" x14ac:dyDescent="0.25">
      <c r="A8" s="17"/>
      <c r="B8" s="18">
        <v>1</v>
      </c>
      <c r="C8" s="19" t="s">
        <v>101</v>
      </c>
      <c r="D8" s="20">
        <v>1.5750000000000002</v>
      </c>
      <c r="E8" s="21">
        <v>1.5749999999999997</v>
      </c>
      <c r="F8" s="21">
        <f t="shared" ref="F8:F14" si="0">SUM(G8,H8,I8)</f>
        <v>0.23205196091463071</v>
      </c>
      <c r="G8" s="21">
        <v>0.1681152409146307</v>
      </c>
      <c r="H8" s="21">
        <v>2.1777999999999999E-2</v>
      </c>
      <c r="I8" s="21">
        <v>4.2158720000000004E-2</v>
      </c>
      <c r="J8" s="22">
        <f t="shared" ref="J8:J14" si="1">IFERROR(G8/E8,0)</f>
        <v>0.10673983550135284</v>
      </c>
      <c r="K8" s="22">
        <f t="shared" ref="K8:K14" si="2">IFERROR(SUM(G8,H8)/E8,0)</f>
        <v>0.12056713708865444</v>
      </c>
      <c r="L8" s="23">
        <f t="shared" ref="L8:L14" si="3">IFERROR(SUM(G8,H8,I8)/E8,0)</f>
        <v>0.1473345783584957</v>
      </c>
      <c r="M8" s="4"/>
    </row>
    <row r="9" spans="1:13" x14ac:dyDescent="0.25">
      <c r="A9" s="17"/>
      <c r="B9" s="18">
        <v>7</v>
      </c>
      <c r="C9" s="19" t="s">
        <v>108</v>
      </c>
      <c r="D9" s="20">
        <v>26.013866000000004</v>
      </c>
      <c r="E9" s="21">
        <v>30.487429999999996</v>
      </c>
      <c r="F9" s="21">
        <f t="shared" si="0"/>
        <v>6.6856128517942004</v>
      </c>
      <c r="G9" s="21">
        <v>3.3625701317942003</v>
      </c>
      <c r="H9" s="21">
        <v>1.1409161800000001</v>
      </c>
      <c r="I9" s="21">
        <v>2.1821265400000001</v>
      </c>
      <c r="J9" s="22">
        <f t="shared" si="1"/>
        <v>0.11029365649365003</v>
      </c>
      <c r="K9" s="22">
        <f t="shared" si="2"/>
        <v>0.14771616734484344</v>
      </c>
      <c r="L9" s="23">
        <f t="shared" si="3"/>
        <v>0.21929079793850126</v>
      </c>
      <c r="M9" s="4"/>
    </row>
    <row r="10" spans="1:13" x14ac:dyDescent="0.25">
      <c r="A10" s="17"/>
      <c r="B10" s="18">
        <v>26</v>
      </c>
      <c r="C10" s="19" t="s">
        <v>120</v>
      </c>
      <c r="D10" s="20">
        <v>0.19800000000000001</v>
      </c>
      <c r="E10" s="21">
        <v>10.872996999999998</v>
      </c>
      <c r="F10" s="21">
        <f t="shared" si="0"/>
        <v>0.99710272774753339</v>
      </c>
      <c r="G10" s="21">
        <v>0.68707881774753332</v>
      </c>
      <c r="H10" s="21">
        <v>0.19264000000000001</v>
      </c>
      <c r="I10" s="21">
        <v>0.11738390999999999</v>
      </c>
      <c r="J10" s="22">
        <f t="shared" si="1"/>
        <v>6.3191300222701571E-2</v>
      </c>
      <c r="K10" s="22">
        <f t="shared" si="2"/>
        <v>8.0908586450224668E-2</v>
      </c>
      <c r="L10" s="23">
        <f t="shared" si="3"/>
        <v>9.1704497641959579E-2</v>
      </c>
      <c r="M10" s="4"/>
    </row>
    <row r="11" spans="1:13" ht="25.5" x14ac:dyDescent="0.25">
      <c r="A11" s="17"/>
      <c r="B11" s="18">
        <v>50</v>
      </c>
      <c r="C11" s="19" t="s">
        <v>129</v>
      </c>
      <c r="D11" s="20">
        <v>1.0000000000000002</v>
      </c>
      <c r="E11" s="21">
        <v>1</v>
      </c>
      <c r="F11" s="21">
        <f t="shared" si="0"/>
        <v>0.39813545042386711</v>
      </c>
      <c r="G11" s="21">
        <v>0.19573478042386705</v>
      </c>
      <c r="H11" s="21">
        <v>0.13636051000000002</v>
      </c>
      <c r="I11" s="21">
        <v>6.6040160000000001E-2</v>
      </c>
      <c r="J11" s="22">
        <f t="shared" si="1"/>
        <v>0.19573478042386705</v>
      </c>
      <c r="K11" s="22">
        <f t="shared" si="2"/>
        <v>0.3320952904238671</v>
      </c>
      <c r="L11" s="23">
        <f t="shared" si="3"/>
        <v>0.39813545042386711</v>
      </c>
      <c r="M11" s="4"/>
    </row>
    <row r="12" spans="1:13" ht="38.25" x14ac:dyDescent="0.25">
      <c r="A12" s="17"/>
      <c r="B12" s="18">
        <v>72</v>
      </c>
      <c r="C12" s="19" t="s">
        <v>139</v>
      </c>
      <c r="D12" s="20">
        <v>1.2013500000000001</v>
      </c>
      <c r="E12" s="21">
        <v>1.2013500000000001</v>
      </c>
      <c r="F12" s="21">
        <f t="shared" si="0"/>
        <v>0.21443188855663864</v>
      </c>
      <c r="G12" s="21">
        <v>9.8955808556638658E-2</v>
      </c>
      <c r="H12" s="21">
        <v>3.0738359999999999E-2</v>
      </c>
      <c r="I12" s="21">
        <v>8.4737720000000002E-2</v>
      </c>
      <c r="J12" s="22">
        <f t="shared" si="1"/>
        <v>8.2370506976849917E-2</v>
      </c>
      <c r="K12" s="22">
        <f t="shared" si="2"/>
        <v>0.10795702214728317</v>
      </c>
      <c r="L12" s="23">
        <f t="shared" si="3"/>
        <v>0.17849243647283358</v>
      </c>
      <c r="M12" s="4"/>
    </row>
    <row r="13" spans="1:13" ht="15.75" thickBot="1" x14ac:dyDescent="0.3">
      <c r="A13" s="41" t="s">
        <v>206</v>
      </c>
      <c r="B13" s="58"/>
      <c r="C13" s="43"/>
      <c r="D13" s="44">
        <f ca="1">SUM(D14:OFFSET(D12,(MATCH("GOBIERNOS LOCALES",$A$8:$A$50,0)-MATCH("GOBIERNOS REGIONALES",$A$8:$A$50,0)),0))</f>
        <v>0</v>
      </c>
      <c r="E13" s="45">
        <f ca="1">SUM(E14:OFFSET(E12,(MATCH("GOBIERNOS LOCALES",$A$8:$A$50,0)-MATCH("GOBIERNOS REGIONALES",$A$8:$A$50,0)),0))</f>
        <v>0</v>
      </c>
      <c r="F13" s="45">
        <f ca="1">SUM(F14:OFFSET(F12,(MATCH("GOBIERNOS LOCALES",$A$8:$A$50,0)-MATCH("GOBIERNOS REGIONALES",$A$8:$A$50,0)),0))</f>
        <v>0</v>
      </c>
      <c r="G13" s="45">
        <f ca="1">SUM(G14:OFFSET(G12,(MATCH("GOBIERNOS LOCALES",$A$8:$A$50,0)-MATCH("GOBIERNOS REGIONALES",$A$8:$A$50,0)),0))</f>
        <v>0</v>
      </c>
      <c r="H13" s="45">
        <f ca="1">SUM(H14:OFFSET(H12,(MATCH("GOBIERNOS LOCALES",$A$8:$A$50,0)-MATCH("GOBIERNOS REGIONALES",$A$8:$A$50,0)),0))</f>
        <v>0</v>
      </c>
      <c r="I13" s="45">
        <f ca="1">SUM(I14:OFFSET(I12,(MATCH("GOBIERNOS LOCALES",$A$8:$A$50,0)-MATCH("GOBIERNOS REGIONALES",$A$8:$A$50,0)),0))</f>
        <v>0</v>
      </c>
      <c r="J13" s="46">
        <f ca="1">IFERROR(G13/E13,0)</f>
        <v>0</v>
      </c>
      <c r="K13" s="46">
        <f ca="1">IFERROR(SUM(G13,H13)/E13,0)</f>
        <v>0</v>
      </c>
      <c r="L13" s="47">
        <f ca="1">IFERROR(SUM(G13,H13,I13)/E13,0)</f>
        <v>0</v>
      </c>
      <c r="M13" s="4"/>
    </row>
    <row r="14" spans="1:13" x14ac:dyDescent="0.25">
      <c r="A14" t="s">
        <v>233</v>
      </c>
      <c r="D14" s="5"/>
      <c r="E14" s="5"/>
      <c r="F14" s="5">
        <f t="shared" si="0"/>
        <v>0</v>
      </c>
      <c r="G14" s="5"/>
      <c r="H14" s="5"/>
      <c r="I14" s="5"/>
      <c r="J14" s="4">
        <f t="shared" si="1"/>
        <v>0</v>
      </c>
      <c r="K14" s="4">
        <f t="shared" si="2"/>
        <v>0</v>
      </c>
      <c r="L14" s="4">
        <f t="shared" si="3"/>
        <v>0</v>
      </c>
      <c r="M14" s="4"/>
    </row>
    <row r="15" spans="1:13" x14ac:dyDescent="0.25">
      <c r="D15" s="5"/>
      <c r="E15" s="5"/>
      <c r="F15" s="5"/>
      <c r="G15" s="5"/>
      <c r="H15" s="5"/>
      <c r="I15" s="5"/>
      <c r="J15" s="4"/>
      <c r="K15" s="4"/>
      <c r="L15" s="4"/>
      <c r="M15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128</v>
      </c>
      <c r="B1" s="51" t="s">
        <v>88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2054</v>
      </c>
      <c r="N2" s="72" t="s">
        <v>2069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29.988216000000001</v>
      </c>
      <c r="E6" s="14">
        <f ca="1">SUM(E7:OFFSET(E7,50,0))</f>
        <v>45.136776999999995</v>
      </c>
      <c r="F6" s="14">
        <f ca="1">SUM(F7:OFFSET(F7,50,0))</f>
        <v>8.5273348794368715</v>
      </c>
      <c r="G6" s="14">
        <f ca="1">SUM(G7:OFFSET(G7,50,0))</f>
        <v>4.5124547794368706</v>
      </c>
      <c r="H6" s="14">
        <f ca="1">SUM(H7:OFFSET(H7,50,0))</f>
        <v>1.5224330499999996</v>
      </c>
      <c r="I6" s="14">
        <f ca="1">SUM(I7:OFFSET(I7,50,0))</f>
        <v>2.49244705</v>
      </c>
      <c r="J6" s="15">
        <f ca="1">IFERROR(G6/E6,0)</f>
        <v>9.9972906338369513E-2</v>
      </c>
      <c r="K6" s="15">
        <f ca="1">IFERROR(SUM(G6,H6)/E6,0)</f>
        <v>0.13370223198339728</v>
      </c>
      <c r="L6" s="16">
        <f ca="1">IFERROR(SUM(G6,H6,I6)/E6,0)</f>
        <v>0.18892210401812412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2</v>
      </c>
      <c r="C7" s="19" t="s">
        <v>251</v>
      </c>
      <c r="D7" s="20">
        <v>1.1975E-2</v>
      </c>
      <c r="E7" s="21">
        <v>3.6764999999999999E-2</v>
      </c>
      <c r="F7" s="21">
        <f t="shared" ref="F7:F20" si="0">SUM(G7,H7,I7)</f>
        <v>7.1162600551331794E-3</v>
      </c>
      <c r="G7" s="21">
        <v>7.5713000551331788E-3</v>
      </c>
      <c r="H7" s="21">
        <v>9.4449999999999938E-5</v>
      </c>
      <c r="I7" s="21">
        <v>-5.4948999999999992E-4</v>
      </c>
      <c r="J7" s="22">
        <f t="shared" ref="J7:J20" si="1">IFERROR(G7/E7,0)</f>
        <v>0.2059377139979105</v>
      </c>
      <c r="K7" s="22">
        <f t="shared" ref="K7:K20" si="2">IFERROR(SUM(G7,H7)/E7,0)</f>
        <v>0.2085067334457549</v>
      </c>
      <c r="L7" s="23">
        <f t="shared" ref="L7:L20" si="3">IFERROR(SUM(G7,H7,I7)/E7,0)</f>
        <v>0.19356072501382238</v>
      </c>
      <c r="M7" s="4"/>
      <c r="N7" t="s">
        <v>262</v>
      </c>
      <c r="O7" s="5">
        <v>0.40084250681877137</v>
      </c>
      <c r="P7" s="71">
        <v>0.58811210331771457</v>
      </c>
    </row>
    <row r="8" spans="1:16" x14ac:dyDescent="0.25">
      <c r="A8" s="17"/>
      <c r="B8" s="55">
        <v>4</v>
      </c>
      <c r="C8" s="19" t="s">
        <v>253</v>
      </c>
      <c r="D8" s="20">
        <v>5.6488740000000002</v>
      </c>
      <c r="E8" s="21">
        <v>3.9804440000000003</v>
      </c>
      <c r="F8" s="21">
        <f t="shared" si="0"/>
        <v>1.1598249852748961</v>
      </c>
      <c r="G8" s="21">
        <v>0.55891498527489603</v>
      </c>
      <c r="H8" s="21">
        <v>0</v>
      </c>
      <c r="I8" s="21">
        <v>0.60091000000000006</v>
      </c>
      <c r="J8" s="22">
        <f t="shared" si="1"/>
        <v>0.14041523640953019</v>
      </c>
      <c r="K8" s="22">
        <f t="shared" si="2"/>
        <v>0.14041523640953019</v>
      </c>
      <c r="L8" s="23">
        <f t="shared" si="3"/>
        <v>0.29138080708456043</v>
      </c>
      <c r="M8" s="4"/>
      <c r="N8" t="s">
        <v>254</v>
      </c>
      <c r="O8" s="5">
        <v>0.39125499683618548</v>
      </c>
      <c r="P8" s="71">
        <v>0.4761530933871066</v>
      </c>
    </row>
    <row r="9" spans="1:16" x14ac:dyDescent="0.25">
      <c r="A9" s="17"/>
      <c r="B9" s="55">
        <v>5</v>
      </c>
      <c r="C9" s="19" t="s">
        <v>254</v>
      </c>
      <c r="D9" s="20">
        <v>0.82169999999999999</v>
      </c>
      <c r="E9" s="21">
        <v>0.82169999999999999</v>
      </c>
      <c r="F9" s="21">
        <f t="shared" si="0"/>
        <v>0.39125499683618548</v>
      </c>
      <c r="G9" s="21">
        <v>0.15731749683618546</v>
      </c>
      <c r="H9" s="21">
        <v>0.1102725</v>
      </c>
      <c r="I9" s="21">
        <v>0.123665</v>
      </c>
      <c r="J9" s="22">
        <f t="shared" si="1"/>
        <v>0.19145368971179927</v>
      </c>
      <c r="K9" s="22">
        <f t="shared" si="2"/>
        <v>0.32565412782790004</v>
      </c>
      <c r="L9" s="23">
        <f t="shared" si="3"/>
        <v>0.4761530933871066</v>
      </c>
      <c r="M9" s="4"/>
      <c r="N9" t="s">
        <v>259</v>
      </c>
      <c r="O9" s="5">
        <v>0.10215265016497634</v>
      </c>
      <c r="P9" s="71">
        <v>0.42404587034029195</v>
      </c>
    </row>
    <row r="10" spans="1:16" x14ac:dyDescent="0.25">
      <c r="A10" s="17"/>
      <c r="B10" s="55">
        <v>7</v>
      </c>
      <c r="C10" s="19" t="s">
        <v>256</v>
      </c>
      <c r="D10" s="20">
        <v>8.508538999999999</v>
      </c>
      <c r="E10" s="21">
        <v>12.704871000000001</v>
      </c>
      <c r="F10" s="21">
        <f t="shared" si="0"/>
        <v>0.86956022707912772</v>
      </c>
      <c r="G10" s="21">
        <v>0.75569631707912777</v>
      </c>
      <c r="H10" s="21">
        <v>2.8800000000000002E-3</v>
      </c>
      <c r="I10" s="21">
        <v>0.11098390999999999</v>
      </c>
      <c r="J10" s="22">
        <f t="shared" si="1"/>
        <v>5.9480833538500921E-2</v>
      </c>
      <c r="K10" s="22">
        <f t="shared" si="2"/>
        <v>5.9707518248640831E-2</v>
      </c>
      <c r="L10" s="23">
        <f t="shared" si="3"/>
        <v>6.8443058341885382E-2</v>
      </c>
      <c r="M10" s="4"/>
      <c r="N10" t="s">
        <v>260</v>
      </c>
      <c r="O10" s="5">
        <v>3.6882300661471856E-3</v>
      </c>
      <c r="P10" s="71">
        <v>0.36230157820699271</v>
      </c>
    </row>
    <row r="11" spans="1:16" x14ac:dyDescent="0.25">
      <c r="A11" s="17"/>
      <c r="B11" s="55">
        <v>8</v>
      </c>
      <c r="C11" s="19" t="s">
        <v>257</v>
      </c>
      <c r="D11" s="20">
        <v>5.9943610000000005</v>
      </c>
      <c r="E11" s="21">
        <v>4.8395970000000004</v>
      </c>
      <c r="F11" s="21">
        <f t="shared" si="0"/>
        <v>1.6464100077491999</v>
      </c>
      <c r="G11" s="21">
        <v>1.0480150077491999</v>
      </c>
      <c r="H11" s="21">
        <v>0</v>
      </c>
      <c r="I11" s="21">
        <v>0.59839500000000001</v>
      </c>
      <c r="J11" s="22">
        <f t="shared" si="1"/>
        <v>0.21655005731865687</v>
      </c>
      <c r="K11" s="22">
        <f t="shared" si="2"/>
        <v>0.21655005731865687</v>
      </c>
      <c r="L11" s="23">
        <f t="shared" si="3"/>
        <v>0.34019568318378568</v>
      </c>
      <c r="M11" s="4"/>
      <c r="N11" t="s">
        <v>257</v>
      </c>
      <c r="O11" s="5">
        <v>1.6464100077491999</v>
      </c>
      <c r="P11" s="71">
        <v>0.34019568318378568</v>
      </c>
    </row>
    <row r="12" spans="1:16" x14ac:dyDescent="0.25">
      <c r="A12" s="17"/>
      <c r="B12" s="55">
        <v>10</v>
      </c>
      <c r="C12" s="19" t="s">
        <v>259</v>
      </c>
      <c r="D12" s="20">
        <v>3.1134999999999999E-2</v>
      </c>
      <c r="E12" s="21">
        <v>0.2409</v>
      </c>
      <c r="F12" s="21">
        <f t="shared" si="0"/>
        <v>0.10215265016497634</v>
      </c>
      <c r="G12" s="21">
        <v>7.5979500164976344E-2</v>
      </c>
      <c r="H12" s="21">
        <v>1.1940600000000001E-2</v>
      </c>
      <c r="I12" s="21">
        <v>1.423255E-2</v>
      </c>
      <c r="J12" s="22">
        <f t="shared" si="1"/>
        <v>0.31539850628881838</v>
      </c>
      <c r="K12" s="22">
        <f t="shared" si="2"/>
        <v>0.36496513144448461</v>
      </c>
      <c r="L12" s="23">
        <f t="shared" si="3"/>
        <v>0.42404587034029195</v>
      </c>
      <c r="M12" s="4"/>
      <c r="N12" t="s">
        <v>253</v>
      </c>
      <c r="O12" s="5">
        <v>1.1598249852748961</v>
      </c>
      <c r="P12" s="71">
        <v>0.29138080708456043</v>
      </c>
    </row>
    <row r="13" spans="1:16" x14ac:dyDescent="0.25">
      <c r="A13" s="17"/>
      <c r="B13" s="55">
        <v>11</v>
      </c>
      <c r="C13" s="19" t="s">
        <v>260</v>
      </c>
      <c r="D13" s="20">
        <v>2.1992000000000001E-2</v>
      </c>
      <c r="E13" s="21">
        <v>1.018E-2</v>
      </c>
      <c r="F13" s="21">
        <f t="shared" si="0"/>
        <v>3.6882300661471856E-3</v>
      </c>
      <c r="G13" s="21">
        <v>4.1500000661471859E-3</v>
      </c>
      <c r="H13" s="21">
        <v>0</v>
      </c>
      <c r="I13" s="21">
        <v>-4.6177000000000002E-4</v>
      </c>
      <c r="J13" s="22">
        <f t="shared" si="1"/>
        <v>0.40766208901249373</v>
      </c>
      <c r="K13" s="22">
        <f t="shared" si="2"/>
        <v>0.40766208901249373</v>
      </c>
      <c r="L13" s="23">
        <f t="shared" si="3"/>
        <v>0.36230157820699271</v>
      </c>
      <c r="M13" s="4"/>
      <c r="N13" t="s">
        <v>264</v>
      </c>
      <c r="O13" s="5">
        <v>3.7503250153924328</v>
      </c>
      <c r="P13" s="71">
        <v>0.23669099420803796</v>
      </c>
    </row>
    <row r="14" spans="1:16" x14ac:dyDescent="0.25">
      <c r="A14" s="17"/>
      <c r="B14" s="55">
        <v>13</v>
      </c>
      <c r="C14" s="19" t="s">
        <v>262</v>
      </c>
      <c r="D14" s="20">
        <v>0.78520000000000001</v>
      </c>
      <c r="E14" s="21">
        <v>0.68157500000000004</v>
      </c>
      <c r="F14" s="21">
        <f t="shared" si="0"/>
        <v>0.40084250681877137</v>
      </c>
      <c r="G14" s="21">
        <v>0.34316250681877136</v>
      </c>
      <c r="H14" s="21">
        <v>0</v>
      </c>
      <c r="I14" s="21">
        <v>5.7680000000000002E-2</v>
      </c>
      <c r="J14" s="22">
        <f t="shared" si="1"/>
        <v>0.50348458616993186</v>
      </c>
      <c r="K14" s="22">
        <f t="shared" si="2"/>
        <v>0.50348458616993186</v>
      </c>
      <c r="L14" s="23">
        <f t="shared" si="3"/>
        <v>0.58811210331771457</v>
      </c>
      <c r="M14" s="4"/>
      <c r="N14" t="s">
        <v>251</v>
      </c>
      <c r="O14" s="5">
        <v>7.1162600551331794E-3</v>
      </c>
      <c r="P14" s="71">
        <v>0.19356072501382238</v>
      </c>
    </row>
    <row r="15" spans="1:16" x14ac:dyDescent="0.25">
      <c r="A15" s="17"/>
      <c r="B15" s="55">
        <v>15</v>
      </c>
      <c r="C15" s="19" t="s">
        <v>264</v>
      </c>
      <c r="D15" s="20">
        <v>7.5785010000000002</v>
      </c>
      <c r="E15" s="21">
        <v>15.844814999999999</v>
      </c>
      <c r="F15" s="21">
        <f t="shared" si="0"/>
        <v>3.7503250153924328</v>
      </c>
      <c r="G15" s="21">
        <v>1.5616476653924329</v>
      </c>
      <c r="H15" s="21">
        <v>1.2074854999999998</v>
      </c>
      <c r="I15" s="21">
        <v>0.98119185000000009</v>
      </c>
      <c r="J15" s="22">
        <f t="shared" si="1"/>
        <v>9.8558908096587627E-2</v>
      </c>
      <c r="K15" s="22">
        <f t="shared" si="2"/>
        <v>0.17476588810866098</v>
      </c>
      <c r="L15" s="23">
        <f t="shared" si="3"/>
        <v>0.23669099420803796</v>
      </c>
      <c r="M15" s="4"/>
      <c r="N15" t="s">
        <v>256</v>
      </c>
      <c r="O15" s="5">
        <v>0.86956022707912772</v>
      </c>
      <c r="P15" s="71">
        <v>6.8443058341885382E-2</v>
      </c>
    </row>
    <row r="16" spans="1:16" x14ac:dyDescent="0.25">
      <c r="A16" s="17"/>
      <c r="B16" s="55">
        <v>16</v>
      </c>
      <c r="C16" s="19" t="s">
        <v>265</v>
      </c>
      <c r="D16" s="20">
        <v>3.5802E-2</v>
      </c>
      <c r="E16" s="21">
        <v>0</v>
      </c>
      <c r="F16" s="21">
        <f t="shared" si="0"/>
        <v>0</v>
      </c>
      <c r="G16" s="21">
        <v>0</v>
      </c>
      <c r="H16" s="21">
        <v>0</v>
      </c>
      <c r="I16" s="21">
        <v>0</v>
      </c>
      <c r="J16" s="22">
        <f t="shared" si="1"/>
        <v>0</v>
      </c>
      <c r="K16" s="22">
        <f t="shared" si="2"/>
        <v>0</v>
      </c>
      <c r="L16" s="23">
        <f t="shared" si="3"/>
        <v>0</v>
      </c>
      <c r="M16" s="4"/>
      <c r="N16" t="s">
        <v>266</v>
      </c>
      <c r="O16" s="5">
        <v>0.19616</v>
      </c>
      <c r="P16" s="71">
        <v>3.4130185709898647E-2</v>
      </c>
    </row>
    <row r="17" spans="1:16" x14ac:dyDescent="0.25">
      <c r="A17" s="17"/>
      <c r="B17" s="55">
        <v>17</v>
      </c>
      <c r="C17" s="19" t="s">
        <v>266</v>
      </c>
      <c r="D17" s="20">
        <v>0.26867000000000002</v>
      </c>
      <c r="E17" s="21">
        <v>5.7474049999999988</v>
      </c>
      <c r="F17" s="21">
        <f t="shared" si="0"/>
        <v>0.19616</v>
      </c>
      <c r="G17" s="21">
        <v>0</v>
      </c>
      <c r="H17" s="21">
        <v>0.18976000000000001</v>
      </c>
      <c r="I17" s="21">
        <v>6.4000000000000003E-3</v>
      </c>
      <c r="J17" s="22">
        <f t="shared" si="1"/>
        <v>0</v>
      </c>
      <c r="K17" s="22">
        <f t="shared" si="2"/>
        <v>3.3016639683474548E-2</v>
      </c>
      <c r="L17" s="23">
        <f t="shared" si="3"/>
        <v>3.4130185709898647E-2</v>
      </c>
      <c r="M17" s="4"/>
      <c r="N17" t="s">
        <v>265</v>
      </c>
      <c r="O17" s="5">
        <v>0</v>
      </c>
      <c r="P17" s="71">
        <v>0</v>
      </c>
    </row>
    <row r="18" spans="1:16" x14ac:dyDescent="0.25">
      <c r="A18" s="17"/>
      <c r="B18" s="55">
        <v>20</v>
      </c>
      <c r="C18" s="19" t="s">
        <v>269</v>
      </c>
      <c r="D18" s="20">
        <v>0.22852500000000001</v>
      </c>
      <c r="E18" s="21">
        <v>0.22852500000000001</v>
      </c>
      <c r="F18" s="21">
        <f t="shared" si="0"/>
        <v>0</v>
      </c>
      <c r="G18" s="21">
        <v>0</v>
      </c>
      <c r="H18" s="21">
        <v>0</v>
      </c>
      <c r="I18" s="21">
        <v>0</v>
      </c>
      <c r="J18" s="22">
        <f t="shared" si="1"/>
        <v>0</v>
      </c>
      <c r="K18" s="22">
        <f t="shared" si="2"/>
        <v>0</v>
      </c>
      <c r="L18" s="23">
        <f t="shared" si="3"/>
        <v>0</v>
      </c>
      <c r="M18" s="4"/>
      <c r="N18" t="s">
        <v>269</v>
      </c>
      <c r="O18" s="5">
        <v>0</v>
      </c>
      <c r="P18" s="71">
        <v>0</v>
      </c>
    </row>
    <row r="19" spans="1:16" x14ac:dyDescent="0.25">
      <c r="A19" s="17"/>
      <c r="B19" s="55">
        <v>21</v>
      </c>
      <c r="C19" s="19" t="s">
        <v>270</v>
      </c>
      <c r="D19" s="20">
        <v>2.6391999999999999E-2</v>
      </c>
      <c r="E19" s="21">
        <v>0</v>
      </c>
      <c r="F19" s="21">
        <f t="shared" si="0"/>
        <v>0</v>
      </c>
      <c r="G19" s="21">
        <v>0</v>
      </c>
      <c r="H19" s="21">
        <v>0</v>
      </c>
      <c r="I19" s="21">
        <v>0</v>
      </c>
      <c r="J19" s="22">
        <f t="shared" si="1"/>
        <v>0</v>
      </c>
      <c r="K19" s="22">
        <f t="shared" si="2"/>
        <v>0</v>
      </c>
      <c r="L19" s="23">
        <f t="shared" si="3"/>
        <v>0</v>
      </c>
      <c r="M19" s="4"/>
      <c r="N19" t="s">
        <v>270</v>
      </c>
      <c r="O19" s="5">
        <v>0</v>
      </c>
      <c r="P19" s="71">
        <v>0</v>
      </c>
    </row>
    <row r="20" spans="1:16" ht="15.75" thickBot="1" x14ac:dyDescent="0.3">
      <c r="A20" s="24"/>
      <c r="B20" s="56">
        <v>22</v>
      </c>
      <c r="C20" s="26" t="s">
        <v>271</v>
      </c>
      <c r="D20" s="27">
        <v>2.6550000000000001E-2</v>
      </c>
      <c r="E20" s="28">
        <v>0</v>
      </c>
      <c r="F20" s="28">
        <f t="shared" si="0"/>
        <v>0</v>
      </c>
      <c r="G20" s="28">
        <v>0</v>
      </c>
      <c r="H20" s="28">
        <v>0</v>
      </c>
      <c r="I20" s="28">
        <v>0</v>
      </c>
      <c r="J20" s="29">
        <f t="shared" si="1"/>
        <v>0</v>
      </c>
      <c r="K20" s="29">
        <f t="shared" si="2"/>
        <v>0</v>
      </c>
      <c r="L20" s="30">
        <f t="shared" si="3"/>
        <v>0</v>
      </c>
      <c r="M20" s="4"/>
      <c r="N20" t="s">
        <v>271</v>
      </c>
      <c r="O20" s="5">
        <v>0</v>
      </c>
      <c r="P20" s="71">
        <v>0</v>
      </c>
    </row>
    <row r="21" spans="1:16" x14ac:dyDescent="0.25">
      <c r="O21" s="5"/>
      <c r="P21" s="71"/>
    </row>
    <row r="22" spans="1:16" x14ac:dyDescent="0.25">
      <c r="O22" s="5"/>
      <c r="P22" s="71"/>
    </row>
    <row r="23" spans="1:16" x14ac:dyDescent="0.25">
      <c r="O23" s="5"/>
      <c r="P23" s="71"/>
    </row>
    <row r="24" spans="1:16" x14ac:dyDescent="0.25">
      <c r="O24" s="5"/>
      <c r="P24" s="71"/>
    </row>
    <row r="25" spans="1:16" x14ac:dyDescent="0.25">
      <c r="O25" s="5"/>
      <c r="P25" s="71"/>
    </row>
    <row r="26" spans="1:16" x14ac:dyDescent="0.25">
      <c r="O26" s="5"/>
      <c r="P26" s="71"/>
    </row>
    <row r="27" spans="1:16" x14ac:dyDescent="0.25">
      <c r="O27" s="5"/>
      <c r="P27" s="71"/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topLeftCell="A10" workbookViewId="0">
      <selection activeCell="A21" sqref="A21:D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140625" customWidth="1"/>
    <col min="6" max="6" width="13.5703125" customWidth="1"/>
    <col min="7" max="9" width="0" hidden="1" customWidth="1"/>
  </cols>
  <sheetData>
    <row r="1" spans="1:13" ht="15.75" x14ac:dyDescent="0.25">
      <c r="A1" s="50">
        <v>128</v>
      </c>
      <c r="B1" s="49" t="s">
        <v>88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2055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29.988216000000001</v>
      </c>
      <c r="E6" s="14">
        <v>45.136776999999995</v>
      </c>
      <c r="F6" s="14">
        <v>8.5273348794368715</v>
      </c>
      <c r="G6" s="14">
        <v>4.5124547794368706</v>
      </c>
      <c r="H6" s="14">
        <v>1.5224330499999996</v>
      </c>
      <c r="I6" s="14">
        <v>2.49244705</v>
      </c>
      <c r="J6" s="15">
        <v>9.9972906338369513E-2</v>
      </c>
      <c r="K6" s="15">
        <v>0.13370223198339728</v>
      </c>
      <c r="L6" s="16">
        <v>0.18892210401812412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29.988216000000008</v>
      </c>
      <c r="E7" s="38">
        <f ca="1">SUM(E8:OFFSET(E6,MATCH("PROYECTOS",$A$8:$A$50,0),0))</f>
        <v>45.136777000000002</v>
      </c>
      <c r="F7" s="38">
        <f ca="1">SUM(F8:OFFSET(F6,MATCH("PROYECTOS",$A$8:$A$50,0),0))</f>
        <v>8.5273348794368697</v>
      </c>
      <c r="G7" s="38">
        <f ca="1">SUM(G8:OFFSET(G6,MATCH("PROYECTOS",$A$8:$A$50,0),0))</f>
        <v>4.5124547794368697</v>
      </c>
      <c r="H7" s="38">
        <f ca="1">SUM(H8:OFFSET(H6,MATCH("PROYECTOS",$A$8:$A$50,0),0))</f>
        <v>1.5224330500000001</v>
      </c>
      <c r="I7" s="38">
        <f ca="1">SUM(I8:OFFSET(I6,MATCH("PROYECTOS",$A$8:$A$50,0),0))</f>
        <v>2.49244705</v>
      </c>
      <c r="J7" s="39">
        <f ca="1">IFERROR(G7/E7,0)</f>
        <v>9.9972906338369472E-2</v>
      </c>
      <c r="K7" s="39">
        <f ca="1">IFERROR(SUM(G7,H7)/E7,0)</f>
        <v>0.13370223198339726</v>
      </c>
      <c r="L7" s="40">
        <f ca="1">IFERROR(SUM(G7,H7,I7)/E7,0)</f>
        <v>0.18892210401812407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2.0417999999999998</v>
      </c>
      <c r="E8" s="21">
        <v>2.0417999999999998</v>
      </c>
      <c r="F8" s="21">
        <f t="shared" ref="F8:F11" si="0">SUM(G8,H8,I8)</f>
        <v>0.43843278080736203</v>
      </c>
      <c r="G8" s="21">
        <v>0.23886161080736201</v>
      </c>
      <c r="H8" s="21">
        <v>0.12952562000000001</v>
      </c>
      <c r="I8" s="21">
        <v>7.0045549999999998E-2</v>
      </c>
      <c r="J8" s="22">
        <f t="shared" ref="J8:J12" si="1">IFERROR(G8/E8,0)</f>
        <v>0.11698580213897641</v>
      </c>
      <c r="K8" s="22">
        <f t="shared" ref="K8:K12" si="2">IFERROR(SUM(G8,H8)/E8,0)</f>
        <v>0.18042277931597711</v>
      </c>
      <c r="L8" s="23">
        <f t="shared" ref="L8:L12" si="3">IFERROR(SUM(G8,H8,I8)/E8,0)</f>
        <v>0.21472856342803509</v>
      </c>
      <c r="M8" s="4"/>
    </row>
    <row r="9" spans="1:13" x14ac:dyDescent="0.25">
      <c r="A9" s="17"/>
      <c r="B9" s="19">
        <v>3000677</v>
      </c>
      <c r="C9" s="19" t="s">
        <v>2057</v>
      </c>
      <c r="D9" s="20">
        <v>0.23</v>
      </c>
      <c r="E9" s="21">
        <v>0.22999999999999995</v>
      </c>
      <c r="F9" s="21">
        <f t="shared" si="0"/>
        <v>6.9474460731434567E-2</v>
      </c>
      <c r="G9" s="21">
        <v>5.4952880731434561E-2</v>
      </c>
      <c r="H9" s="21">
        <v>4.6000600000000004E-3</v>
      </c>
      <c r="I9" s="21">
        <v>9.9215199999999979E-3</v>
      </c>
      <c r="J9" s="22">
        <f t="shared" si="1"/>
        <v>0.23892556839754162</v>
      </c>
      <c r="K9" s="22">
        <f t="shared" si="2"/>
        <v>0.25892582926710683</v>
      </c>
      <c r="L9" s="23">
        <f t="shared" si="3"/>
        <v>0.30206287274536775</v>
      </c>
      <c r="M9" s="4"/>
    </row>
    <row r="10" spans="1:13" x14ac:dyDescent="0.25">
      <c r="A10" s="17"/>
      <c r="B10" s="19">
        <v>3000678</v>
      </c>
      <c r="C10" s="19" t="s">
        <v>2058</v>
      </c>
      <c r="D10" s="20">
        <v>1.5415210000000001</v>
      </c>
      <c r="E10" s="21">
        <v>1.5415209999999999</v>
      </c>
      <c r="F10" s="21">
        <f t="shared" si="0"/>
        <v>0.35921615893238296</v>
      </c>
      <c r="G10" s="21">
        <v>0.19149543893238297</v>
      </c>
      <c r="H10" s="21">
        <v>5.4751189999999998E-2</v>
      </c>
      <c r="I10" s="21">
        <v>0.11296953</v>
      </c>
      <c r="J10" s="22">
        <f t="shared" si="1"/>
        <v>0.12422499526920683</v>
      </c>
      <c r="K10" s="22">
        <f t="shared" si="2"/>
        <v>0.15974263661175098</v>
      </c>
      <c r="L10" s="23">
        <f t="shared" si="3"/>
        <v>0.23302709397561433</v>
      </c>
      <c r="M10" s="4"/>
    </row>
    <row r="11" spans="1:13" ht="25.5" x14ac:dyDescent="0.25">
      <c r="A11" s="17"/>
      <c r="B11" s="19">
        <v>3000679</v>
      </c>
      <c r="C11" s="19" t="s">
        <v>2059</v>
      </c>
      <c r="D11" s="20">
        <v>26.174895000000006</v>
      </c>
      <c r="E11" s="21">
        <v>41.323456</v>
      </c>
      <c r="F11" s="21">
        <f t="shared" si="0"/>
        <v>7.6602114789656905</v>
      </c>
      <c r="G11" s="21">
        <v>4.0271448489656905</v>
      </c>
      <c r="H11" s="21">
        <v>1.33355618</v>
      </c>
      <c r="I11" s="21">
        <v>2.2995104500000001</v>
      </c>
      <c r="J11" s="22">
        <f t="shared" si="1"/>
        <v>9.7454212178325325E-2</v>
      </c>
      <c r="K11" s="22">
        <f t="shared" si="2"/>
        <v>0.12972537991415073</v>
      </c>
      <c r="L11" s="23">
        <f t="shared" si="3"/>
        <v>0.18537199499881352</v>
      </c>
      <c r="M11" s="4"/>
    </row>
    <row r="12" spans="1:13" ht="15.75" thickBot="1" x14ac:dyDescent="0.3">
      <c r="A12" s="41" t="s">
        <v>294</v>
      </c>
      <c r="B12" s="43"/>
      <c r="C12" s="43"/>
      <c r="D12" s="44">
        <f ca="1">OFFSET(D12,-MATCH("PROYECTOS",$A$8:$A$50,0)-1,0)-(OFFSET(D12,-MATCH("PROYECTOS",$A$8:$A$50,0),0))</f>
        <v>0</v>
      </c>
      <c r="E12" s="45">
        <f t="shared" ref="E12:I12" ca="1" si="4">OFFSET(E12,-MATCH("PROYECTOS",$A$8:$A$50,0)-1,0)-(OFFSET(E12,-MATCH("PROYECTOS",$A$8:$A$50,0),0))</f>
        <v>0</v>
      </c>
      <c r="F12" s="45">
        <f t="shared" ca="1" si="4"/>
        <v>0</v>
      </c>
      <c r="G12" s="45">
        <f t="shared" ca="1" si="4"/>
        <v>0</v>
      </c>
      <c r="H12" s="45">
        <f t="shared" ca="1" si="4"/>
        <v>0</v>
      </c>
      <c r="I12" s="45">
        <f t="shared" ca="1" si="4"/>
        <v>0</v>
      </c>
      <c r="J12" s="46">
        <f t="shared" ca="1" si="1"/>
        <v>0</v>
      </c>
      <c r="K12" s="46">
        <f t="shared" ca="1" si="2"/>
        <v>0</v>
      </c>
      <c r="L12" s="47">
        <f t="shared" ca="1" si="3"/>
        <v>0</v>
      </c>
      <c r="M12" s="4"/>
    </row>
    <row r="13" spans="1:13" ht="15.75" thickBot="1" x14ac:dyDescent="0.3"/>
    <row r="14" spans="1:13" ht="15.75" thickBot="1" x14ac:dyDescent="0.3">
      <c r="A14" s="89" t="s">
        <v>316</v>
      </c>
      <c r="B14" s="90"/>
      <c r="C14" s="90"/>
      <c r="D14" s="91"/>
    </row>
    <row r="15" spans="1:13" ht="15.75" thickBot="1" x14ac:dyDescent="0.3">
      <c r="A15" s="1" t="s">
        <v>2070</v>
      </c>
    </row>
    <row r="16" spans="1:13" ht="45" customHeight="1" x14ac:dyDescent="0.25">
      <c r="A16" s="82" t="s">
        <v>318</v>
      </c>
      <c r="B16" s="83"/>
      <c r="C16" s="83"/>
      <c r="D16" s="94" t="s">
        <v>319</v>
      </c>
    </row>
    <row r="17" spans="1:4" ht="15.75" thickBot="1" x14ac:dyDescent="0.3">
      <c r="A17" s="92"/>
      <c r="B17" s="93"/>
      <c r="C17" s="93"/>
      <c r="D17" s="95"/>
    </row>
    <row r="18" spans="1:4" x14ac:dyDescent="0.25">
      <c r="A18" s="17"/>
      <c r="B18" s="19">
        <v>3000001</v>
      </c>
      <c r="C18" s="19" t="s">
        <v>276</v>
      </c>
      <c r="D18" s="23">
        <v>0.21472856342803509</v>
      </c>
    </row>
    <row r="19" spans="1:4" x14ac:dyDescent="0.25">
      <c r="A19" s="17"/>
      <c r="B19" s="19">
        <v>3000677</v>
      </c>
      <c r="C19" s="19" t="s">
        <v>2057</v>
      </c>
      <c r="D19" s="23">
        <v>0.30206287274536775</v>
      </c>
    </row>
    <row r="20" spans="1:4" x14ac:dyDescent="0.25">
      <c r="A20" s="17"/>
      <c r="B20" s="19">
        <v>3000678</v>
      </c>
      <c r="C20" s="19" t="s">
        <v>2058</v>
      </c>
      <c r="D20" s="23">
        <v>0.23302709397561433</v>
      </c>
    </row>
    <row r="21" spans="1:4" ht="26.25" thickBot="1" x14ac:dyDescent="0.3">
      <c r="A21" s="24"/>
      <c r="B21" s="26">
        <v>3000679</v>
      </c>
      <c r="C21" s="26" t="s">
        <v>2059</v>
      </c>
      <c r="D21" s="30">
        <v>0.18537199499881352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workbookViewId="0">
      <selection activeCell="A18" sqref="A18:XFD5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128</v>
      </c>
      <c r="B1" s="49" t="s">
        <v>88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2056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29.988216000000001</v>
      </c>
      <c r="I6" s="14">
        <v>45.136776999999995</v>
      </c>
      <c r="J6" s="14">
        <v>8.5273348794368715</v>
      </c>
      <c r="K6" s="14">
        <v>4.5124547794368706</v>
      </c>
      <c r="L6" s="14">
        <v>1.5224330499999996</v>
      </c>
      <c r="M6" s="14">
        <v>2.49244705</v>
      </c>
      <c r="N6" s="15">
        <v>9.9972906338369513E-2</v>
      </c>
      <c r="O6" s="15">
        <v>0.13370223198339728</v>
      </c>
      <c r="P6" s="16">
        <v>0.18892210401812412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t="shared" ref="H7:M7" si="0">SUM(H8:H17)</f>
        <v>29.988216000000001</v>
      </c>
      <c r="I7" s="37">
        <f t="shared" si="0"/>
        <v>45.136777000000002</v>
      </c>
      <c r="J7" s="37">
        <f t="shared" si="0"/>
        <v>8.5273348794368697</v>
      </c>
      <c r="K7" s="37">
        <f t="shared" si="0"/>
        <v>4.5124547794368697</v>
      </c>
      <c r="L7" s="37">
        <f t="shared" si="0"/>
        <v>1.5224330500000001</v>
      </c>
      <c r="M7" s="37">
        <f t="shared" si="0"/>
        <v>2.49244705</v>
      </c>
      <c r="N7" s="39">
        <f>IFERROR(K7/I7,0)</f>
        <v>9.9972906338369472E-2</v>
      </c>
      <c r="O7" s="39">
        <f>IFERROR(SUM(K7,L7)/I7,0)</f>
        <v>0.13370223198339726</v>
      </c>
      <c r="P7" s="40">
        <f>IFERROR(SUM(K7,L7,M7)/I7,0)</f>
        <v>0.18892210401812407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513</v>
      </c>
      <c r="D8" s="68">
        <v>3000001</v>
      </c>
      <c r="E8" s="19" t="s">
        <v>276</v>
      </c>
      <c r="F8" s="69">
        <v>1</v>
      </c>
      <c r="G8" s="19" t="s">
        <v>532</v>
      </c>
      <c r="H8" s="20">
        <v>0.54100000000000004</v>
      </c>
      <c r="I8" s="21">
        <v>0.54099999999999993</v>
      </c>
      <c r="J8" s="21">
        <f t="shared" ref="J8:J17" si="1">SUM(K8,L8,M8)</f>
        <v>0.11940180921265305</v>
      </c>
      <c r="K8" s="21">
        <v>7.5110639212653041E-2</v>
      </c>
      <c r="L8" s="21">
        <v>1.0027879999999999E-2</v>
      </c>
      <c r="M8" s="21">
        <v>3.4263290000000002E-2</v>
      </c>
      <c r="N8" s="22">
        <f t="shared" ref="N8:N18" si="2">IFERROR(K8/I8,0)</f>
        <v>0.1388366713727413</v>
      </c>
      <c r="O8" s="22">
        <f t="shared" ref="O8:O18" si="3">IFERROR(SUM(K8,L8)/I8,0)</f>
        <v>0.15737249392357311</v>
      </c>
      <c r="P8" s="23">
        <f t="shared" ref="P8:P18" si="4">IFERROR(SUM(K8,L8,M8)/I8,0)</f>
        <v>0.22070574715832358</v>
      </c>
      <c r="Q8" s="70">
        <v>2</v>
      </c>
      <c r="R8" s="21">
        <v>2</v>
      </c>
      <c r="S8" s="23">
        <f>IFERROR(R8/Q8,0)</f>
        <v>1</v>
      </c>
    </row>
    <row r="9" spans="1:19" ht="25.5" x14ac:dyDescent="0.25">
      <c r="A9" s="17"/>
      <c r="B9" s="19">
        <v>5003032</v>
      </c>
      <c r="C9" s="19" t="s">
        <v>514</v>
      </c>
      <c r="D9" s="68">
        <v>3000001</v>
      </c>
      <c r="E9" s="19" t="s">
        <v>276</v>
      </c>
      <c r="F9" s="69">
        <v>201</v>
      </c>
      <c r="G9" s="19" t="s">
        <v>626</v>
      </c>
      <c r="H9" s="20">
        <v>1.5007999999999999</v>
      </c>
      <c r="I9" s="21">
        <v>1.5007999999999997</v>
      </c>
      <c r="J9" s="21">
        <f t="shared" si="1"/>
        <v>0.319030971594709</v>
      </c>
      <c r="K9" s="21">
        <v>0.16375097159470897</v>
      </c>
      <c r="L9" s="21">
        <v>0.11949774000000002</v>
      </c>
      <c r="M9" s="21">
        <v>3.5782259999999996E-2</v>
      </c>
      <c r="N9" s="22">
        <f t="shared" si="2"/>
        <v>0.10910912286427839</v>
      </c>
      <c r="O9" s="22">
        <f t="shared" si="3"/>
        <v>0.18873181742717821</v>
      </c>
      <c r="P9" s="23">
        <f t="shared" si="4"/>
        <v>0.21257394162760465</v>
      </c>
      <c r="Q9" s="70">
        <v>33</v>
      </c>
      <c r="R9" s="21">
        <v>31</v>
      </c>
      <c r="S9" s="23">
        <f t="shared" ref="S9:S17" si="5">IFERROR(R9/Q9,0)</f>
        <v>0.93939393939393945</v>
      </c>
    </row>
    <row r="10" spans="1:19" ht="51" x14ac:dyDescent="0.25">
      <c r="A10" s="17"/>
      <c r="B10" s="19">
        <v>5005123</v>
      </c>
      <c r="C10" s="19" t="s">
        <v>2060</v>
      </c>
      <c r="D10" s="68">
        <v>3000677</v>
      </c>
      <c r="E10" s="19" t="s">
        <v>2057</v>
      </c>
      <c r="F10" s="69">
        <v>227</v>
      </c>
      <c r="G10" s="19" t="s">
        <v>775</v>
      </c>
      <c r="H10" s="20">
        <v>0.23</v>
      </c>
      <c r="I10" s="21">
        <v>0.22999999999999995</v>
      </c>
      <c r="J10" s="21">
        <f t="shared" si="1"/>
        <v>6.9474460731434567E-2</v>
      </c>
      <c r="K10" s="21">
        <v>5.4952880731434561E-2</v>
      </c>
      <c r="L10" s="21">
        <v>4.6000600000000004E-3</v>
      </c>
      <c r="M10" s="21">
        <v>9.9215199999999979E-3</v>
      </c>
      <c r="N10" s="22">
        <f t="shared" si="2"/>
        <v>0.23892556839754162</v>
      </c>
      <c r="O10" s="22">
        <f t="shared" si="3"/>
        <v>0.25892582926710683</v>
      </c>
      <c r="P10" s="23">
        <f t="shared" si="4"/>
        <v>0.30206287274536775</v>
      </c>
      <c r="Q10" s="70">
        <v>39</v>
      </c>
      <c r="R10" s="21">
        <v>33</v>
      </c>
      <c r="S10" s="23">
        <f t="shared" si="5"/>
        <v>0.84615384615384615</v>
      </c>
    </row>
    <row r="11" spans="1:19" ht="25.5" x14ac:dyDescent="0.25">
      <c r="A11" s="17"/>
      <c r="B11" s="19">
        <v>5005124</v>
      </c>
      <c r="C11" s="19" t="s">
        <v>2061</v>
      </c>
      <c r="D11" s="68">
        <v>3000678</v>
      </c>
      <c r="E11" s="19" t="s">
        <v>2058</v>
      </c>
      <c r="F11" s="69">
        <v>59</v>
      </c>
      <c r="G11" s="19" t="s">
        <v>578</v>
      </c>
      <c r="H11" s="20">
        <v>0.31000000000000005</v>
      </c>
      <c r="I11" s="21">
        <v>0.31</v>
      </c>
      <c r="J11" s="21">
        <f t="shared" si="1"/>
        <v>0.12228016979970119</v>
      </c>
      <c r="K11" s="21">
        <v>7.0035529799701179E-2</v>
      </c>
      <c r="L11" s="21">
        <v>2.4012830000000002E-2</v>
      </c>
      <c r="M11" s="21">
        <v>2.8231810000000003E-2</v>
      </c>
      <c r="N11" s="22">
        <f t="shared" si="2"/>
        <v>0.2259210638700038</v>
      </c>
      <c r="O11" s="22">
        <f t="shared" si="3"/>
        <v>0.30338180580548768</v>
      </c>
      <c r="P11" s="23">
        <f t="shared" si="4"/>
        <v>0.39445216064419736</v>
      </c>
      <c r="Q11" s="70">
        <v>490</v>
      </c>
      <c r="R11" s="21">
        <v>466</v>
      </c>
      <c r="S11" s="23">
        <f t="shared" si="5"/>
        <v>0.95102040816326527</v>
      </c>
    </row>
    <row r="12" spans="1:19" ht="38.25" x14ac:dyDescent="0.25">
      <c r="A12" s="17"/>
      <c r="B12" s="19">
        <v>5005128</v>
      </c>
      <c r="C12" s="19" t="s">
        <v>2062</v>
      </c>
      <c r="D12" s="68">
        <v>3000678</v>
      </c>
      <c r="E12" s="19" t="s">
        <v>2058</v>
      </c>
      <c r="F12" s="69">
        <v>60</v>
      </c>
      <c r="G12" s="19" t="s">
        <v>310</v>
      </c>
      <c r="H12" s="20">
        <v>3.0171E-2</v>
      </c>
      <c r="I12" s="21">
        <v>3.0171E-2</v>
      </c>
      <c r="J12" s="21">
        <f t="shared" si="1"/>
        <v>2.2504100576043129E-2</v>
      </c>
      <c r="K12" s="21">
        <v>2.2504100576043129E-2</v>
      </c>
      <c r="L12" s="21">
        <v>0</v>
      </c>
      <c r="M12" s="21">
        <v>0</v>
      </c>
      <c r="N12" s="22">
        <f t="shared" si="2"/>
        <v>0.74588514056687316</v>
      </c>
      <c r="O12" s="22">
        <f t="shared" si="3"/>
        <v>0.74588514056687316</v>
      </c>
      <c r="P12" s="23">
        <f t="shared" si="4"/>
        <v>0.74588514056687316</v>
      </c>
      <c r="Q12" s="70">
        <v>3</v>
      </c>
      <c r="R12" s="21">
        <v>3</v>
      </c>
      <c r="S12" s="23">
        <f t="shared" si="5"/>
        <v>1</v>
      </c>
    </row>
    <row r="13" spans="1:19" ht="25.5" x14ac:dyDescent="0.25">
      <c r="A13" s="17"/>
      <c r="B13" s="19">
        <v>5005131</v>
      </c>
      <c r="C13" s="19" t="s">
        <v>2063</v>
      </c>
      <c r="D13" s="68">
        <v>3000678</v>
      </c>
      <c r="E13" s="19" t="s">
        <v>2058</v>
      </c>
      <c r="F13" s="69">
        <v>1</v>
      </c>
      <c r="G13" s="19" t="s">
        <v>532</v>
      </c>
      <c r="H13" s="20">
        <v>1.2013500000000001</v>
      </c>
      <c r="I13" s="21">
        <v>1.2013500000000001</v>
      </c>
      <c r="J13" s="21">
        <f t="shared" si="1"/>
        <v>0.21443188855663864</v>
      </c>
      <c r="K13" s="21">
        <v>9.8955808556638658E-2</v>
      </c>
      <c r="L13" s="21">
        <v>3.0738359999999999E-2</v>
      </c>
      <c r="M13" s="21">
        <v>8.4737720000000002E-2</v>
      </c>
      <c r="N13" s="22">
        <f t="shared" si="2"/>
        <v>8.2370506976849917E-2</v>
      </c>
      <c r="O13" s="22">
        <f t="shared" si="3"/>
        <v>0.10795702214728317</v>
      </c>
      <c r="P13" s="23">
        <f t="shared" si="4"/>
        <v>0.17849243647283358</v>
      </c>
      <c r="Q13" s="70">
        <v>464</v>
      </c>
      <c r="R13" s="21">
        <v>78</v>
      </c>
      <c r="S13" s="23">
        <f t="shared" si="5"/>
        <v>0.16810344827586207</v>
      </c>
    </row>
    <row r="14" spans="1:19" ht="38.25" x14ac:dyDescent="0.25">
      <c r="A14" s="17"/>
      <c r="B14" s="19">
        <v>5005132</v>
      </c>
      <c r="C14" s="19" t="s">
        <v>2064</v>
      </c>
      <c r="D14" s="68">
        <v>3000679</v>
      </c>
      <c r="E14" s="19" t="s">
        <v>2059</v>
      </c>
      <c r="F14" s="69">
        <v>444</v>
      </c>
      <c r="G14" s="19" t="s">
        <v>2068</v>
      </c>
      <c r="H14" s="20">
        <v>0.15076400000000001</v>
      </c>
      <c r="I14" s="21">
        <v>0.40076400000000006</v>
      </c>
      <c r="J14" s="21">
        <f t="shared" si="1"/>
        <v>0</v>
      </c>
      <c r="K14" s="21">
        <v>0</v>
      </c>
      <c r="L14" s="21">
        <v>0</v>
      </c>
      <c r="M14" s="21">
        <v>0</v>
      </c>
      <c r="N14" s="22">
        <f t="shared" si="2"/>
        <v>0</v>
      </c>
      <c r="O14" s="22">
        <f t="shared" si="3"/>
        <v>0</v>
      </c>
      <c r="P14" s="23">
        <f t="shared" si="4"/>
        <v>0</v>
      </c>
      <c r="Q14" s="70">
        <v>6</v>
      </c>
      <c r="R14" s="21">
        <v>0</v>
      </c>
      <c r="S14" s="23">
        <f t="shared" si="5"/>
        <v>0</v>
      </c>
    </row>
    <row r="15" spans="1:19" ht="38.25" x14ac:dyDescent="0.25">
      <c r="A15" s="17"/>
      <c r="B15" s="19">
        <v>5005133</v>
      </c>
      <c r="C15" s="19" t="s">
        <v>2065</v>
      </c>
      <c r="D15" s="68">
        <v>3000679</v>
      </c>
      <c r="E15" s="19" t="s">
        <v>2059</v>
      </c>
      <c r="F15" s="69">
        <v>444</v>
      </c>
      <c r="G15" s="19" t="s">
        <v>2068</v>
      </c>
      <c r="H15" s="20">
        <v>17.317592000000001</v>
      </c>
      <c r="I15" s="21">
        <v>25.489890000000003</v>
      </c>
      <c r="J15" s="21">
        <f t="shared" si="1"/>
        <v>7.2512222996340956</v>
      </c>
      <c r="K15" s="21">
        <v>3.958527349634096</v>
      </c>
      <c r="L15" s="21">
        <v>1.1437961800000001</v>
      </c>
      <c r="M15" s="21">
        <v>2.1488987699999997</v>
      </c>
      <c r="N15" s="22">
        <f t="shared" si="2"/>
        <v>0.15529793771703587</v>
      </c>
      <c r="O15" s="22">
        <f t="shared" si="3"/>
        <v>0.20017048051733827</v>
      </c>
      <c r="P15" s="23">
        <f t="shared" si="4"/>
        <v>0.28447444455955262</v>
      </c>
      <c r="Q15" s="70">
        <v>35</v>
      </c>
      <c r="R15" s="21">
        <v>22</v>
      </c>
      <c r="S15" s="23">
        <f t="shared" si="5"/>
        <v>0.62857142857142856</v>
      </c>
    </row>
    <row r="16" spans="1:19" ht="25.5" x14ac:dyDescent="0.25">
      <c r="A16" s="17"/>
      <c r="B16" s="19">
        <v>5005134</v>
      </c>
      <c r="C16" s="19" t="s">
        <v>2066</v>
      </c>
      <c r="D16" s="68">
        <v>3000679</v>
      </c>
      <c r="E16" s="19" t="s">
        <v>2059</v>
      </c>
      <c r="F16" s="69">
        <v>448</v>
      </c>
      <c r="G16" s="19" t="s">
        <v>576</v>
      </c>
      <c r="H16" s="20">
        <v>8.7065389999999994</v>
      </c>
      <c r="I16" s="21">
        <v>14.404801999999998</v>
      </c>
      <c r="J16" s="21">
        <f t="shared" si="1"/>
        <v>0.2647774993315945</v>
      </c>
      <c r="K16" s="21">
        <v>6.8617499331594445E-2</v>
      </c>
      <c r="L16" s="21">
        <v>0.18976000000000001</v>
      </c>
      <c r="M16" s="21">
        <v>6.4000000000000003E-3</v>
      </c>
      <c r="N16" s="22">
        <f t="shared" si="2"/>
        <v>4.7635156201101866E-3</v>
      </c>
      <c r="O16" s="22">
        <f t="shared" si="3"/>
        <v>1.79369004399779E-2</v>
      </c>
      <c r="P16" s="23">
        <f t="shared" si="4"/>
        <v>1.8381196723953202E-2</v>
      </c>
      <c r="Q16" s="70">
        <v>271</v>
      </c>
      <c r="R16" s="21">
        <v>4.54</v>
      </c>
      <c r="S16" s="23">
        <f t="shared" si="5"/>
        <v>1.6752767527675277E-2</v>
      </c>
    </row>
    <row r="17" spans="1:19" ht="63.75" x14ac:dyDescent="0.25">
      <c r="A17" s="17"/>
      <c r="B17" s="19">
        <v>5005135</v>
      </c>
      <c r="C17" s="19" t="s">
        <v>2067</v>
      </c>
      <c r="D17" s="68">
        <v>3000679</v>
      </c>
      <c r="E17" s="19" t="s">
        <v>2059</v>
      </c>
      <c r="F17" s="69">
        <v>533</v>
      </c>
      <c r="G17" s="19" t="s">
        <v>907</v>
      </c>
      <c r="H17" s="20">
        <v>0</v>
      </c>
      <c r="I17" s="21">
        <v>1.0279999999999998</v>
      </c>
      <c r="J17" s="21">
        <f t="shared" si="1"/>
        <v>0.14421167999999998</v>
      </c>
      <c r="K17" s="21">
        <v>0</v>
      </c>
      <c r="L17" s="21">
        <v>0</v>
      </c>
      <c r="M17" s="21">
        <v>0.14421167999999998</v>
      </c>
      <c r="N17" s="22">
        <f t="shared" si="2"/>
        <v>0</v>
      </c>
      <c r="O17" s="22">
        <f t="shared" si="3"/>
        <v>0</v>
      </c>
      <c r="P17" s="23">
        <f t="shared" si="4"/>
        <v>0.14028373540856032</v>
      </c>
      <c r="Q17" s="70">
        <v>3</v>
      </c>
      <c r="R17" s="21">
        <v>0</v>
      </c>
      <c r="S17" s="23">
        <f t="shared" si="5"/>
        <v>0</v>
      </c>
    </row>
    <row r="18" spans="1:19" ht="15.75" thickBot="1" x14ac:dyDescent="0.3">
      <c r="A18" s="41" t="s">
        <v>294</v>
      </c>
      <c r="B18" s="43"/>
      <c r="C18" s="43"/>
      <c r="D18" s="65"/>
      <c r="E18" s="43"/>
      <c r="F18" s="66"/>
      <c r="G18" s="43"/>
      <c r="H18" s="44">
        <f>H6-H7</f>
        <v>0</v>
      </c>
      <c r="I18" s="44">
        <f t="shared" ref="I18:M18" si="6">I6-I7</f>
        <v>0</v>
      </c>
      <c r="J18" s="44">
        <f t="shared" si="6"/>
        <v>0</v>
      </c>
      <c r="K18" s="44">
        <f t="shared" si="6"/>
        <v>0</v>
      </c>
      <c r="L18" s="44">
        <f t="shared" si="6"/>
        <v>0</v>
      </c>
      <c r="M18" s="44">
        <f t="shared" si="6"/>
        <v>0</v>
      </c>
      <c r="N18" s="46">
        <f t="shared" si="2"/>
        <v>0</v>
      </c>
      <c r="O18" s="46">
        <f t="shared" si="3"/>
        <v>0</v>
      </c>
      <c r="P18" s="47">
        <f t="shared" si="4"/>
        <v>0</v>
      </c>
      <c r="Q18" s="67"/>
      <c r="R18" s="45"/>
      <c r="S18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workbookViewId="0">
      <selection activeCell="A35" sqref="A35:L35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129</v>
      </c>
      <c r="B1" s="50" t="s">
        <v>89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2071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48.876338999999987</v>
      </c>
      <c r="E6" s="14">
        <v>51.384469000000031</v>
      </c>
      <c r="F6" s="14">
        <v>23.288778684142798</v>
      </c>
      <c r="G6" s="14">
        <v>15.090020864142801</v>
      </c>
      <c r="H6" s="14">
        <v>4.3432235900000009</v>
      </c>
      <c r="I6" s="14">
        <v>3.8555342300000008</v>
      </c>
      <c r="J6" s="15">
        <v>0.29366890731405226</v>
      </c>
      <c r="K6" s="15">
        <v>0.37819296048661688</v>
      </c>
      <c r="L6" s="16">
        <v>0.45322602602243078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41.771622999999991</v>
      </c>
      <c r="E7" s="38">
        <f ca="1">SUM(E8:OFFSET(E6,MATCH("GOBIERNOS REGIONALES",$A$8:$A$50,0),0))</f>
        <v>36.039882000000006</v>
      </c>
      <c r="F7" s="38">
        <f ca="1">SUM(F8:OFFSET(F6,MATCH("GOBIERNOS REGIONALES",$A$8:$A$50,0),0))</f>
        <v>18.864542371634791</v>
      </c>
      <c r="G7" s="38">
        <f ca="1">SUM(G8:OFFSET(G6,MATCH("GOBIERNOS REGIONALES",$A$8:$A$50,0),0))</f>
        <v>12.795202841634786</v>
      </c>
      <c r="H7" s="38">
        <f ca="1">SUM(H8:OFFSET(H6,MATCH("GOBIERNOS REGIONALES",$A$8:$A$50,0),0))</f>
        <v>3.1717650100000006</v>
      </c>
      <c r="I7" s="38">
        <f ca="1">SUM(I8:OFFSET(I6,MATCH("GOBIERNOS REGIONALES",$A$8:$A$50,0),0))</f>
        <v>2.8975745200000005</v>
      </c>
      <c r="J7" s="39">
        <f ca="1">IFERROR(G7/E7,0)</f>
        <v>0.35502898820908418</v>
      </c>
      <c r="K7" s="39">
        <f ca="1">IFERROR(SUM(G7,H7)/E7,0)</f>
        <v>0.4430360746362817</v>
      </c>
      <c r="L7" s="40">
        <f ca="1">IFERROR(SUM(G7,H7,I7)/E7,0)</f>
        <v>0.52343518693082247</v>
      </c>
      <c r="M7" s="4"/>
    </row>
    <row r="8" spans="1:13" x14ac:dyDescent="0.25">
      <c r="A8" s="17"/>
      <c r="B8" s="18">
        <v>11</v>
      </c>
      <c r="C8" s="19" t="s">
        <v>112</v>
      </c>
      <c r="D8" s="20">
        <v>11.033753000000001</v>
      </c>
      <c r="E8" s="21">
        <v>1.0479570000000002</v>
      </c>
      <c r="F8" s="21">
        <f t="shared" ref="F8:F36" si="0">SUM(G8,H8,I8)</f>
        <v>0.23690254059504523</v>
      </c>
      <c r="G8" s="21">
        <v>0.15849499059504524</v>
      </c>
      <c r="H8" s="21">
        <v>3.4093410000000005E-2</v>
      </c>
      <c r="I8" s="21">
        <v>4.4314139999999995E-2</v>
      </c>
      <c r="J8" s="22">
        <f t="shared" ref="J8:J36" si="1">IFERROR(G8/E8,0)</f>
        <v>0.15124188358400698</v>
      </c>
      <c r="K8" s="22">
        <f t="shared" ref="K8:K36" si="2">IFERROR(SUM(G8,H8)/E8,0)</f>
        <v>0.18377509821017959</v>
      </c>
      <c r="L8" s="23">
        <f t="shared" ref="L8:L36" si="3">IFERROR(SUM(G8,H8,I8)/E8,0)</f>
        <v>0.22606131796919643</v>
      </c>
      <c r="M8" s="4"/>
    </row>
    <row r="9" spans="1:13" ht="25.5" x14ac:dyDescent="0.25">
      <c r="A9" s="17"/>
      <c r="B9" s="18">
        <v>137</v>
      </c>
      <c r="C9" s="19" t="s">
        <v>147</v>
      </c>
      <c r="D9" s="20">
        <v>30.737869999999994</v>
      </c>
      <c r="E9" s="21">
        <v>34.991925000000002</v>
      </c>
      <c r="F9" s="21">
        <f t="shared" si="0"/>
        <v>18.627639831039744</v>
      </c>
      <c r="G9" s="21">
        <v>12.636707851039741</v>
      </c>
      <c r="H9" s="21">
        <v>3.1376716000000004</v>
      </c>
      <c r="I9" s="21">
        <v>2.8532603800000005</v>
      </c>
      <c r="J9" s="22">
        <f t="shared" si="1"/>
        <v>0.36113211408174145</v>
      </c>
      <c r="K9" s="22">
        <f t="shared" si="2"/>
        <v>0.45080056187362488</v>
      </c>
      <c r="L9" s="23">
        <f t="shared" si="3"/>
        <v>0.53234109958339659</v>
      </c>
      <c r="M9" s="4"/>
    </row>
    <row r="10" spans="1:13" x14ac:dyDescent="0.25">
      <c r="A10" s="34" t="s">
        <v>206</v>
      </c>
      <c r="B10" s="57"/>
      <c r="C10" s="36"/>
      <c r="D10" s="37">
        <f ca="1">SUM(D11:OFFSET(D9,(MATCH("GOBIERNOS LOCALES",$A$8:$A$50,0)-MATCH("GOBIERNOS REGIONALES",$A$8:$A$50,0)),0))</f>
        <v>7.0172659999999993</v>
      </c>
      <c r="E10" s="38">
        <f ca="1">SUM(E11:OFFSET(E9,(MATCH("GOBIERNOS LOCALES",$A$8:$A$50,0)-MATCH("GOBIERNOS REGIONALES",$A$8:$A$50,0)),0))</f>
        <v>15.252737</v>
      </c>
      <c r="F10" s="38">
        <f ca="1">SUM(F11:OFFSET(F9,(MATCH("GOBIERNOS LOCALES",$A$8:$A$50,0)-MATCH("GOBIERNOS REGIONALES",$A$8:$A$50,0)),0))</f>
        <v>4.4161556126551655</v>
      </c>
      <c r="G10" s="38">
        <f ca="1">SUM(G11:OFFSET(G9,(MATCH("GOBIERNOS LOCALES",$A$8:$A$50,0)-MATCH("GOBIERNOS REGIONALES",$A$8:$A$50,0)),0))</f>
        <v>2.2886373226551653</v>
      </c>
      <c r="H10" s="38">
        <f ca="1">SUM(H11:OFFSET(H9,(MATCH("GOBIERNOS LOCALES",$A$8:$A$50,0)-MATCH("GOBIERNOS REGIONALES",$A$8:$A$50,0)),0))</f>
        <v>1.1714585799999999</v>
      </c>
      <c r="I10" s="38">
        <f ca="1">SUM(I11:OFFSET(I9,(MATCH("GOBIERNOS LOCALES",$A$8:$A$50,0)-MATCH("GOBIERNOS REGIONALES",$A$8:$A$50,0)),0))</f>
        <v>0.9560597099999999</v>
      </c>
      <c r="J10" s="39">
        <f t="shared" ca="1" si="1"/>
        <v>0.15004764867152467</v>
      </c>
      <c r="K10" s="39">
        <f t="shared" ca="1" si="2"/>
        <v>0.22685082045636565</v>
      </c>
      <c r="L10" s="40">
        <f t="shared" ca="1" si="3"/>
        <v>0.28953201072405338</v>
      </c>
      <c r="M10" s="4"/>
    </row>
    <row r="11" spans="1:13" x14ac:dyDescent="0.25">
      <c r="A11" s="17"/>
      <c r="B11" s="18">
        <v>440</v>
      </c>
      <c r="C11" s="19" t="s">
        <v>207</v>
      </c>
      <c r="D11" s="20">
        <v>1.2999999999999999E-3</v>
      </c>
      <c r="E11" s="21">
        <v>0.20375700000000002</v>
      </c>
      <c r="F11" s="21">
        <f t="shared" si="0"/>
        <v>2.8666610021208183E-2</v>
      </c>
      <c r="G11" s="21">
        <v>1.6116200212081822E-3</v>
      </c>
      <c r="H11" s="21">
        <v>1.2112049999999999E-2</v>
      </c>
      <c r="I11" s="21">
        <v>1.494294E-2</v>
      </c>
      <c r="J11" s="22">
        <f t="shared" si="1"/>
        <v>7.9095197770294116E-3</v>
      </c>
      <c r="K11" s="22">
        <f t="shared" si="2"/>
        <v>6.735312171463155E-2</v>
      </c>
      <c r="L11" s="23">
        <f t="shared" si="3"/>
        <v>0.14069018498116964</v>
      </c>
      <c r="M11" s="4"/>
    </row>
    <row r="12" spans="1:13" x14ac:dyDescent="0.25">
      <c r="A12" s="17"/>
      <c r="B12" s="18">
        <v>441</v>
      </c>
      <c r="C12" s="19" t="s">
        <v>208</v>
      </c>
      <c r="D12" s="20">
        <v>0.262683</v>
      </c>
      <c r="E12" s="21">
        <v>0.70131600000000005</v>
      </c>
      <c r="F12" s="21">
        <f t="shared" si="0"/>
        <v>0.13753645024761635</v>
      </c>
      <c r="G12" s="21">
        <v>6.0911540247616358E-2</v>
      </c>
      <c r="H12" s="21">
        <v>2.4214070000000001E-2</v>
      </c>
      <c r="I12" s="21">
        <v>5.241084E-2</v>
      </c>
      <c r="J12" s="22">
        <f t="shared" si="1"/>
        <v>8.6853202048172803E-2</v>
      </c>
      <c r="K12" s="22">
        <f t="shared" si="2"/>
        <v>0.12137982057676762</v>
      </c>
      <c r="L12" s="23">
        <f t="shared" si="3"/>
        <v>0.19611195273972978</v>
      </c>
      <c r="M12" s="4"/>
    </row>
    <row r="13" spans="1:13" x14ac:dyDescent="0.25">
      <c r="A13" s="17"/>
      <c r="B13" s="18">
        <v>442</v>
      </c>
      <c r="C13" s="19" t="s">
        <v>209</v>
      </c>
      <c r="D13" s="20">
        <v>0.347688</v>
      </c>
      <c r="E13" s="21">
        <v>0.60872399999999971</v>
      </c>
      <c r="F13" s="21">
        <f t="shared" si="0"/>
        <v>0.32130179510649221</v>
      </c>
      <c r="G13" s="21">
        <v>0.19883599510649219</v>
      </c>
      <c r="H13" s="21">
        <v>0.11876980000000001</v>
      </c>
      <c r="I13" s="21">
        <v>3.6960000000000001E-3</v>
      </c>
      <c r="J13" s="22">
        <f t="shared" si="1"/>
        <v>0.32664392254370173</v>
      </c>
      <c r="K13" s="22">
        <f t="shared" si="2"/>
        <v>0.52175665015095907</v>
      </c>
      <c r="L13" s="23">
        <f t="shared" si="3"/>
        <v>0.52782836738241368</v>
      </c>
      <c r="M13" s="4"/>
    </row>
    <row r="14" spans="1:13" x14ac:dyDescent="0.25">
      <c r="A14" s="17"/>
      <c r="B14" s="18">
        <v>443</v>
      </c>
      <c r="C14" s="19" t="s">
        <v>210</v>
      </c>
      <c r="D14" s="20">
        <v>0.35402600000000001</v>
      </c>
      <c r="E14" s="21">
        <v>1.116247</v>
      </c>
      <c r="F14" s="21">
        <f t="shared" si="0"/>
        <v>0.50499210277722928</v>
      </c>
      <c r="G14" s="21">
        <v>0.31829220277722925</v>
      </c>
      <c r="H14" s="21">
        <v>0.10073192</v>
      </c>
      <c r="I14" s="21">
        <v>8.5967979999999999E-2</v>
      </c>
      <c r="J14" s="22">
        <f t="shared" si="1"/>
        <v>0.28514495696492737</v>
      </c>
      <c r="K14" s="22">
        <f t="shared" si="2"/>
        <v>0.37538656119768227</v>
      </c>
      <c r="L14" s="23">
        <f t="shared" si="3"/>
        <v>0.45240175586337905</v>
      </c>
      <c r="M14" s="4"/>
    </row>
    <row r="15" spans="1:13" x14ac:dyDescent="0.25">
      <c r="A15" s="17"/>
      <c r="B15" s="18">
        <v>444</v>
      </c>
      <c r="C15" s="19" t="s">
        <v>211</v>
      </c>
      <c r="D15" s="20">
        <v>2E-3</v>
      </c>
      <c r="E15" s="21">
        <v>0.31320400000000004</v>
      </c>
      <c r="F15" s="21">
        <f t="shared" si="0"/>
        <v>1.4286890006690622E-2</v>
      </c>
      <c r="G15" s="21">
        <v>3.6090000066906214E-3</v>
      </c>
      <c r="H15" s="21">
        <v>8.3000000000000001E-3</v>
      </c>
      <c r="I15" s="21">
        <v>2.3778900000000001E-3</v>
      </c>
      <c r="J15" s="22">
        <f t="shared" si="1"/>
        <v>1.1522841364384301E-2</v>
      </c>
      <c r="K15" s="22">
        <f t="shared" si="2"/>
        <v>3.8023141488265223E-2</v>
      </c>
      <c r="L15" s="23">
        <f t="shared" si="3"/>
        <v>4.5615285905322475E-2</v>
      </c>
      <c r="M15" s="4"/>
    </row>
    <row r="16" spans="1:13" x14ac:dyDescent="0.25">
      <c r="A16" s="17"/>
      <c r="B16" s="18">
        <v>445</v>
      </c>
      <c r="C16" s="19" t="s">
        <v>212</v>
      </c>
      <c r="D16" s="20">
        <v>0.12796299999999999</v>
      </c>
      <c r="E16" s="21">
        <v>0.31950499999999998</v>
      </c>
      <c r="F16" s="21">
        <f t="shared" si="0"/>
        <v>0.12266055905899378</v>
      </c>
      <c r="G16" s="21">
        <v>4.2288279058993794E-2</v>
      </c>
      <c r="H16" s="21">
        <v>7.0829909999999996E-2</v>
      </c>
      <c r="I16" s="21">
        <v>9.5423699999999979E-3</v>
      </c>
      <c r="J16" s="22">
        <f t="shared" si="1"/>
        <v>0.13235560964302218</v>
      </c>
      <c r="K16" s="22">
        <f t="shared" si="2"/>
        <v>0.35404199952737453</v>
      </c>
      <c r="L16" s="23">
        <f t="shared" si="3"/>
        <v>0.3839081049091369</v>
      </c>
      <c r="M16" s="4"/>
    </row>
    <row r="17" spans="1:13" x14ac:dyDescent="0.25">
      <c r="A17" s="17"/>
      <c r="B17" s="18">
        <v>446</v>
      </c>
      <c r="C17" s="19" t="s">
        <v>213</v>
      </c>
      <c r="D17" s="20">
        <v>0.33987300000000004</v>
      </c>
      <c r="E17" s="21">
        <v>0.52438099999999999</v>
      </c>
      <c r="F17" s="21">
        <f t="shared" si="0"/>
        <v>0.22229074872928822</v>
      </c>
      <c r="G17" s="21">
        <v>0.16264538872928824</v>
      </c>
      <c r="H17" s="21">
        <v>2.1577449999999998E-2</v>
      </c>
      <c r="I17" s="21">
        <v>3.8067909999999996E-2</v>
      </c>
      <c r="J17" s="22">
        <f t="shared" si="1"/>
        <v>0.31016644144102906</v>
      </c>
      <c r="K17" s="22">
        <f t="shared" si="2"/>
        <v>0.35131486215039875</v>
      </c>
      <c r="L17" s="23">
        <f t="shared" si="3"/>
        <v>0.42391076093391683</v>
      </c>
      <c r="M17" s="4"/>
    </row>
    <row r="18" spans="1:13" x14ac:dyDescent="0.25">
      <c r="A18" s="17"/>
      <c r="B18" s="18">
        <v>447</v>
      </c>
      <c r="C18" s="19" t="s">
        <v>214</v>
      </c>
      <c r="D18" s="20">
        <v>3.27E-2</v>
      </c>
      <c r="E18" s="21">
        <v>0.29251600000000005</v>
      </c>
      <c r="F18" s="21">
        <f t="shared" si="0"/>
        <v>0.10350040037148849</v>
      </c>
      <c r="G18" s="21">
        <v>1.0227970371488482E-2</v>
      </c>
      <c r="H18" s="21">
        <v>5.8533109999999999E-2</v>
      </c>
      <c r="I18" s="21">
        <v>3.4739320000000004E-2</v>
      </c>
      <c r="J18" s="22">
        <f t="shared" si="1"/>
        <v>3.4965507430323402E-2</v>
      </c>
      <c r="K18" s="22">
        <f t="shared" si="2"/>
        <v>0.23506775824737269</v>
      </c>
      <c r="L18" s="23">
        <f t="shared" si="3"/>
        <v>0.35382816793436417</v>
      </c>
      <c r="M18" s="4"/>
    </row>
    <row r="19" spans="1:13" x14ac:dyDescent="0.25">
      <c r="A19" s="17"/>
      <c r="B19" s="18">
        <v>448</v>
      </c>
      <c r="C19" s="19" t="s">
        <v>215</v>
      </c>
      <c r="D19" s="20">
        <v>0</v>
      </c>
      <c r="E19" s="21">
        <v>0.298647</v>
      </c>
      <c r="F19" s="21">
        <f t="shared" si="0"/>
        <v>2.4959229868669289E-2</v>
      </c>
      <c r="G19" s="21">
        <v>4.7612198686692864E-3</v>
      </c>
      <c r="H19" s="21">
        <v>2.3365800000000004E-3</v>
      </c>
      <c r="I19" s="21">
        <v>1.7861430000000001E-2</v>
      </c>
      <c r="J19" s="22">
        <f t="shared" si="1"/>
        <v>1.594263417569668E-2</v>
      </c>
      <c r="K19" s="22">
        <f t="shared" si="2"/>
        <v>2.3766519900314708E-2</v>
      </c>
      <c r="L19" s="23">
        <f t="shared" si="3"/>
        <v>8.35743532286254E-2</v>
      </c>
      <c r="M19" s="4"/>
    </row>
    <row r="20" spans="1:13" x14ac:dyDescent="0.25">
      <c r="A20" s="17"/>
      <c r="B20" s="18">
        <v>449</v>
      </c>
      <c r="C20" s="19" t="s">
        <v>216</v>
      </c>
      <c r="D20" s="20">
        <v>0.43633000000000005</v>
      </c>
      <c r="E20" s="21">
        <v>0.62708599999999992</v>
      </c>
      <c r="F20" s="21">
        <f t="shared" si="0"/>
        <v>0.2258750399220141</v>
      </c>
      <c r="G20" s="21">
        <v>0.1482430299220141</v>
      </c>
      <c r="H20" s="21">
        <v>3.0776139999999994E-2</v>
      </c>
      <c r="I20" s="21">
        <v>4.6855870000000001E-2</v>
      </c>
      <c r="J20" s="22">
        <f t="shared" si="1"/>
        <v>0.23639983977000623</v>
      </c>
      <c r="K20" s="22">
        <f t="shared" si="2"/>
        <v>0.28547786096646094</v>
      </c>
      <c r="L20" s="23">
        <f t="shared" si="3"/>
        <v>0.36019786747274557</v>
      </c>
      <c r="M20" s="4"/>
    </row>
    <row r="21" spans="1:13" x14ac:dyDescent="0.25">
      <c r="A21" s="17"/>
      <c r="B21" s="18">
        <v>450</v>
      </c>
      <c r="C21" s="19" t="s">
        <v>217</v>
      </c>
      <c r="D21" s="20">
        <v>0.24338900000000005</v>
      </c>
      <c r="E21" s="21">
        <v>0.39540199999999992</v>
      </c>
      <c r="F21" s="21">
        <f t="shared" si="0"/>
        <v>5.818746029155776E-2</v>
      </c>
      <c r="G21" s="21">
        <v>3.2769760291557759E-2</v>
      </c>
      <c r="H21" s="21">
        <v>9.3542899999999995E-3</v>
      </c>
      <c r="I21" s="21">
        <v>1.606341E-2</v>
      </c>
      <c r="J21" s="22">
        <f t="shared" si="1"/>
        <v>8.2877072679343466E-2</v>
      </c>
      <c r="K21" s="22">
        <f t="shared" si="2"/>
        <v>0.10653474259502423</v>
      </c>
      <c r="L21" s="23">
        <f t="shared" si="3"/>
        <v>0.14716025789337883</v>
      </c>
      <c r="M21" s="4"/>
    </row>
    <row r="22" spans="1:13" x14ac:dyDescent="0.25">
      <c r="A22" s="17"/>
      <c r="B22" s="18">
        <v>451</v>
      </c>
      <c r="C22" s="19" t="s">
        <v>218</v>
      </c>
      <c r="D22" s="20">
        <v>0.44681300000000002</v>
      </c>
      <c r="E22" s="21">
        <v>0.59882599999999997</v>
      </c>
      <c r="F22" s="21">
        <f t="shared" si="0"/>
        <v>0.29110348828095861</v>
      </c>
      <c r="G22" s="21">
        <v>0.20125035828095861</v>
      </c>
      <c r="H22" s="21">
        <v>4.3445350000000008E-2</v>
      </c>
      <c r="I22" s="21">
        <v>4.6407779999999996E-2</v>
      </c>
      <c r="J22" s="22">
        <f t="shared" si="1"/>
        <v>0.33607485025860367</v>
      </c>
      <c r="K22" s="22">
        <f t="shared" si="2"/>
        <v>0.40862572480312914</v>
      </c>
      <c r="L22" s="23">
        <f t="shared" si="3"/>
        <v>0.48612366243442773</v>
      </c>
      <c r="M22" s="4"/>
    </row>
    <row r="23" spans="1:13" x14ac:dyDescent="0.25">
      <c r="A23" s="17"/>
      <c r="B23" s="18">
        <v>452</v>
      </c>
      <c r="C23" s="19" t="s">
        <v>219</v>
      </c>
      <c r="D23" s="20">
        <v>0.53848799999999997</v>
      </c>
      <c r="E23" s="21">
        <v>0.69050099999999992</v>
      </c>
      <c r="F23" s="21">
        <f t="shared" si="0"/>
        <v>0.29707843741822615</v>
      </c>
      <c r="G23" s="21">
        <v>0.19110693741822615</v>
      </c>
      <c r="H23" s="21">
        <v>6.4981110000000009E-2</v>
      </c>
      <c r="I23" s="21">
        <v>4.0990389999999995E-2</v>
      </c>
      <c r="J23" s="22">
        <f t="shared" si="1"/>
        <v>0.2767656200617033</v>
      </c>
      <c r="K23" s="22">
        <f t="shared" si="2"/>
        <v>0.3708728117964003</v>
      </c>
      <c r="L23" s="23">
        <f t="shared" si="3"/>
        <v>0.43023607122687174</v>
      </c>
      <c r="M23" s="4"/>
    </row>
    <row r="24" spans="1:13" x14ac:dyDescent="0.25">
      <c r="A24" s="17"/>
      <c r="B24" s="18">
        <v>453</v>
      </c>
      <c r="C24" s="19" t="s">
        <v>220</v>
      </c>
      <c r="D24" s="20">
        <v>0</v>
      </c>
      <c r="E24" s="21">
        <v>0.24438799999999999</v>
      </c>
      <c r="F24" s="21">
        <f t="shared" si="0"/>
        <v>0</v>
      </c>
      <c r="G24" s="21">
        <v>0</v>
      </c>
      <c r="H24" s="21">
        <v>0</v>
      </c>
      <c r="I24" s="21">
        <v>0</v>
      </c>
      <c r="J24" s="22">
        <f t="shared" si="1"/>
        <v>0</v>
      </c>
      <c r="K24" s="22">
        <f t="shared" si="2"/>
        <v>0</v>
      </c>
      <c r="L24" s="23">
        <f t="shared" si="3"/>
        <v>0</v>
      </c>
      <c r="M24" s="4"/>
    </row>
    <row r="25" spans="1:13" x14ac:dyDescent="0.25">
      <c r="A25" s="17"/>
      <c r="B25" s="18">
        <v>454</v>
      </c>
      <c r="C25" s="19" t="s">
        <v>221</v>
      </c>
      <c r="D25" s="20">
        <v>1.2689080000000001</v>
      </c>
      <c r="E25" s="21">
        <v>1.4749900000000002</v>
      </c>
      <c r="F25" s="21">
        <f t="shared" si="0"/>
        <v>0.4063566409904289</v>
      </c>
      <c r="G25" s="21">
        <v>0.20599267099042889</v>
      </c>
      <c r="H25" s="21">
        <v>7.7707100000000001E-2</v>
      </c>
      <c r="I25" s="21">
        <v>0.12265687</v>
      </c>
      <c r="J25" s="22">
        <f t="shared" si="1"/>
        <v>0.13965699495618877</v>
      </c>
      <c r="K25" s="22">
        <f t="shared" si="2"/>
        <v>0.19234013179101472</v>
      </c>
      <c r="L25" s="23">
        <f t="shared" si="3"/>
        <v>0.27549789557246412</v>
      </c>
      <c r="M25" s="4"/>
    </row>
    <row r="26" spans="1:13" x14ac:dyDescent="0.25">
      <c r="A26" s="17"/>
      <c r="B26" s="18">
        <v>455</v>
      </c>
      <c r="C26" s="19" t="s">
        <v>222</v>
      </c>
      <c r="D26" s="20">
        <v>0</v>
      </c>
      <c r="E26" s="21">
        <v>0.22810499999999997</v>
      </c>
      <c r="F26" s="21">
        <f t="shared" si="0"/>
        <v>2.0708229956462307E-2</v>
      </c>
      <c r="G26" s="21">
        <v>9.5137599564623088E-3</v>
      </c>
      <c r="H26" s="21">
        <v>2.9080999999999998E-3</v>
      </c>
      <c r="I26" s="21">
        <v>8.2863699999999995E-3</v>
      </c>
      <c r="J26" s="22">
        <f t="shared" si="1"/>
        <v>4.170780980891392E-2</v>
      </c>
      <c r="K26" s="22">
        <f t="shared" si="2"/>
        <v>5.4456763141808862E-2</v>
      </c>
      <c r="L26" s="23">
        <f t="shared" si="3"/>
        <v>9.0783761673186955E-2</v>
      </c>
      <c r="M26" s="4"/>
    </row>
    <row r="27" spans="1:13" x14ac:dyDescent="0.25">
      <c r="A27" s="17"/>
      <c r="B27" s="18">
        <v>456</v>
      </c>
      <c r="C27" s="19" t="s">
        <v>223</v>
      </c>
      <c r="D27" s="20">
        <v>2.5000000000000001E-3</v>
      </c>
      <c r="E27" s="21">
        <v>0.22105999999999998</v>
      </c>
      <c r="F27" s="21">
        <f t="shared" si="0"/>
        <v>1.8767060231986866E-2</v>
      </c>
      <c r="G27" s="21">
        <v>7.8315002319868654E-3</v>
      </c>
      <c r="H27" s="21">
        <v>3.9355600000000003E-3</v>
      </c>
      <c r="I27" s="21">
        <v>7.0000000000000001E-3</v>
      </c>
      <c r="J27" s="22">
        <f t="shared" si="1"/>
        <v>3.5427034434030877E-2</v>
      </c>
      <c r="K27" s="22">
        <f t="shared" si="2"/>
        <v>5.3230164805875634E-2</v>
      </c>
      <c r="L27" s="23">
        <f t="shared" si="3"/>
        <v>8.4895775952170752E-2</v>
      </c>
      <c r="M27" s="4"/>
    </row>
    <row r="28" spans="1:13" x14ac:dyDescent="0.25">
      <c r="A28" s="17"/>
      <c r="B28" s="18">
        <v>457</v>
      </c>
      <c r="C28" s="19" t="s">
        <v>224</v>
      </c>
      <c r="D28" s="20">
        <v>0</v>
      </c>
      <c r="E28" s="21">
        <v>0.63247199999999992</v>
      </c>
      <c r="F28" s="21">
        <f t="shared" si="0"/>
        <v>0.10521812977648257</v>
      </c>
      <c r="G28" s="21">
        <v>9.9999997764825821E-3</v>
      </c>
      <c r="H28" s="21">
        <v>3.2658769999999997E-2</v>
      </c>
      <c r="I28" s="21">
        <v>6.2559359999999994E-2</v>
      </c>
      <c r="J28" s="22">
        <f t="shared" si="1"/>
        <v>1.581097625900053E-2</v>
      </c>
      <c r="K28" s="22">
        <f t="shared" si="2"/>
        <v>6.7447681124986697E-2</v>
      </c>
      <c r="L28" s="23">
        <f t="shared" si="3"/>
        <v>0.16636013890967913</v>
      </c>
      <c r="M28" s="4"/>
    </row>
    <row r="29" spans="1:13" x14ac:dyDescent="0.25">
      <c r="A29" s="17"/>
      <c r="B29" s="18">
        <v>458</v>
      </c>
      <c r="C29" s="19" t="s">
        <v>225</v>
      </c>
      <c r="D29" s="20">
        <v>4.0000000000000001E-3</v>
      </c>
      <c r="E29" s="21">
        <v>0.53254800000000002</v>
      </c>
      <c r="F29" s="21">
        <f t="shared" si="0"/>
        <v>1.9256969999999998E-2</v>
      </c>
      <c r="G29" s="21">
        <v>0</v>
      </c>
      <c r="H29" s="21">
        <v>0</v>
      </c>
      <c r="I29" s="21">
        <v>1.9256969999999998E-2</v>
      </c>
      <c r="J29" s="22">
        <f t="shared" si="1"/>
        <v>0</v>
      </c>
      <c r="K29" s="22">
        <f t="shared" si="2"/>
        <v>0</v>
      </c>
      <c r="L29" s="23">
        <f t="shared" si="3"/>
        <v>3.6160064444895106E-2</v>
      </c>
      <c r="M29" s="4"/>
    </row>
    <row r="30" spans="1:13" x14ac:dyDescent="0.25">
      <c r="A30" s="17"/>
      <c r="B30" s="18">
        <v>459</v>
      </c>
      <c r="C30" s="19" t="s">
        <v>226</v>
      </c>
      <c r="D30" s="20">
        <v>0</v>
      </c>
      <c r="E30" s="21">
        <v>0.299348</v>
      </c>
      <c r="F30" s="21">
        <f t="shared" si="0"/>
        <v>3.0232270003587924E-2</v>
      </c>
      <c r="G30" s="21">
        <v>2.9000000358792022E-4</v>
      </c>
      <c r="H30" s="21">
        <v>1.0481000000000001E-2</v>
      </c>
      <c r="I30" s="21">
        <v>1.9461270000000003E-2</v>
      </c>
      <c r="J30" s="22">
        <f t="shared" si="1"/>
        <v>9.687721434180961E-4</v>
      </c>
      <c r="K30" s="22">
        <f t="shared" si="2"/>
        <v>3.598153321080455E-2</v>
      </c>
      <c r="L30" s="23">
        <f t="shared" si="3"/>
        <v>0.10099372637728637</v>
      </c>
      <c r="M30" s="4"/>
    </row>
    <row r="31" spans="1:13" x14ac:dyDescent="0.25">
      <c r="A31" s="17"/>
      <c r="B31" s="18">
        <v>460</v>
      </c>
      <c r="C31" s="19" t="s">
        <v>227</v>
      </c>
      <c r="D31" s="20">
        <v>0.21735700000000002</v>
      </c>
      <c r="E31" s="21">
        <v>0.463833</v>
      </c>
      <c r="F31" s="21">
        <f t="shared" si="0"/>
        <v>0.10777073500411689</v>
      </c>
      <c r="G31" s="21">
        <v>0.10327460500411689</v>
      </c>
      <c r="H31" s="21">
        <v>4.4961300000000001E-3</v>
      </c>
      <c r="I31" s="21">
        <v>0</v>
      </c>
      <c r="J31" s="22">
        <f t="shared" si="1"/>
        <v>0.22265471625373118</v>
      </c>
      <c r="K31" s="22">
        <f t="shared" si="2"/>
        <v>0.23234814039560983</v>
      </c>
      <c r="L31" s="23">
        <f t="shared" si="3"/>
        <v>0.23234814039560983</v>
      </c>
      <c r="M31" s="4"/>
    </row>
    <row r="32" spans="1:13" x14ac:dyDescent="0.25">
      <c r="A32" s="17"/>
      <c r="B32" s="18">
        <v>461</v>
      </c>
      <c r="C32" s="19" t="s">
        <v>228</v>
      </c>
      <c r="D32" s="20">
        <v>0.67137200000000008</v>
      </c>
      <c r="E32" s="21">
        <v>0.87469600000000014</v>
      </c>
      <c r="F32" s="21">
        <f t="shared" si="0"/>
        <v>0.11526595999972071</v>
      </c>
      <c r="G32" s="21">
        <v>9.019119999720715E-3</v>
      </c>
      <c r="H32" s="21">
        <v>9.3399999999999993E-3</v>
      </c>
      <c r="I32" s="21">
        <v>9.6906839999999994E-2</v>
      </c>
      <c r="J32" s="22">
        <f t="shared" si="1"/>
        <v>1.0311148101421195E-2</v>
      </c>
      <c r="K32" s="22">
        <f t="shared" si="2"/>
        <v>2.0989143656448314E-2</v>
      </c>
      <c r="L32" s="23">
        <f t="shared" si="3"/>
        <v>0.13177830926369927</v>
      </c>
      <c r="M32" s="4"/>
    </row>
    <row r="33" spans="1:13" x14ac:dyDescent="0.25">
      <c r="A33" s="17"/>
      <c r="B33" s="18">
        <v>462</v>
      </c>
      <c r="C33" s="19" t="s">
        <v>229</v>
      </c>
      <c r="D33" s="20">
        <v>4.7135000000000003E-2</v>
      </c>
      <c r="E33" s="21">
        <v>4.7135000000000003E-2</v>
      </c>
      <c r="F33" s="21">
        <f t="shared" si="0"/>
        <v>1.2883190125178001E-2</v>
      </c>
      <c r="G33" s="21">
        <v>4.3129801251780009E-3</v>
      </c>
      <c r="H33" s="21">
        <v>2.2680000000000001E-3</v>
      </c>
      <c r="I33" s="21">
        <v>6.3022099999999999E-3</v>
      </c>
      <c r="J33" s="22">
        <f t="shared" si="1"/>
        <v>9.1502707652020801E-2</v>
      </c>
      <c r="K33" s="22">
        <f t="shared" si="2"/>
        <v>0.13961981807951629</v>
      </c>
      <c r="L33" s="23">
        <f t="shared" si="3"/>
        <v>0.27332534475820514</v>
      </c>
      <c r="M33" s="4"/>
    </row>
    <row r="34" spans="1:13" x14ac:dyDescent="0.25">
      <c r="A34" s="17"/>
      <c r="B34" s="18">
        <v>463</v>
      </c>
      <c r="C34" s="19" t="s">
        <v>230</v>
      </c>
      <c r="D34" s="20">
        <v>0.66489599999999993</v>
      </c>
      <c r="E34" s="21">
        <v>1.73705</v>
      </c>
      <c r="F34" s="21">
        <f t="shared" si="0"/>
        <v>0.48686522212000716</v>
      </c>
      <c r="G34" s="21">
        <v>0.27766660212000716</v>
      </c>
      <c r="H34" s="21">
        <v>8.3467360000000004E-2</v>
      </c>
      <c r="I34" s="21">
        <v>0.12573125999999998</v>
      </c>
      <c r="J34" s="22">
        <f t="shared" si="1"/>
        <v>0.15984951620276167</v>
      </c>
      <c r="K34" s="22">
        <f t="shared" si="2"/>
        <v>0.20790072946662858</v>
      </c>
      <c r="L34" s="23">
        <f t="shared" si="3"/>
        <v>0.28028279100774711</v>
      </c>
      <c r="M34" s="4"/>
    </row>
    <row r="35" spans="1:13" x14ac:dyDescent="0.25">
      <c r="A35" s="17"/>
      <c r="B35" s="18">
        <v>464</v>
      </c>
      <c r="C35" s="19" t="s">
        <v>231</v>
      </c>
      <c r="D35" s="20">
        <v>1.0078449999999997</v>
      </c>
      <c r="E35" s="21">
        <v>1.8070000000000004</v>
      </c>
      <c r="F35" s="21">
        <f t="shared" si="0"/>
        <v>0.74039199234676101</v>
      </c>
      <c r="G35" s="21">
        <v>0.28418278234676109</v>
      </c>
      <c r="H35" s="21">
        <v>0.37823477999999999</v>
      </c>
      <c r="I35" s="21">
        <v>7.7974429999999983E-2</v>
      </c>
      <c r="J35" s="22">
        <f t="shared" si="1"/>
        <v>0.15726772681060378</v>
      </c>
      <c r="K35" s="22">
        <f t="shared" si="2"/>
        <v>0.36658415182443882</v>
      </c>
      <c r="L35" s="23">
        <f t="shared" si="3"/>
        <v>0.40973546892460477</v>
      </c>
      <c r="M35" s="4"/>
    </row>
    <row r="36" spans="1:13" ht="15.75" thickBot="1" x14ac:dyDescent="0.3">
      <c r="A36" s="41" t="s">
        <v>233</v>
      </c>
      <c r="B36" s="58"/>
      <c r="C36" s="43"/>
      <c r="D36" s="44">
        <v>8.745E-2</v>
      </c>
      <c r="E36" s="45">
        <v>9.1850000000000001E-2</v>
      </c>
      <c r="F36" s="45">
        <f t="shared" si="0"/>
        <v>8.0806998528481933E-3</v>
      </c>
      <c r="G36" s="45">
        <v>6.1806998528481927E-3</v>
      </c>
      <c r="H36" s="45">
        <v>0</v>
      </c>
      <c r="I36" s="45">
        <v>1.9E-3</v>
      </c>
      <c r="J36" s="46">
        <f t="shared" si="1"/>
        <v>6.7291234108309117E-2</v>
      </c>
      <c r="K36" s="46">
        <f t="shared" si="2"/>
        <v>6.7291234108309117E-2</v>
      </c>
      <c r="L36" s="47">
        <f t="shared" si="3"/>
        <v>8.7977135033731016E-2</v>
      </c>
      <c r="M36" s="4"/>
    </row>
    <row r="37" spans="1:13" x14ac:dyDescent="0.25">
      <c r="D37" s="5"/>
      <c r="E37" s="5"/>
      <c r="F37" s="5"/>
      <c r="G37" s="5"/>
      <c r="H37" s="5"/>
      <c r="I37" s="5"/>
      <c r="J37" s="4"/>
      <c r="K37" s="4"/>
      <c r="L37" s="4"/>
      <c r="M37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4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129</v>
      </c>
      <c r="B1" s="51" t="s">
        <v>89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2072</v>
      </c>
      <c r="N2" s="72" t="s">
        <v>2093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48.876338999999987</v>
      </c>
      <c r="E6" s="14">
        <f ca="1">SUM(E7:OFFSET(E7,50,0))</f>
        <v>51.384469000000031</v>
      </c>
      <c r="F6" s="14">
        <f ca="1">SUM(F7:OFFSET(F7,50,0))</f>
        <v>23.288778684142798</v>
      </c>
      <c r="G6" s="14">
        <f ca="1">SUM(G7:OFFSET(G7,50,0))</f>
        <v>15.090020864142801</v>
      </c>
      <c r="H6" s="14">
        <f ca="1">SUM(H7:OFFSET(H7,50,0))</f>
        <v>4.3432235900000009</v>
      </c>
      <c r="I6" s="14">
        <f ca="1">SUM(I7:OFFSET(I7,50,0))</f>
        <v>3.8555342300000008</v>
      </c>
      <c r="J6" s="15">
        <f ca="1">IFERROR(G6/E6,0)</f>
        <v>0.29366890731405226</v>
      </c>
      <c r="K6" s="15">
        <f ca="1">IFERROR(SUM(G6,H6)/E6,0)</f>
        <v>0.37819296048661688</v>
      </c>
      <c r="L6" s="16">
        <f ca="1">IFERROR(SUM(G6,H6,I6)/E6,0)</f>
        <v>0.45322602602243078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1.2999999999999999E-3</v>
      </c>
      <c r="E7" s="21">
        <v>0.20615700000000003</v>
      </c>
      <c r="F7" s="21">
        <f t="shared" ref="F7:F31" si="0">SUM(G7,H7,I7)</f>
        <v>2.8866610027069695E-2</v>
      </c>
      <c r="G7" s="21">
        <v>1.8116200270696936E-3</v>
      </c>
      <c r="H7" s="21">
        <v>1.2112049999999999E-2</v>
      </c>
      <c r="I7" s="21">
        <v>1.494294E-2</v>
      </c>
      <c r="J7" s="22">
        <f t="shared" ref="J7:J31" si="1">IFERROR(G7/E7,0)</f>
        <v>8.7875746497557364E-3</v>
      </c>
      <c r="K7" s="22">
        <f t="shared" ref="K7:K31" si="2">IFERROR(SUM(G7,H7)/E7,0)</f>
        <v>6.75391571815155E-2</v>
      </c>
      <c r="L7" s="23">
        <f t="shared" ref="L7:L31" si="3">IFERROR(SUM(G7,H7,I7)/E7,0)</f>
        <v>0.14002245874294683</v>
      </c>
      <c r="M7" s="4"/>
      <c r="N7" t="s">
        <v>252</v>
      </c>
      <c r="O7" s="5">
        <v>0.32130179510649215</v>
      </c>
      <c r="P7" s="71">
        <v>0.52782836738241323</v>
      </c>
    </row>
    <row r="8" spans="1:16" x14ac:dyDescent="0.25">
      <c r="A8" s="17"/>
      <c r="B8" s="55">
        <v>2</v>
      </c>
      <c r="C8" s="19" t="s">
        <v>251</v>
      </c>
      <c r="D8" s="20">
        <v>0.26268300000000006</v>
      </c>
      <c r="E8" s="21">
        <v>0.70131600000000016</v>
      </c>
      <c r="F8" s="21">
        <f t="shared" si="0"/>
        <v>0.13753645024761638</v>
      </c>
      <c r="G8" s="21">
        <v>6.0911540247616358E-2</v>
      </c>
      <c r="H8" s="21">
        <v>2.4214070000000001E-2</v>
      </c>
      <c r="I8" s="21">
        <v>5.2410840000000014E-2</v>
      </c>
      <c r="J8" s="22">
        <f t="shared" si="1"/>
        <v>8.685320204817279E-2</v>
      </c>
      <c r="K8" s="22">
        <f t="shared" si="2"/>
        <v>0.12137982057676759</v>
      </c>
      <c r="L8" s="23">
        <f t="shared" si="3"/>
        <v>0.19611195273972981</v>
      </c>
      <c r="M8" s="4"/>
      <c r="N8" t="s">
        <v>264</v>
      </c>
      <c r="O8" s="5">
        <v>19.351407593754796</v>
      </c>
      <c r="P8" s="71">
        <v>0.51225461066438061</v>
      </c>
    </row>
    <row r="9" spans="1:16" x14ac:dyDescent="0.25">
      <c r="A9" s="17"/>
      <c r="B9" s="55">
        <v>3</v>
      </c>
      <c r="C9" s="19" t="s">
        <v>252</v>
      </c>
      <c r="D9" s="20">
        <v>0.34768800000000005</v>
      </c>
      <c r="E9" s="21">
        <v>0.60872400000000004</v>
      </c>
      <c r="F9" s="21">
        <f t="shared" si="0"/>
        <v>0.32130179510649215</v>
      </c>
      <c r="G9" s="21">
        <v>0.19883599510649219</v>
      </c>
      <c r="H9" s="21">
        <v>0.11876979999999999</v>
      </c>
      <c r="I9" s="21">
        <v>3.6960000000000001E-3</v>
      </c>
      <c r="J9" s="22">
        <f t="shared" si="1"/>
        <v>0.32664392254370156</v>
      </c>
      <c r="K9" s="22">
        <f t="shared" si="2"/>
        <v>0.52175665015095862</v>
      </c>
      <c r="L9" s="23">
        <f t="shared" si="3"/>
        <v>0.52782836738241323</v>
      </c>
      <c r="M9" s="4"/>
      <c r="N9" t="s">
        <v>262</v>
      </c>
      <c r="O9" s="5">
        <v>0.29110348828095861</v>
      </c>
      <c r="P9" s="71">
        <v>0.48612366243442773</v>
      </c>
    </row>
    <row r="10" spans="1:16" x14ac:dyDescent="0.25">
      <c r="A10" s="17"/>
      <c r="B10" s="55">
        <v>4</v>
      </c>
      <c r="C10" s="19" t="s">
        <v>253</v>
      </c>
      <c r="D10" s="20">
        <v>0.35402600000000001</v>
      </c>
      <c r="E10" s="21">
        <v>1.116247</v>
      </c>
      <c r="F10" s="21">
        <f t="shared" si="0"/>
        <v>0.50499210277722928</v>
      </c>
      <c r="G10" s="21">
        <v>0.31829220277722925</v>
      </c>
      <c r="H10" s="21">
        <v>0.10073192</v>
      </c>
      <c r="I10" s="21">
        <v>8.5967979999999999E-2</v>
      </c>
      <c r="J10" s="22">
        <f t="shared" si="1"/>
        <v>0.28514495696492737</v>
      </c>
      <c r="K10" s="22">
        <f t="shared" si="2"/>
        <v>0.37538656119768227</v>
      </c>
      <c r="L10" s="23">
        <f t="shared" si="3"/>
        <v>0.45240175586337905</v>
      </c>
      <c r="M10" s="4"/>
      <c r="N10" t="s">
        <v>253</v>
      </c>
      <c r="O10" s="5">
        <v>0.50499210277722928</v>
      </c>
      <c r="P10" s="71">
        <v>0.45240175586337905</v>
      </c>
    </row>
    <row r="11" spans="1:16" x14ac:dyDescent="0.25">
      <c r="A11" s="17"/>
      <c r="B11" s="55">
        <v>5</v>
      </c>
      <c r="C11" s="19" t="s">
        <v>254</v>
      </c>
      <c r="D11" s="20">
        <v>1.4450000000000001E-2</v>
      </c>
      <c r="E11" s="21">
        <v>0.32665400000000006</v>
      </c>
      <c r="F11" s="21">
        <f t="shared" si="0"/>
        <v>2.1857589850594626E-2</v>
      </c>
      <c r="G11" s="21">
        <v>9.2796998505946249E-3</v>
      </c>
      <c r="H11" s="21">
        <v>8.3000000000000001E-3</v>
      </c>
      <c r="I11" s="21">
        <v>4.2778900000000003E-3</v>
      </c>
      <c r="J11" s="22">
        <f t="shared" si="1"/>
        <v>2.8408345988705553E-2</v>
      </c>
      <c r="K11" s="22">
        <f t="shared" si="2"/>
        <v>5.3817494506709314E-2</v>
      </c>
      <c r="L11" s="23">
        <f t="shared" si="3"/>
        <v>6.6913583946912089E-2</v>
      </c>
      <c r="M11" s="4"/>
      <c r="N11" t="s">
        <v>257</v>
      </c>
      <c r="O11" s="5">
        <v>0.2226007487323709</v>
      </c>
      <c r="P11" s="71">
        <v>0.4236939454079437</v>
      </c>
    </row>
    <row r="12" spans="1:16" x14ac:dyDescent="0.25">
      <c r="A12" s="17"/>
      <c r="B12" s="55">
        <v>6</v>
      </c>
      <c r="C12" s="19" t="s">
        <v>255</v>
      </c>
      <c r="D12" s="20">
        <v>0.12796299999999999</v>
      </c>
      <c r="E12" s="21">
        <v>0.31950499999999998</v>
      </c>
      <c r="F12" s="21">
        <f t="shared" si="0"/>
        <v>0.12266055905899378</v>
      </c>
      <c r="G12" s="21">
        <v>4.2288279058993794E-2</v>
      </c>
      <c r="H12" s="21">
        <v>7.0829909999999996E-2</v>
      </c>
      <c r="I12" s="21">
        <v>9.5423699999999979E-3</v>
      </c>
      <c r="J12" s="22">
        <f t="shared" si="1"/>
        <v>0.13235560964302218</v>
      </c>
      <c r="K12" s="22">
        <f t="shared" si="2"/>
        <v>0.35404199952737453</v>
      </c>
      <c r="L12" s="23">
        <f t="shared" si="3"/>
        <v>0.3839081049091369</v>
      </c>
      <c r="M12" s="4"/>
      <c r="N12" t="s">
        <v>256</v>
      </c>
      <c r="O12" s="5">
        <v>0.74039199234676101</v>
      </c>
      <c r="P12" s="71">
        <v>0.40973546892460488</v>
      </c>
    </row>
    <row r="13" spans="1:16" x14ac:dyDescent="0.25">
      <c r="A13" s="17"/>
      <c r="B13" s="55">
        <v>7</v>
      </c>
      <c r="C13" s="19" t="s">
        <v>256</v>
      </c>
      <c r="D13" s="20">
        <v>1.0078450000000001</v>
      </c>
      <c r="E13" s="21">
        <v>1.8069999999999999</v>
      </c>
      <c r="F13" s="21">
        <f t="shared" si="0"/>
        <v>0.74039199234676101</v>
      </c>
      <c r="G13" s="21">
        <v>0.28418278234676109</v>
      </c>
      <c r="H13" s="21">
        <v>0.37823477999999994</v>
      </c>
      <c r="I13" s="21">
        <v>7.7974429999999997E-2</v>
      </c>
      <c r="J13" s="22">
        <f t="shared" si="1"/>
        <v>0.1572677268106038</v>
      </c>
      <c r="K13" s="22">
        <f t="shared" si="2"/>
        <v>0.36658415182443882</v>
      </c>
      <c r="L13" s="23">
        <f t="shared" si="3"/>
        <v>0.40973546892460488</v>
      </c>
      <c r="M13" s="4"/>
      <c r="N13" t="s">
        <v>263</v>
      </c>
      <c r="O13" s="5">
        <v>0.29707843741822615</v>
      </c>
      <c r="P13" s="71">
        <v>0.38808366993410365</v>
      </c>
    </row>
    <row r="14" spans="1:16" x14ac:dyDescent="0.25">
      <c r="A14" s="17"/>
      <c r="B14" s="55">
        <v>8</v>
      </c>
      <c r="C14" s="19" t="s">
        <v>257</v>
      </c>
      <c r="D14" s="20">
        <v>0.33987299999999998</v>
      </c>
      <c r="E14" s="21">
        <v>0.5253810000000001</v>
      </c>
      <c r="F14" s="21">
        <f t="shared" si="0"/>
        <v>0.2226007487323709</v>
      </c>
      <c r="G14" s="21">
        <v>0.16295538873237092</v>
      </c>
      <c r="H14" s="21">
        <v>2.1577450000000005E-2</v>
      </c>
      <c r="I14" s="21">
        <v>3.8067909999999996E-2</v>
      </c>
      <c r="J14" s="22">
        <f t="shared" si="1"/>
        <v>0.31016612464548754</v>
      </c>
      <c r="K14" s="22">
        <f t="shared" si="2"/>
        <v>0.35123622424939405</v>
      </c>
      <c r="L14" s="23">
        <f t="shared" si="3"/>
        <v>0.4236939454079437</v>
      </c>
      <c r="M14" s="4"/>
      <c r="N14" t="s">
        <v>255</v>
      </c>
      <c r="O14" s="5">
        <v>0.12266055905899378</v>
      </c>
      <c r="P14" s="71">
        <v>0.3839081049091369</v>
      </c>
    </row>
    <row r="15" spans="1:16" x14ac:dyDescent="0.25">
      <c r="A15" s="17"/>
      <c r="B15" s="55">
        <v>9</v>
      </c>
      <c r="C15" s="19" t="s">
        <v>258</v>
      </c>
      <c r="D15" s="20">
        <v>3.27E-2</v>
      </c>
      <c r="E15" s="21">
        <v>0.292516</v>
      </c>
      <c r="F15" s="21">
        <f t="shared" si="0"/>
        <v>0.10350040037148849</v>
      </c>
      <c r="G15" s="21">
        <v>1.0227970371488482E-2</v>
      </c>
      <c r="H15" s="21">
        <v>5.8533109999999999E-2</v>
      </c>
      <c r="I15" s="21">
        <v>3.4739320000000004E-2</v>
      </c>
      <c r="J15" s="22">
        <f t="shared" si="1"/>
        <v>3.4965507430323409E-2</v>
      </c>
      <c r="K15" s="22">
        <f t="shared" si="2"/>
        <v>0.23506775824737272</v>
      </c>
      <c r="L15" s="23">
        <f t="shared" si="3"/>
        <v>0.35382816793436422</v>
      </c>
      <c r="M15" s="4"/>
      <c r="N15" t="s">
        <v>260</v>
      </c>
      <c r="O15" s="5">
        <v>0.22587503992201408</v>
      </c>
      <c r="P15" s="71">
        <v>0.36019786747274557</v>
      </c>
    </row>
    <row r="16" spans="1:16" x14ac:dyDescent="0.25">
      <c r="A16" s="17"/>
      <c r="B16" s="55">
        <v>10</v>
      </c>
      <c r="C16" s="19" t="s">
        <v>259</v>
      </c>
      <c r="D16" s="20">
        <v>0</v>
      </c>
      <c r="E16" s="21">
        <v>0.298647</v>
      </c>
      <c r="F16" s="21">
        <f t="shared" si="0"/>
        <v>2.4959229868669289E-2</v>
      </c>
      <c r="G16" s="21">
        <v>4.7612198686692864E-3</v>
      </c>
      <c r="H16" s="21">
        <v>2.3365800000000004E-3</v>
      </c>
      <c r="I16" s="21">
        <v>1.7861430000000001E-2</v>
      </c>
      <c r="J16" s="22">
        <f t="shared" si="1"/>
        <v>1.594263417569668E-2</v>
      </c>
      <c r="K16" s="22">
        <f t="shared" si="2"/>
        <v>2.3766519900314708E-2</v>
      </c>
      <c r="L16" s="23">
        <f t="shared" si="3"/>
        <v>8.35743532286254E-2</v>
      </c>
      <c r="M16" s="4"/>
      <c r="N16" t="s">
        <v>258</v>
      </c>
      <c r="O16" s="5">
        <v>0.10350040037148849</v>
      </c>
      <c r="P16" s="71">
        <v>0.35382816793436422</v>
      </c>
    </row>
    <row r="17" spans="1:16" x14ac:dyDescent="0.25">
      <c r="A17" s="17"/>
      <c r="B17" s="55">
        <v>11</v>
      </c>
      <c r="C17" s="19" t="s">
        <v>260</v>
      </c>
      <c r="D17" s="20">
        <v>0.43633</v>
      </c>
      <c r="E17" s="21">
        <v>0.62708599999999981</v>
      </c>
      <c r="F17" s="21">
        <f t="shared" si="0"/>
        <v>0.22587503992201408</v>
      </c>
      <c r="G17" s="21">
        <v>0.1482430299220141</v>
      </c>
      <c r="H17" s="21">
        <v>3.077613999999999E-2</v>
      </c>
      <c r="I17" s="21">
        <v>4.6855870000000001E-2</v>
      </c>
      <c r="J17" s="22">
        <f t="shared" si="1"/>
        <v>0.23639983977000625</v>
      </c>
      <c r="K17" s="22">
        <f t="shared" si="2"/>
        <v>0.28547786096646094</v>
      </c>
      <c r="L17" s="23">
        <f t="shared" si="3"/>
        <v>0.36019786747274557</v>
      </c>
      <c r="M17" s="4"/>
      <c r="N17" t="s">
        <v>266</v>
      </c>
      <c r="O17" s="5">
        <v>0.4063566409904289</v>
      </c>
      <c r="P17" s="71">
        <v>0.27549789557246412</v>
      </c>
    </row>
    <row r="18" spans="1:16" x14ac:dyDescent="0.25">
      <c r="A18" s="17"/>
      <c r="B18" s="55">
        <v>12</v>
      </c>
      <c r="C18" s="19" t="s">
        <v>261</v>
      </c>
      <c r="D18" s="20">
        <v>0.24338900000000005</v>
      </c>
      <c r="E18" s="21">
        <v>0.39540199999999992</v>
      </c>
      <c r="F18" s="21">
        <f t="shared" si="0"/>
        <v>5.818746029155776E-2</v>
      </c>
      <c r="G18" s="21">
        <v>3.2769760291557759E-2</v>
      </c>
      <c r="H18" s="21">
        <v>9.3542899999999995E-3</v>
      </c>
      <c r="I18" s="21">
        <v>1.606341E-2</v>
      </c>
      <c r="J18" s="22">
        <f t="shared" si="1"/>
        <v>8.2877072679343466E-2</v>
      </c>
      <c r="K18" s="22">
        <f t="shared" si="2"/>
        <v>0.10653474259502423</v>
      </c>
      <c r="L18" s="23">
        <f t="shared" si="3"/>
        <v>0.14716025789337883</v>
      </c>
      <c r="M18" s="4"/>
      <c r="N18" t="s">
        <v>274</v>
      </c>
      <c r="O18" s="5">
        <v>1.2883190125178001E-2</v>
      </c>
      <c r="P18" s="71">
        <v>0.27332534475820514</v>
      </c>
    </row>
    <row r="19" spans="1:16" x14ac:dyDescent="0.25">
      <c r="A19" s="17"/>
      <c r="B19" s="55">
        <v>13</v>
      </c>
      <c r="C19" s="19" t="s">
        <v>262</v>
      </c>
      <c r="D19" s="20">
        <v>0.44681300000000002</v>
      </c>
      <c r="E19" s="21">
        <v>0.59882599999999997</v>
      </c>
      <c r="F19" s="21">
        <f t="shared" si="0"/>
        <v>0.29110348828095861</v>
      </c>
      <c r="G19" s="21">
        <v>0.20125035828095861</v>
      </c>
      <c r="H19" s="21">
        <v>4.3445350000000001E-2</v>
      </c>
      <c r="I19" s="21">
        <v>4.6407779999999996E-2</v>
      </c>
      <c r="J19" s="22">
        <f t="shared" si="1"/>
        <v>0.33607485025860367</v>
      </c>
      <c r="K19" s="22">
        <f t="shared" si="2"/>
        <v>0.40862572480312914</v>
      </c>
      <c r="L19" s="23">
        <f t="shared" si="3"/>
        <v>0.48612366243442773</v>
      </c>
      <c r="M19" s="4"/>
      <c r="N19" t="s">
        <v>272</v>
      </c>
      <c r="O19" s="5">
        <v>0.10777073500411689</v>
      </c>
      <c r="P19" s="71">
        <v>0.23234814039560983</v>
      </c>
    </row>
    <row r="20" spans="1:16" x14ac:dyDescent="0.25">
      <c r="A20" s="17"/>
      <c r="B20" s="55">
        <v>14</v>
      </c>
      <c r="C20" s="19" t="s">
        <v>263</v>
      </c>
      <c r="D20" s="20">
        <v>0.61348799999999992</v>
      </c>
      <c r="E20" s="21">
        <v>0.76550099999999965</v>
      </c>
      <c r="F20" s="21">
        <f t="shared" si="0"/>
        <v>0.29707843741822615</v>
      </c>
      <c r="G20" s="21">
        <v>0.19110693741822615</v>
      </c>
      <c r="H20" s="21">
        <v>6.4981109999999995E-2</v>
      </c>
      <c r="I20" s="21">
        <v>4.0990389999999995E-2</v>
      </c>
      <c r="J20" s="22">
        <f t="shared" si="1"/>
        <v>0.24964949414595963</v>
      </c>
      <c r="K20" s="22">
        <f t="shared" si="2"/>
        <v>0.33453652891142699</v>
      </c>
      <c r="L20" s="23">
        <f t="shared" si="3"/>
        <v>0.38808366993410365</v>
      </c>
      <c r="M20" s="4"/>
      <c r="N20" t="s">
        <v>251</v>
      </c>
      <c r="O20" s="5">
        <v>0.13753645024761638</v>
      </c>
      <c r="P20" s="71">
        <v>0.19611195273972981</v>
      </c>
    </row>
    <row r="21" spans="1:16" x14ac:dyDescent="0.25">
      <c r="A21" s="17"/>
      <c r="B21" s="55">
        <v>15</v>
      </c>
      <c r="C21" s="19" t="s">
        <v>264</v>
      </c>
      <c r="D21" s="20">
        <v>42.436518999999997</v>
      </c>
      <c r="E21" s="21">
        <v>37.776932000000031</v>
      </c>
      <c r="F21" s="21">
        <f t="shared" si="0"/>
        <v>19.351407593754796</v>
      </c>
      <c r="G21" s="21">
        <v>13.072869443754794</v>
      </c>
      <c r="H21" s="21">
        <v>3.2552323700000008</v>
      </c>
      <c r="I21" s="21">
        <v>3.0233057800000012</v>
      </c>
      <c r="J21" s="22">
        <f t="shared" si="1"/>
        <v>0.34605429164429719</v>
      </c>
      <c r="K21" s="22">
        <f t="shared" si="2"/>
        <v>0.43222413651152991</v>
      </c>
      <c r="L21" s="23">
        <f t="shared" si="3"/>
        <v>0.51225461066438061</v>
      </c>
      <c r="M21" s="4"/>
      <c r="N21" t="s">
        <v>269</v>
      </c>
      <c r="O21" s="5">
        <v>0.10521812977648257</v>
      </c>
      <c r="P21" s="71">
        <v>0.16636013890967913</v>
      </c>
    </row>
    <row r="22" spans="1:16" x14ac:dyDescent="0.25">
      <c r="A22" s="17"/>
      <c r="B22" s="55">
        <v>16</v>
      </c>
      <c r="C22" s="19" t="s">
        <v>265</v>
      </c>
      <c r="D22" s="20">
        <v>0</v>
      </c>
      <c r="E22" s="21">
        <v>0.24438799999999999</v>
      </c>
      <c r="F22" s="21">
        <f t="shared" si="0"/>
        <v>0</v>
      </c>
      <c r="G22" s="21">
        <v>0</v>
      </c>
      <c r="H22" s="21">
        <v>0</v>
      </c>
      <c r="I22" s="21">
        <v>0</v>
      </c>
      <c r="J22" s="22">
        <f t="shared" si="1"/>
        <v>0</v>
      </c>
      <c r="K22" s="22">
        <f t="shared" si="2"/>
        <v>0</v>
      </c>
      <c r="L22" s="23">
        <f t="shared" si="3"/>
        <v>0</v>
      </c>
      <c r="M22" s="4"/>
      <c r="N22" t="s">
        <v>261</v>
      </c>
      <c r="O22" s="5">
        <v>5.818746029155776E-2</v>
      </c>
      <c r="P22" s="71">
        <v>0.14716025789337883</v>
      </c>
    </row>
    <row r="23" spans="1:16" x14ac:dyDescent="0.25">
      <c r="A23" s="17"/>
      <c r="B23" s="55">
        <v>17</v>
      </c>
      <c r="C23" s="19" t="s">
        <v>266</v>
      </c>
      <c r="D23" s="20">
        <v>1.2689080000000001</v>
      </c>
      <c r="E23" s="21">
        <v>1.4749900000000002</v>
      </c>
      <c r="F23" s="21">
        <f t="shared" si="0"/>
        <v>0.4063566409904289</v>
      </c>
      <c r="G23" s="21">
        <v>0.20599267099042889</v>
      </c>
      <c r="H23" s="21">
        <v>7.7707100000000001E-2</v>
      </c>
      <c r="I23" s="21">
        <v>0.12265687</v>
      </c>
      <c r="J23" s="22">
        <f t="shared" si="1"/>
        <v>0.13965699495618877</v>
      </c>
      <c r="K23" s="22">
        <f t="shared" si="2"/>
        <v>0.19234013179101472</v>
      </c>
      <c r="L23" s="23">
        <f t="shared" si="3"/>
        <v>0.27549789557246412</v>
      </c>
      <c r="M23" s="4"/>
      <c r="N23" t="s">
        <v>250</v>
      </c>
      <c r="O23" s="5">
        <v>2.8866610027069695E-2</v>
      </c>
      <c r="P23" s="71">
        <v>0.14002245874294683</v>
      </c>
    </row>
    <row r="24" spans="1:16" x14ac:dyDescent="0.25">
      <c r="A24" s="17"/>
      <c r="B24" s="55">
        <v>18</v>
      </c>
      <c r="C24" s="19" t="s">
        <v>267</v>
      </c>
      <c r="D24" s="20">
        <v>0</v>
      </c>
      <c r="E24" s="21">
        <v>0.22810499999999997</v>
      </c>
      <c r="F24" s="21">
        <f t="shared" si="0"/>
        <v>2.0708229956462307E-2</v>
      </c>
      <c r="G24" s="21">
        <v>9.5137599564623088E-3</v>
      </c>
      <c r="H24" s="21">
        <v>2.9080999999999998E-3</v>
      </c>
      <c r="I24" s="21">
        <v>8.2863699999999995E-3</v>
      </c>
      <c r="J24" s="22">
        <f t="shared" si="1"/>
        <v>4.170780980891392E-2</v>
      </c>
      <c r="K24" s="22">
        <f t="shared" si="2"/>
        <v>5.4456763141808862E-2</v>
      </c>
      <c r="L24" s="23">
        <f t="shared" si="3"/>
        <v>9.0783761673186955E-2</v>
      </c>
      <c r="M24" s="4"/>
      <c r="N24" t="s">
        <v>273</v>
      </c>
      <c r="O24" s="5">
        <v>0.11526595999972071</v>
      </c>
      <c r="P24" s="71">
        <v>0.13177830926369927</v>
      </c>
    </row>
    <row r="25" spans="1:16" x14ac:dyDescent="0.25">
      <c r="A25" s="17"/>
      <c r="B25" s="55">
        <v>19</v>
      </c>
      <c r="C25" s="19" t="s">
        <v>268</v>
      </c>
      <c r="D25" s="20">
        <v>2.5000000000000001E-3</v>
      </c>
      <c r="E25" s="21">
        <v>0.22105999999999998</v>
      </c>
      <c r="F25" s="21">
        <f t="shared" si="0"/>
        <v>1.8767060231986866E-2</v>
      </c>
      <c r="G25" s="21">
        <v>7.8315002319868654E-3</v>
      </c>
      <c r="H25" s="21">
        <v>3.9355600000000003E-3</v>
      </c>
      <c r="I25" s="21">
        <v>7.0000000000000001E-3</v>
      </c>
      <c r="J25" s="22">
        <f t="shared" si="1"/>
        <v>3.5427034434030877E-2</v>
      </c>
      <c r="K25" s="22">
        <f t="shared" si="2"/>
        <v>5.3230164805875634E-2</v>
      </c>
      <c r="L25" s="23">
        <f t="shared" si="3"/>
        <v>8.4895775952170752E-2</v>
      </c>
      <c r="M25" s="4"/>
      <c r="N25" t="s">
        <v>271</v>
      </c>
      <c r="O25" s="5">
        <v>3.0232270003587924E-2</v>
      </c>
      <c r="P25" s="71">
        <v>0.10099372637728637</v>
      </c>
    </row>
    <row r="26" spans="1:16" x14ac:dyDescent="0.25">
      <c r="A26" s="17"/>
      <c r="B26" s="55">
        <v>20</v>
      </c>
      <c r="C26" s="19" t="s">
        <v>269</v>
      </c>
      <c r="D26" s="20">
        <v>0</v>
      </c>
      <c r="E26" s="21">
        <v>0.63247199999999992</v>
      </c>
      <c r="F26" s="21">
        <f t="shared" si="0"/>
        <v>0.10521812977648257</v>
      </c>
      <c r="G26" s="21">
        <v>9.9999997764825821E-3</v>
      </c>
      <c r="H26" s="21">
        <v>3.2658769999999997E-2</v>
      </c>
      <c r="I26" s="21">
        <v>6.2559359999999994E-2</v>
      </c>
      <c r="J26" s="22">
        <f t="shared" si="1"/>
        <v>1.581097625900053E-2</v>
      </c>
      <c r="K26" s="22">
        <f t="shared" si="2"/>
        <v>6.7447681124986697E-2</v>
      </c>
      <c r="L26" s="23">
        <f t="shared" si="3"/>
        <v>0.16636013890967913</v>
      </c>
      <c r="M26" s="4"/>
      <c r="N26" t="s">
        <v>267</v>
      </c>
      <c r="O26" s="5">
        <v>2.0708229956462307E-2</v>
      </c>
      <c r="P26" s="71">
        <v>9.0783761673186955E-2</v>
      </c>
    </row>
    <row r="27" spans="1:16" x14ac:dyDescent="0.25">
      <c r="A27" s="17"/>
      <c r="B27" s="55">
        <v>21</v>
      </c>
      <c r="C27" s="19" t="s">
        <v>270</v>
      </c>
      <c r="D27" s="20">
        <v>4.0000000000000001E-3</v>
      </c>
      <c r="E27" s="21">
        <v>0.53254800000000002</v>
      </c>
      <c r="F27" s="21">
        <f t="shared" si="0"/>
        <v>1.9256969999999998E-2</v>
      </c>
      <c r="G27" s="21">
        <v>0</v>
      </c>
      <c r="H27" s="21">
        <v>0</v>
      </c>
      <c r="I27" s="21">
        <v>1.9256969999999998E-2</v>
      </c>
      <c r="J27" s="22">
        <f t="shared" si="1"/>
        <v>0</v>
      </c>
      <c r="K27" s="22">
        <f t="shared" si="2"/>
        <v>0</v>
      </c>
      <c r="L27" s="23">
        <f t="shared" si="3"/>
        <v>3.6160064444895106E-2</v>
      </c>
      <c r="M27" s="4"/>
      <c r="N27" t="s">
        <v>268</v>
      </c>
      <c r="O27" s="5">
        <v>1.8767060231986866E-2</v>
      </c>
      <c r="P27" s="71">
        <v>8.4895775952170752E-2</v>
      </c>
    </row>
    <row r="28" spans="1:16" x14ac:dyDescent="0.25">
      <c r="A28" s="17"/>
      <c r="B28" s="55">
        <v>22</v>
      </c>
      <c r="C28" s="19" t="s">
        <v>271</v>
      </c>
      <c r="D28" s="20">
        <v>0</v>
      </c>
      <c r="E28" s="21">
        <v>0.299348</v>
      </c>
      <c r="F28" s="21">
        <f t="shared" si="0"/>
        <v>3.0232270003587924E-2</v>
      </c>
      <c r="G28" s="21">
        <v>2.9000000358792022E-4</v>
      </c>
      <c r="H28" s="21">
        <v>1.0481000000000001E-2</v>
      </c>
      <c r="I28" s="21">
        <v>1.9461270000000003E-2</v>
      </c>
      <c r="J28" s="22">
        <f t="shared" si="1"/>
        <v>9.687721434180961E-4</v>
      </c>
      <c r="K28" s="22">
        <f t="shared" si="2"/>
        <v>3.598153321080455E-2</v>
      </c>
      <c r="L28" s="23">
        <f t="shared" si="3"/>
        <v>0.10099372637728637</v>
      </c>
      <c r="M28" s="4"/>
      <c r="N28" t="s">
        <v>259</v>
      </c>
      <c r="O28" s="5">
        <v>2.4959229868669289E-2</v>
      </c>
      <c r="P28" s="71">
        <v>8.35743532286254E-2</v>
      </c>
    </row>
    <row r="29" spans="1:16" x14ac:dyDescent="0.25">
      <c r="A29" s="17"/>
      <c r="B29" s="55">
        <v>23</v>
      </c>
      <c r="C29" s="19" t="s">
        <v>272</v>
      </c>
      <c r="D29" s="20">
        <v>0.21735700000000002</v>
      </c>
      <c r="E29" s="21">
        <v>0.463833</v>
      </c>
      <c r="F29" s="21">
        <f t="shared" si="0"/>
        <v>0.10777073500411689</v>
      </c>
      <c r="G29" s="21">
        <v>0.10327460500411689</v>
      </c>
      <c r="H29" s="21">
        <v>4.4961300000000001E-3</v>
      </c>
      <c r="I29" s="21">
        <v>0</v>
      </c>
      <c r="J29" s="22">
        <f t="shared" si="1"/>
        <v>0.22265471625373118</v>
      </c>
      <c r="K29" s="22">
        <f t="shared" si="2"/>
        <v>0.23234814039560983</v>
      </c>
      <c r="L29" s="23">
        <f t="shared" si="3"/>
        <v>0.23234814039560983</v>
      </c>
      <c r="M29" s="4"/>
      <c r="N29" t="s">
        <v>254</v>
      </c>
      <c r="O29" s="5">
        <v>2.1857589850594626E-2</v>
      </c>
      <c r="P29" s="71">
        <v>6.6913583946912089E-2</v>
      </c>
    </row>
    <row r="30" spans="1:16" x14ac:dyDescent="0.25">
      <c r="A30" s="17"/>
      <c r="B30" s="55">
        <v>24</v>
      </c>
      <c r="C30" s="19" t="s">
        <v>273</v>
      </c>
      <c r="D30" s="20">
        <v>0.67137200000000008</v>
      </c>
      <c r="E30" s="21">
        <v>0.87469600000000014</v>
      </c>
      <c r="F30" s="21">
        <f t="shared" si="0"/>
        <v>0.11526595999972071</v>
      </c>
      <c r="G30" s="21">
        <v>9.019119999720715E-3</v>
      </c>
      <c r="H30" s="21">
        <v>9.3399999999999993E-3</v>
      </c>
      <c r="I30" s="21">
        <v>9.6906839999999994E-2</v>
      </c>
      <c r="J30" s="22">
        <f t="shared" si="1"/>
        <v>1.0311148101421195E-2</v>
      </c>
      <c r="K30" s="22">
        <f t="shared" si="2"/>
        <v>2.0989143656448314E-2</v>
      </c>
      <c r="L30" s="23">
        <f t="shared" si="3"/>
        <v>0.13177830926369927</v>
      </c>
      <c r="M30" s="4"/>
      <c r="N30" t="s">
        <v>270</v>
      </c>
      <c r="O30" s="5">
        <v>1.9256969999999998E-2</v>
      </c>
      <c r="P30" s="71">
        <v>3.6160064444895106E-2</v>
      </c>
    </row>
    <row r="31" spans="1:16" ht="15.75" thickBot="1" x14ac:dyDescent="0.3">
      <c r="A31" s="24"/>
      <c r="B31" s="56">
        <v>25</v>
      </c>
      <c r="C31" s="26" t="s">
        <v>274</v>
      </c>
      <c r="D31" s="27">
        <v>4.7135000000000003E-2</v>
      </c>
      <c r="E31" s="28">
        <v>4.7135000000000003E-2</v>
      </c>
      <c r="F31" s="28">
        <f t="shared" si="0"/>
        <v>1.2883190125178001E-2</v>
      </c>
      <c r="G31" s="28">
        <v>4.3129801251780009E-3</v>
      </c>
      <c r="H31" s="28">
        <v>2.2680000000000001E-3</v>
      </c>
      <c r="I31" s="28">
        <v>6.3022099999999999E-3</v>
      </c>
      <c r="J31" s="29">
        <f t="shared" si="1"/>
        <v>9.1502707652020801E-2</v>
      </c>
      <c r="K31" s="29">
        <f t="shared" si="2"/>
        <v>0.13961981807951629</v>
      </c>
      <c r="L31" s="30">
        <f t="shared" si="3"/>
        <v>0.27332534475820514</v>
      </c>
      <c r="M31" s="4"/>
      <c r="N31" t="s">
        <v>265</v>
      </c>
      <c r="O31" s="5">
        <v>0</v>
      </c>
      <c r="P31" s="71">
        <v>0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topLeftCell="A11" workbookViewId="0">
      <selection activeCell="A21" sqref="A21:D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.5703125" customWidth="1"/>
    <col min="6" max="6" width="13.5703125" customWidth="1"/>
    <col min="7" max="9" width="0" hidden="1" customWidth="1"/>
  </cols>
  <sheetData>
    <row r="1" spans="1:13" ht="15.75" x14ac:dyDescent="0.25">
      <c r="A1" s="50">
        <v>129</v>
      </c>
      <c r="B1" s="49" t="s">
        <v>89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2073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48.876338999999987</v>
      </c>
      <c r="E6" s="14">
        <v>51.384469000000031</v>
      </c>
      <c r="F6" s="14">
        <v>23.288778684142798</v>
      </c>
      <c r="G6" s="14">
        <v>15.090020864142801</v>
      </c>
      <c r="H6" s="14">
        <v>4.3432235900000009</v>
      </c>
      <c r="I6" s="14">
        <v>3.8555342300000008</v>
      </c>
      <c r="J6" s="15">
        <v>0.29366890731405226</v>
      </c>
      <c r="K6" s="15">
        <v>0.37819296048661688</v>
      </c>
      <c r="L6" s="16">
        <v>0.45322602602243078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44.051854000000006</v>
      </c>
      <c r="E7" s="38">
        <f ca="1">SUM(E8:OFFSET(E6,MATCH("PROYECTOS",$A$8:$A$50,0),0))</f>
        <v>50.195993999999992</v>
      </c>
      <c r="F7" s="38">
        <f ca="1">SUM(F8:OFFSET(F6,MATCH("PROYECTOS",$A$8:$A$50,0),0))</f>
        <v>23.031823721934</v>
      </c>
      <c r="G7" s="38">
        <f ca="1">SUM(G8:OFFSET(G6,MATCH("PROYECTOS",$A$8:$A$50,0),0))</f>
        <v>14.947248211933996</v>
      </c>
      <c r="H7" s="38">
        <f ca="1">SUM(H8:OFFSET(H6,MATCH("PROYECTOS",$A$8:$A$50,0),0))</f>
        <v>4.302653170000001</v>
      </c>
      <c r="I7" s="38">
        <f ca="1">SUM(I8:OFFSET(I6,MATCH("PROYECTOS",$A$8:$A$50,0),0))</f>
        <v>3.7819223400000013</v>
      </c>
      <c r="J7" s="39">
        <f ca="1">IFERROR(G7/E7,0)</f>
        <v>0.29777771134353864</v>
      </c>
      <c r="K7" s="39">
        <f ca="1">IFERROR(SUM(G7,H7)/E7,0)</f>
        <v>0.38349477414341071</v>
      </c>
      <c r="L7" s="40">
        <f ca="1">IFERROR(SUM(G7,H7,I7)/E7,0)</f>
        <v>0.45883788499006517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1.6717859999999996</v>
      </c>
      <c r="E8" s="21">
        <v>1.7926539999999995</v>
      </c>
      <c r="F8" s="21">
        <f t="shared" ref="F8:F12" si="0">SUM(G8,H8,I8)</f>
        <v>0.53205769097162148</v>
      </c>
      <c r="G8" s="21">
        <v>0.27002775097162157</v>
      </c>
      <c r="H8" s="21">
        <v>0.12441947999999999</v>
      </c>
      <c r="I8" s="21">
        <v>0.13761045999999999</v>
      </c>
      <c r="J8" s="22">
        <f t="shared" ref="J8:J13" si="1">IFERROR(G8/E8,0)</f>
        <v>0.15063015560817739</v>
      </c>
      <c r="K8" s="22">
        <f t="shared" ref="K8:K13" si="2">IFERROR(SUM(G8,H8)/E8,0)</f>
        <v>0.22003533920746648</v>
      </c>
      <c r="L8" s="23">
        <f t="shared" ref="L8:L13" si="3">IFERROR(SUM(G8,H8,I8)/E8,0)</f>
        <v>0.29679887528302817</v>
      </c>
      <c r="M8" s="4"/>
    </row>
    <row r="9" spans="1:13" ht="25.5" x14ac:dyDescent="0.25">
      <c r="A9" s="17"/>
      <c r="B9" s="19">
        <v>3000687</v>
      </c>
      <c r="C9" s="19" t="s">
        <v>2075</v>
      </c>
      <c r="D9" s="20">
        <v>1.5375889999999997</v>
      </c>
      <c r="E9" s="21">
        <v>1.5541209999999992</v>
      </c>
      <c r="F9" s="21">
        <f t="shared" si="0"/>
        <v>0.75795403687141638</v>
      </c>
      <c r="G9" s="21">
        <v>0.56138025687141635</v>
      </c>
      <c r="H9" s="21">
        <v>9.166842E-2</v>
      </c>
      <c r="I9" s="21">
        <v>0.10490536000000002</v>
      </c>
      <c r="J9" s="22">
        <f t="shared" si="1"/>
        <v>0.36122043063018688</v>
      </c>
      <c r="K9" s="22">
        <f t="shared" si="2"/>
        <v>0.42020452517623574</v>
      </c>
      <c r="L9" s="23">
        <f t="shared" si="3"/>
        <v>0.48770593594154943</v>
      </c>
      <c r="M9" s="4"/>
    </row>
    <row r="10" spans="1:13" ht="38.25" x14ac:dyDescent="0.25">
      <c r="A10" s="17"/>
      <c r="B10" s="19">
        <v>3000688</v>
      </c>
      <c r="C10" s="19" t="s">
        <v>2076</v>
      </c>
      <c r="D10" s="20">
        <v>35.510712000000005</v>
      </c>
      <c r="E10" s="21">
        <v>40.72215099999999</v>
      </c>
      <c r="F10" s="21">
        <f t="shared" si="0"/>
        <v>19.708138882339</v>
      </c>
      <c r="G10" s="21">
        <v>12.929883182338997</v>
      </c>
      <c r="H10" s="21">
        <v>3.6908905200000008</v>
      </c>
      <c r="I10" s="21">
        <v>3.0873651800000013</v>
      </c>
      <c r="J10" s="22">
        <f t="shared" si="1"/>
        <v>0.31751473988540047</v>
      </c>
      <c r="K10" s="22">
        <f t="shared" si="2"/>
        <v>0.40815068197991311</v>
      </c>
      <c r="L10" s="23">
        <f t="shared" si="3"/>
        <v>0.48396605774432211</v>
      </c>
      <c r="M10" s="4"/>
    </row>
    <row r="11" spans="1:13" ht="25.5" x14ac:dyDescent="0.25">
      <c r="A11" s="17"/>
      <c r="B11" s="19">
        <v>3000689</v>
      </c>
      <c r="C11" s="19" t="s">
        <v>2077</v>
      </c>
      <c r="D11" s="20">
        <v>4.4822669999999993</v>
      </c>
      <c r="E11" s="21">
        <v>5.2970220000000001</v>
      </c>
      <c r="F11" s="21">
        <f t="shared" si="0"/>
        <v>1.6766689189590755</v>
      </c>
      <c r="G11" s="21">
        <v>0.91486216895907546</v>
      </c>
      <c r="H11" s="21">
        <v>0.33860499000000005</v>
      </c>
      <c r="I11" s="21">
        <v>0.42320175999999993</v>
      </c>
      <c r="J11" s="22">
        <f t="shared" si="1"/>
        <v>0.17271254847706419</v>
      </c>
      <c r="K11" s="22">
        <f t="shared" si="2"/>
        <v>0.2366362002950102</v>
      </c>
      <c r="L11" s="23">
        <f t="shared" si="3"/>
        <v>0.31653048051510368</v>
      </c>
      <c r="M11" s="4"/>
    </row>
    <row r="12" spans="1:13" ht="38.25" x14ac:dyDescent="0.25">
      <c r="A12" s="17"/>
      <c r="B12" s="19">
        <v>3000690</v>
      </c>
      <c r="C12" s="19" t="s">
        <v>2078</v>
      </c>
      <c r="D12" s="20">
        <v>0.84949999999999992</v>
      </c>
      <c r="E12" s="21">
        <v>0.83004599999999995</v>
      </c>
      <c r="F12" s="21">
        <f t="shared" si="0"/>
        <v>0.35700419279288487</v>
      </c>
      <c r="G12" s="21">
        <v>0.27109485279288492</v>
      </c>
      <c r="H12" s="21">
        <v>5.706975999999999E-2</v>
      </c>
      <c r="I12" s="21">
        <v>2.8839580000000004E-2</v>
      </c>
      <c r="J12" s="22">
        <f t="shared" si="1"/>
        <v>0.32660220372471516</v>
      </c>
      <c r="K12" s="22">
        <f t="shared" si="2"/>
        <v>0.39535714019811541</v>
      </c>
      <c r="L12" s="23">
        <f t="shared" si="3"/>
        <v>0.43010169652390939</v>
      </c>
      <c r="M12" s="4"/>
    </row>
    <row r="13" spans="1:13" ht="15.75" thickBot="1" x14ac:dyDescent="0.3">
      <c r="A13" s="41" t="s">
        <v>294</v>
      </c>
      <c r="B13" s="43"/>
      <c r="C13" s="43"/>
      <c r="D13" s="44">
        <f ca="1">OFFSET(D13,-MATCH("PROYECTOS",$A$8:$A$50,0)-1,0)-(OFFSET(D13,-MATCH("PROYECTOS",$A$8:$A$50,0),0))</f>
        <v>4.8244849999999815</v>
      </c>
      <c r="E13" s="45">
        <f t="shared" ref="E13:I13" ca="1" si="4">OFFSET(E13,-MATCH("PROYECTOS",$A$8:$A$50,0)-1,0)-(OFFSET(E13,-MATCH("PROYECTOS",$A$8:$A$50,0),0))</f>
        <v>1.1884750000000395</v>
      </c>
      <c r="F13" s="45">
        <f t="shared" ca="1" si="4"/>
        <v>0.25695496220879832</v>
      </c>
      <c r="G13" s="45">
        <f t="shared" ca="1" si="4"/>
        <v>0.14277265220880508</v>
      </c>
      <c r="H13" s="45">
        <f t="shared" ca="1" si="4"/>
        <v>4.0570419999999885E-2</v>
      </c>
      <c r="I13" s="45">
        <f t="shared" ca="1" si="4"/>
        <v>7.3611889999999569E-2</v>
      </c>
      <c r="J13" s="46">
        <f t="shared" ca="1" si="1"/>
        <v>0.12013096801262151</v>
      </c>
      <c r="K13" s="46">
        <f t="shared" ca="1" si="2"/>
        <v>0.15426750433017009</v>
      </c>
      <c r="L13" s="47">
        <f t="shared" ca="1" si="3"/>
        <v>0.21620560988560636</v>
      </c>
      <c r="M13" s="4"/>
    </row>
    <row r="14" spans="1:13" ht="15.75" thickBot="1" x14ac:dyDescent="0.3"/>
    <row r="15" spans="1:13" ht="15.75" thickBot="1" x14ac:dyDescent="0.3">
      <c r="A15" s="89" t="s">
        <v>316</v>
      </c>
      <c r="B15" s="90"/>
      <c r="C15" s="90"/>
      <c r="D15" s="91"/>
    </row>
    <row r="16" spans="1:13" ht="15.75" thickBot="1" x14ac:dyDescent="0.3">
      <c r="A16" s="1" t="s">
        <v>2094</v>
      </c>
    </row>
    <row r="17" spans="1:4" ht="45" customHeight="1" x14ac:dyDescent="0.25">
      <c r="A17" s="82" t="s">
        <v>318</v>
      </c>
      <c r="B17" s="83"/>
      <c r="C17" s="83"/>
      <c r="D17" s="94" t="s">
        <v>319</v>
      </c>
    </row>
    <row r="18" spans="1:4" ht="15.75" thickBot="1" x14ac:dyDescent="0.3">
      <c r="A18" s="92"/>
      <c r="B18" s="93"/>
      <c r="C18" s="93"/>
      <c r="D18" s="95"/>
    </row>
    <row r="19" spans="1:4" x14ac:dyDescent="0.25">
      <c r="A19" s="17"/>
      <c r="B19" s="19">
        <v>3000001</v>
      </c>
      <c r="C19" s="19" t="s">
        <v>276</v>
      </c>
      <c r="D19" s="23">
        <v>0.29679887528302817</v>
      </c>
    </row>
    <row r="20" spans="1:4" ht="25.5" x14ac:dyDescent="0.25">
      <c r="A20" s="17"/>
      <c r="B20" s="19">
        <v>3000689</v>
      </c>
      <c r="C20" s="19" t="s">
        <v>2077</v>
      </c>
      <c r="D20" s="23">
        <v>0.31653048051510368</v>
      </c>
    </row>
    <row r="21" spans="1:4" ht="39" thickBot="1" x14ac:dyDescent="0.3">
      <c r="A21" s="24"/>
      <c r="B21" s="26">
        <v>3000690</v>
      </c>
      <c r="C21" s="26" t="s">
        <v>2078</v>
      </c>
      <c r="D21" s="30">
        <v>0.43010169652390939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K17" sqref="K1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31</v>
      </c>
      <c r="B1" s="50" t="s">
        <v>20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543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299.35990500000003</v>
      </c>
      <c r="E6" s="14">
        <v>297.65999299999999</v>
      </c>
      <c r="F6" s="14">
        <v>147.92891044989756</v>
      </c>
      <c r="G6" s="14">
        <v>106.26169463989754</v>
      </c>
      <c r="H6" s="14">
        <v>22.871134350000002</v>
      </c>
      <c r="I6" s="14">
        <v>18.796081459999996</v>
      </c>
      <c r="J6" s="15">
        <v>0.35699018053762283</v>
      </c>
      <c r="K6" s="15">
        <v>0.43382662106659914</v>
      </c>
      <c r="L6" s="16">
        <v>0.49697276734766827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299.35990499999991</v>
      </c>
      <c r="E7" s="38">
        <f ca="1">SUM(E8:OFFSET(E6,MATCH("GOBIERNOS REGIONALES",$A$8:$A$50,0),0))</f>
        <v>297.65999299999987</v>
      </c>
      <c r="F7" s="38">
        <f ca="1">SUM(F8:OFFSET(F6,MATCH("GOBIERNOS REGIONALES",$A$8:$A$50,0),0))</f>
        <v>147.92891044989756</v>
      </c>
      <c r="G7" s="38">
        <f ca="1">SUM(G8:OFFSET(G6,MATCH("GOBIERNOS REGIONALES",$A$8:$A$50,0),0))</f>
        <v>106.26169463989754</v>
      </c>
      <c r="H7" s="38">
        <f ca="1">SUM(H8:OFFSET(H6,MATCH("GOBIERNOS REGIONALES",$A$8:$A$50,0),0))</f>
        <v>22.871134349999998</v>
      </c>
      <c r="I7" s="38">
        <f ca="1">SUM(I8:OFFSET(I6,MATCH("GOBIERNOS REGIONALES",$A$8:$A$50,0),0))</f>
        <v>18.796081459999996</v>
      </c>
      <c r="J7" s="39">
        <f ca="1">IFERROR(G7/E7,0)</f>
        <v>0.35699018053762294</v>
      </c>
      <c r="K7" s="39">
        <f ca="1">IFERROR(SUM(G7,H7)/E7,0)</f>
        <v>0.43382662106659931</v>
      </c>
      <c r="L7" s="40">
        <f ca="1">IFERROR(SUM(G7,H7,I7)/E7,0)</f>
        <v>0.49697276734766843</v>
      </c>
      <c r="M7" s="4"/>
    </row>
    <row r="8" spans="1:13" x14ac:dyDescent="0.25">
      <c r="A8" s="17"/>
      <c r="B8" s="18">
        <v>7</v>
      </c>
      <c r="C8" s="19" t="s">
        <v>108</v>
      </c>
      <c r="D8" s="20">
        <v>299.35990499999991</v>
      </c>
      <c r="E8" s="21">
        <v>297.65999299999987</v>
      </c>
      <c r="F8" s="21">
        <f t="shared" ref="F8:F10" si="0">SUM(G8,H8,I8)</f>
        <v>147.92891044989756</v>
      </c>
      <c r="G8" s="21">
        <v>106.26169463989754</v>
      </c>
      <c r="H8" s="21">
        <v>22.871134349999998</v>
      </c>
      <c r="I8" s="21">
        <v>18.796081459999996</v>
      </c>
      <c r="J8" s="22">
        <f t="shared" ref="J8:J10" si="1">IFERROR(G8/E8,0)</f>
        <v>0.35699018053762294</v>
      </c>
      <c r="K8" s="22">
        <f t="shared" ref="K8:K10" si="2">IFERROR(SUM(G8,H8)/E8,0)</f>
        <v>0.43382662106659931</v>
      </c>
      <c r="L8" s="23">
        <f t="shared" ref="L8:L10" si="3">IFERROR(SUM(G8,H8,I8)/E8,0)</f>
        <v>0.49697276734766843</v>
      </c>
      <c r="M8" s="4"/>
    </row>
    <row r="9" spans="1:13" ht="15.75" thickBot="1" x14ac:dyDescent="0.3">
      <c r="A9" s="41" t="s">
        <v>206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233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2"/>
  <sheetViews>
    <sheetView workbookViewId="0">
      <selection activeCell="A22" sqref="A22:XFD5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129</v>
      </c>
      <c r="B1" s="49" t="s">
        <v>89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2074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48.876338999999987</v>
      </c>
      <c r="I6" s="14">
        <v>51.384469000000031</v>
      </c>
      <c r="J6" s="14">
        <v>23.288778684142798</v>
      </c>
      <c r="K6" s="14">
        <v>15.090020864142801</v>
      </c>
      <c r="L6" s="14">
        <v>4.3432235900000009</v>
      </c>
      <c r="M6" s="14">
        <v>3.8555342300000008</v>
      </c>
      <c r="N6" s="15">
        <v>0.29366890731405226</v>
      </c>
      <c r="O6" s="15">
        <v>0.37819296048661688</v>
      </c>
      <c r="P6" s="16">
        <v>0.45322602602243078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t="shared" ref="H7:M7" si="0">SUM(H8:H21)</f>
        <v>44.051853999999999</v>
      </c>
      <c r="I7" s="37">
        <f t="shared" si="0"/>
        <v>50.195993999999992</v>
      </c>
      <c r="J7" s="37">
        <f t="shared" si="0"/>
        <v>23.031823721933996</v>
      </c>
      <c r="K7" s="37">
        <f t="shared" si="0"/>
        <v>14.947248211933996</v>
      </c>
      <c r="L7" s="37">
        <f t="shared" si="0"/>
        <v>4.3026531700000001</v>
      </c>
      <c r="M7" s="37">
        <f t="shared" si="0"/>
        <v>3.7819223400000004</v>
      </c>
      <c r="N7" s="39">
        <f>IFERROR(K7/I7,0)</f>
        <v>0.29777771134353864</v>
      </c>
      <c r="O7" s="39">
        <f>IFERROR(SUM(K7,L7)/I7,0)</f>
        <v>0.38349477414341071</v>
      </c>
      <c r="P7" s="40">
        <f>IFERROR(SUM(K7,L7,M7)/I7,0)</f>
        <v>0.45883788499006517</v>
      </c>
      <c r="Q7" s="64"/>
      <c r="R7" s="38"/>
      <c r="S7" s="40"/>
    </row>
    <row r="8" spans="1:19" ht="38.25" x14ac:dyDescent="0.25">
      <c r="A8" s="17"/>
      <c r="B8" s="19">
        <v>5004449</v>
      </c>
      <c r="C8" s="19" t="s">
        <v>2079</v>
      </c>
      <c r="D8" s="68">
        <v>3000688</v>
      </c>
      <c r="E8" s="19" t="s">
        <v>2076</v>
      </c>
      <c r="F8" s="69">
        <v>88</v>
      </c>
      <c r="G8" s="19" t="s">
        <v>756</v>
      </c>
      <c r="H8" s="20">
        <v>8.5142100000000003</v>
      </c>
      <c r="I8" s="21">
        <v>0.97202099999999991</v>
      </c>
      <c r="J8" s="21">
        <f t="shared" ref="J8:J21" si="1">SUM(K8,L8,M8)</f>
        <v>0.69182263407180256</v>
      </c>
      <c r="K8" s="21">
        <v>0.48379845407180255</v>
      </c>
      <c r="L8" s="21">
        <v>0.14245437999999999</v>
      </c>
      <c r="M8" s="21">
        <v>6.5569800000000011E-2</v>
      </c>
      <c r="N8" s="22">
        <f t="shared" ref="N8:N22" si="2">IFERROR(K8/I8,0)</f>
        <v>0.49772428175091132</v>
      </c>
      <c r="O8" s="22">
        <f t="shared" ref="O8:O22" si="3">IFERROR(SUM(K8,L8)/I8,0)</f>
        <v>0.6442791195579135</v>
      </c>
      <c r="P8" s="23">
        <f t="shared" ref="P8:P22" si="4">IFERROR(SUM(K8,L8,M8)/I8,0)</f>
        <v>0.71173630412491362</v>
      </c>
      <c r="Q8" s="70">
        <v>1100</v>
      </c>
      <c r="R8" s="21">
        <v>1031</v>
      </c>
      <c r="S8" s="23">
        <f>IFERROR(R8/Q8,0)</f>
        <v>0.93727272727272726</v>
      </c>
    </row>
    <row r="9" spans="1:19" ht="25.5" x14ac:dyDescent="0.25">
      <c r="A9" s="17"/>
      <c r="B9" s="19">
        <v>5005144</v>
      </c>
      <c r="C9" s="19" t="s">
        <v>2080</v>
      </c>
      <c r="D9" s="68">
        <v>3000001</v>
      </c>
      <c r="E9" s="19" t="s">
        <v>276</v>
      </c>
      <c r="F9" s="69">
        <v>80</v>
      </c>
      <c r="G9" s="19" t="s">
        <v>311</v>
      </c>
      <c r="H9" s="20">
        <v>0.72945300000000002</v>
      </c>
      <c r="I9" s="21">
        <v>0.60773600000000005</v>
      </c>
      <c r="J9" s="21">
        <f t="shared" si="1"/>
        <v>0.17313602290796651</v>
      </c>
      <c r="K9" s="21">
        <v>8.3761992907966487E-2</v>
      </c>
      <c r="L9" s="21">
        <v>4.9356890000000007E-2</v>
      </c>
      <c r="M9" s="21">
        <v>4.001714E-2</v>
      </c>
      <c r="N9" s="22">
        <f t="shared" si="2"/>
        <v>0.13782628132604696</v>
      </c>
      <c r="O9" s="22">
        <f t="shared" si="3"/>
        <v>0.21904064085057737</v>
      </c>
      <c r="P9" s="23">
        <f t="shared" si="4"/>
        <v>0.28488689646156634</v>
      </c>
      <c r="Q9" s="70">
        <v>19</v>
      </c>
      <c r="R9" s="21">
        <v>9</v>
      </c>
      <c r="S9" s="23">
        <f t="shared" ref="S9:S21" si="5">IFERROR(R9/Q9,0)</f>
        <v>0.47368421052631576</v>
      </c>
    </row>
    <row r="10" spans="1:19" ht="25.5" x14ac:dyDescent="0.25">
      <c r="A10" s="17"/>
      <c r="B10" s="19">
        <v>5005145</v>
      </c>
      <c r="C10" s="19" t="s">
        <v>2081</v>
      </c>
      <c r="D10" s="68">
        <v>3000001</v>
      </c>
      <c r="E10" s="19" t="s">
        <v>276</v>
      </c>
      <c r="F10" s="69">
        <v>60</v>
      </c>
      <c r="G10" s="19" t="s">
        <v>310</v>
      </c>
      <c r="H10" s="20">
        <v>0.94233300000000009</v>
      </c>
      <c r="I10" s="21">
        <v>1.1849180000000001</v>
      </c>
      <c r="J10" s="21">
        <f t="shared" si="1"/>
        <v>0.35892166806365505</v>
      </c>
      <c r="K10" s="21">
        <v>0.18626575806365508</v>
      </c>
      <c r="L10" s="21">
        <v>7.5062589999999998E-2</v>
      </c>
      <c r="M10" s="21">
        <v>9.7593319999999983E-2</v>
      </c>
      <c r="N10" s="22">
        <f t="shared" si="2"/>
        <v>0.1571971715035598</v>
      </c>
      <c r="O10" s="22">
        <f t="shared" si="3"/>
        <v>0.22054551290777508</v>
      </c>
      <c r="P10" s="23">
        <f t="shared" si="4"/>
        <v>0.30290844435113234</v>
      </c>
      <c r="Q10" s="70">
        <v>127</v>
      </c>
      <c r="R10" s="21">
        <v>49</v>
      </c>
      <c r="S10" s="23">
        <f t="shared" si="5"/>
        <v>0.38582677165354329</v>
      </c>
    </row>
    <row r="11" spans="1:19" ht="38.25" x14ac:dyDescent="0.25">
      <c r="A11" s="17"/>
      <c r="B11" s="19">
        <v>5005146</v>
      </c>
      <c r="C11" s="19" t="s">
        <v>2082</v>
      </c>
      <c r="D11" s="68">
        <v>3000687</v>
      </c>
      <c r="E11" s="19" t="s">
        <v>2075</v>
      </c>
      <c r="F11" s="69">
        <v>88</v>
      </c>
      <c r="G11" s="19" t="s">
        <v>756</v>
      </c>
      <c r="H11" s="20">
        <v>1.0314269999999999</v>
      </c>
      <c r="I11" s="21">
        <v>1.0462409999999998</v>
      </c>
      <c r="J11" s="21">
        <f t="shared" si="1"/>
        <v>0.53833930621493897</v>
      </c>
      <c r="K11" s="21">
        <v>0.38460550621493894</v>
      </c>
      <c r="L11" s="21">
        <v>7.5608980000000006E-2</v>
      </c>
      <c r="M11" s="21">
        <v>7.8124819999999998E-2</v>
      </c>
      <c r="N11" s="22">
        <f t="shared" si="2"/>
        <v>0.3676069913288994</v>
      </c>
      <c r="O11" s="22">
        <f t="shared" si="3"/>
        <v>0.43987426053360462</v>
      </c>
      <c r="P11" s="23">
        <f t="shared" si="4"/>
        <v>0.51454617646884326</v>
      </c>
      <c r="Q11" s="70">
        <v>1802</v>
      </c>
      <c r="R11" s="21">
        <v>227.31200000000001</v>
      </c>
      <c r="S11" s="23">
        <f t="shared" si="5"/>
        <v>0.12614428412874584</v>
      </c>
    </row>
    <row r="12" spans="1:19" ht="38.25" x14ac:dyDescent="0.25">
      <c r="A12" s="17"/>
      <c r="B12" s="19">
        <v>5005147</v>
      </c>
      <c r="C12" s="19" t="s">
        <v>2083</v>
      </c>
      <c r="D12" s="68">
        <v>3000687</v>
      </c>
      <c r="E12" s="19" t="s">
        <v>2075</v>
      </c>
      <c r="F12" s="69">
        <v>44</v>
      </c>
      <c r="G12" s="19" t="s">
        <v>1158</v>
      </c>
      <c r="H12" s="20">
        <v>0.26900200000000002</v>
      </c>
      <c r="I12" s="21">
        <v>0.26879899999999995</v>
      </c>
      <c r="J12" s="21">
        <f t="shared" si="1"/>
        <v>0.11550122213189069</v>
      </c>
      <c r="K12" s="21">
        <v>8.3746452131890692E-2</v>
      </c>
      <c r="L12" s="21">
        <v>1.0804439999999998E-2</v>
      </c>
      <c r="M12" s="21">
        <v>2.095033E-2</v>
      </c>
      <c r="N12" s="22">
        <f t="shared" si="2"/>
        <v>0.31155790063166422</v>
      </c>
      <c r="O12" s="22">
        <f t="shared" si="3"/>
        <v>0.35175313945323722</v>
      </c>
      <c r="P12" s="23">
        <f t="shared" si="4"/>
        <v>0.42969364518428532</v>
      </c>
      <c r="Q12" s="70">
        <v>283</v>
      </c>
      <c r="R12" s="21">
        <v>58</v>
      </c>
      <c r="S12" s="23">
        <f t="shared" si="5"/>
        <v>0.20494699646643111</v>
      </c>
    </row>
    <row r="13" spans="1:19" ht="38.25" x14ac:dyDescent="0.25">
      <c r="A13" s="17"/>
      <c r="B13" s="19">
        <v>5005148</v>
      </c>
      <c r="C13" s="19" t="s">
        <v>2084</v>
      </c>
      <c r="D13" s="68">
        <v>3000687</v>
      </c>
      <c r="E13" s="19" t="s">
        <v>2075</v>
      </c>
      <c r="F13" s="69">
        <v>215</v>
      </c>
      <c r="G13" s="19" t="s">
        <v>689</v>
      </c>
      <c r="H13" s="20">
        <v>1.2450000000000001E-2</v>
      </c>
      <c r="I13" s="21">
        <v>1.685E-2</v>
      </c>
      <c r="J13" s="21">
        <f t="shared" si="1"/>
        <v>8.0806998528481933E-3</v>
      </c>
      <c r="K13" s="21">
        <v>6.1806998528481927E-3</v>
      </c>
      <c r="L13" s="21">
        <v>0</v>
      </c>
      <c r="M13" s="21">
        <v>1.9E-3</v>
      </c>
      <c r="N13" s="22">
        <f t="shared" si="2"/>
        <v>0.36680711292867613</v>
      </c>
      <c r="O13" s="22">
        <f t="shared" si="3"/>
        <v>0.36680711292867613</v>
      </c>
      <c r="P13" s="23">
        <f t="shared" si="4"/>
        <v>0.47956675684559008</v>
      </c>
      <c r="Q13" s="70">
        <v>0</v>
      </c>
      <c r="R13" s="21">
        <v>0</v>
      </c>
      <c r="S13" s="23">
        <f t="shared" si="5"/>
        <v>0</v>
      </c>
    </row>
    <row r="14" spans="1:19" ht="51" x14ac:dyDescent="0.25">
      <c r="A14" s="17"/>
      <c r="B14" s="19">
        <v>5005149</v>
      </c>
      <c r="C14" s="19" t="s">
        <v>2085</v>
      </c>
      <c r="D14" s="68">
        <v>3000687</v>
      </c>
      <c r="E14" s="19" t="s">
        <v>2075</v>
      </c>
      <c r="F14" s="69">
        <v>236</v>
      </c>
      <c r="G14" s="19" t="s">
        <v>1425</v>
      </c>
      <c r="H14" s="20">
        <v>0.22470999999999997</v>
      </c>
      <c r="I14" s="21">
        <v>0.22223099999999998</v>
      </c>
      <c r="J14" s="21">
        <f t="shared" si="1"/>
        <v>9.6032808671738523E-2</v>
      </c>
      <c r="K14" s="21">
        <v>8.6847598671738524E-2</v>
      </c>
      <c r="L14" s="21">
        <v>5.2550000000000001E-3</v>
      </c>
      <c r="M14" s="21">
        <v>3.93021E-3</v>
      </c>
      <c r="N14" s="22">
        <f t="shared" si="2"/>
        <v>0.39079875747190324</v>
      </c>
      <c r="O14" s="22">
        <f t="shared" si="3"/>
        <v>0.41444532343254781</v>
      </c>
      <c r="P14" s="23">
        <f t="shared" si="4"/>
        <v>0.43213056986531373</v>
      </c>
      <c r="Q14" s="70">
        <v>367</v>
      </c>
      <c r="R14" s="21">
        <v>2</v>
      </c>
      <c r="S14" s="23">
        <f t="shared" si="5"/>
        <v>5.4495912806539508E-3</v>
      </c>
    </row>
    <row r="15" spans="1:19" ht="38.25" x14ac:dyDescent="0.25">
      <c r="A15" s="17"/>
      <c r="B15" s="19">
        <v>5005150</v>
      </c>
      <c r="C15" s="19" t="s">
        <v>2086</v>
      </c>
      <c r="D15" s="68">
        <v>3000688</v>
      </c>
      <c r="E15" s="19" t="s">
        <v>2076</v>
      </c>
      <c r="F15" s="69">
        <v>6</v>
      </c>
      <c r="G15" s="19" t="s">
        <v>635</v>
      </c>
      <c r="H15" s="20">
        <v>16.608387</v>
      </c>
      <c r="I15" s="21">
        <v>29.413046999999999</v>
      </c>
      <c r="J15" s="21">
        <f t="shared" si="1"/>
        <v>13.616911115394815</v>
      </c>
      <c r="K15" s="21">
        <v>8.7261085753948144</v>
      </c>
      <c r="L15" s="21">
        <v>2.7551692600000006</v>
      </c>
      <c r="M15" s="21">
        <v>2.1356332800000004</v>
      </c>
      <c r="N15" s="22">
        <f t="shared" si="2"/>
        <v>0.29667475713736202</v>
      </c>
      <c r="O15" s="22">
        <f t="shared" si="3"/>
        <v>0.39034642807985231</v>
      </c>
      <c r="P15" s="23">
        <f t="shared" si="4"/>
        <v>0.46295479402031403</v>
      </c>
      <c r="Q15" s="70">
        <v>200107</v>
      </c>
      <c r="R15" s="21">
        <v>129998</v>
      </c>
      <c r="S15" s="23">
        <f t="shared" si="5"/>
        <v>0.6496424412939078</v>
      </c>
    </row>
    <row r="16" spans="1:19" ht="38.25" x14ac:dyDescent="0.25">
      <c r="A16" s="17"/>
      <c r="B16" s="19">
        <v>5005151</v>
      </c>
      <c r="C16" s="19" t="s">
        <v>2087</v>
      </c>
      <c r="D16" s="68">
        <v>3000688</v>
      </c>
      <c r="E16" s="19" t="s">
        <v>2076</v>
      </c>
      <c r="F16" s="69">
        <v>6</v>
      </c>
      <c r="G16" s="19" t="s">
        <v>635</v>
      </c>
      <c r="H16" s="20">
        <v>3.8440820000000002</v>
      </c>
      <c r="I16" s="21">
        <v>3.9444999999999997</v>
      </c>
      <c r="J16" s="21">
        <f t="shared" si="1"/>
        <v>1.8880205454916492</v>
      </c>
      <c r="K16" s="21">
        <v>1.3379530654916492</v>
      </c>
      <c r="L16" s="21">
        <v>0.24284649</v>
      </c>
      <c r="M16" s="21">
        <v>0.30722098999999997</v>
      </c>
      <c r="N16" s="22">
        <f t="shared" si="2"/>
        <v>0.33919459132758251</v>
      </c>
      <c r="O16" s="22">
        <f t="shared" si="3"/>
        <v>0.40076043997760158</v>
      </c>
      <c r="P16" s="23">
        <f t="shared" si="4"/>
        <v>0.47864635454218518</v>
      </c>
      <c r="Q16" s="70">
        <v>42361</v>
      </c>
      <c r="R16" s="21">
        <v>25980</v>
      </c>
      <c r="S16" s="23">
        <f t="shared" si="5"/>
        <v>0.61329996931139497</v>
      </c>
    </row>
    <row r="17" spans="1:19" ht="38.25" x14ac:dyDescent="0.25">
      <c r="A17" s="17"/>
      <c r="B17" s="19">
        <v>5005152</v>
      </c>
      <c r="C17" s="19" t="s">
        <v>2088</v>
      </c>
      <c r="D17" s="68">
        <v>3000688</v>
      </c>
      <c r="E17" s="19" t="s">
        <v>2076</v>
      </c>
      <c r="F17" s="69">
        <v>6</v>
      </c>
      <c r="G17" s="19" t="s">
        <v>635</v>
      </c>
      <c r="H17" s="20">
        <v>6.5440329999999962</v>
      </c>
      <c r="I17" s="21">
        <v>6.3925829999999992</v>
      </c>
      <c r="J17" s="21">
        <f t="shared" si="1"/>
        <v>3.5113845873807303</v>
      </c>
      <c r="K17" s="21">
        <v>2.3820230873807304</v>
      </c>
      <c r="L17" s="21">
        <v>0.55042038999999987</v>
      </c>
      <c r="M17" s="21">
        <v>0.57894111000000004</v>
      </c>
      <c r="N17" s="22">
        <f t="shared" si="2"/>
        <v>0.37262294246014965</v>
      </c>
      <c r="O17" s="22">
        <f t="shared" si="3"/>
        <v>0.45872591366912724</v>
      </c>
      <c r="P17" s="23">
        <f t="shared" si="4"/>
        <v>0.5492904178765815</v>
      </c>
      <c r="Q17" s="70">
        <v>31510</v>
      </c>
      <c r="R17" s="21">
        <v>10346</v>
      </c>
      <c r="S17" s="23">
        <f t="shared" si="5"/>
        <v>0.32834020945731512</v>
      </c>
    </row>
    <row r="18" spans="1:19" ht="25.5" x14ac:dyDescent="0.25">
      <c r="A18" s="17"/>
      <c r="B18" s="19">
        <v>5005153</v>
      </c>
      <c r="C18" s="19" t="s">
        <v>2089</v>
      </c>
      <c r="D18" s="68">
        <v>3000689</v>
      </c>
      <c r="E18" s="19" t="s">
        <v>2077</v>
      </c>
      <c r="F18" s="69">
        <v>18</v>
      </c>
      <c r="G18" s="19" t="s">
        <v>712</v>
      </c>
      <c r="H18" s="20">
        <v>3.7847569999999986</v>
      </c>
      <c r="I18" s="21">
        <v>4.455477000000001</v>
      </c>
      <c r="J18" s="21">
        <f t="shared" si="1"/>
        <v>1.1597274884821098</v>
      </c>
      <c r="K18" s="21">
        <v>0.54617183848210971</v>
      </c>
      <c r="L18" s="21">
        <v>0.26120584999999996</v>
      </c>
      <c r="M18" s="21">
        <v>0.3523498000000001</v>
      </c>
      <c r="N18" s="22">
        <f t="shared" si="2"/>
        <v>0.12258436941366986</v>
      </c>
      <c r="O18" s="22">
        <f t="shared" si="3"/>
        <v>0.18121015740449553</v>
      </c>
      <c r="P18" s="23">
        <f t="shared" si="4"/>
        <v>0.26029255419388531</v>
      </c>
      <c r="Q18" s="70">
        <v>5624.5</v>
      </c>
      <c r="R18" s="21">
        <v>3685</v>
      </c>
      <c r="S18" s="23">
        <f t="shared" si="5"/>
        <v>0.6551693483865233</v>
      </c>
    </row>
    <row r="19" spans="1:19" ht="25.5" x14ac:dyDescent="0.25">
      <c r="A19" s="17"/>
      <c r="B19" s="19">
        <v>5005154</v>
      </c>
      <c r="C19" s="19" t="s">
        <v>2090</v>
      </c>
      <c r="D19" s="68">
        <v>3000689</v>
      </c>
      <c r="E19" s="19" t="s">
        <v>2077</v>
      </c>
      <c r="F19" s="69">
        <v>18</v>
      </c>
      <c r="G19" s="19" t="s">
        <v>712</v>
      </c>
      <c r="H19" s="20">
        <v>0.69750999999999985</v>
      </c>
      <c r="I19" s="21">
        <v>0.84154499999999988</v>
      </c>
      <c r="J19" s="21">
        <f t="shared" si="1"/>
        <v>0.51694143047696572</v>
      </c>
      <c r="K19" s="21">
        <v>0.36869033047696576</v>
      </c>
      <c r="L19" s="21">
        <v>7.7399139999999991E-2</v>
      </c>
      <c r="M19" s="21">
        <v>7.0851959999999992E-2</v>
      </c>
      <c r="N19" s="22">
        <f t="shared" si="2"/>
        <v>0.43811124833130233</v>
      </c>
      <c r="O19" s="22">
        <f t="shared" si="3"/>
        <v>0.53008391764785701</v>
      </c>
      <c r="P19" s="23">
        <f t="shared" si="4"/>
        <v>0.61427663461486404</v>
      </c>
      <c r="Q19" s="70">
        <v>1091</v>
      </c>
      <c r="R19" s="21">
        <v>892</v>
      </c>
      <c r="S19" s="23">
        <f t="shared" si="5"/>
        <v>0.81759853345554534</v>
      </c>
    </row>
    <row r="20" spans="1:19" ht="38.25" x14ac:dyDescent="0.25">
      <c r="A20" s="17"/>
      <c r="B20" s="19">
        <v>5005155</v>
      </c>
      <c r="C20" s="19" t="s">
        <v>2091</v>
      </c>
      <c r="D20" s="68">
        <v>3000690</v>
      </c>
      <c r="E20" s="19" t="s">
        <v>2078</v>
      </c>
      <c r="F20" s="69">
        <v>88</v>
      </c>
      <c r="G20" s="19" t="s">
        <v>756</v>
      </c>
      <c r="H20" s="20">
        <v>0.5173890000000001</v>
      </c>
      <c r="I20" s="21">
        <v>0.52311200000000002</v>
      </c>
      <c r="J20" s="21">
        <f t="shared" si="1"/>
        <v>0.22681395346558977</v>
      </c>
      <c r="K20" s="21">
        <v>0.15227620346558979</v>
      </c>
      <c r="L20" s="21">
        <v>5.4849069999999993E-2</v>
      </c>
      <c r="M20" s="21">
        <v>1.9688679999999997E-2</v>
      </c>
      <c r="N20" s="22">
        <f t="shared" si="2"/>
        <v>0.29109675072563768</v>
      </c>
      <c r="O20" s="22">
        <f t="shared" si="3"/>
        <v>0.39594823568488158</v>
      </c>
      <c r="P20" s="23">
        <f t="shared" si="4"/>
        <v>0.43358583528114392</v>
      </c>
      <c r="Q20" s="70">
        <v>291</v>
      </c>
      <c r="R20" s="21">
        <v>36</v>
      </c>
      <c r="S20" s="23">
        <f t="shared" si="5"/>
        <v>0.12371134020618557</v>
      </c>
    </row>
    <row r="21" spans="1:19" ht="38.25" x14ac:dyDescent="0.25">
      <c r="A21" s="17"/>
      <c r="B21" s="19">
        <v>5005156</v>
      </c>
      <c r="C21" s="19" t="s">
        <v>2092</v>
      </c>
      <c r="D21" s="68">
        <v>3000690</v>
      </c>
      <c r="E21" s="19" t="s">
        <v>2078</v>
      </c>
      <c r="F21" s="69">
        <v>56</v>
      </c>
      <c r="G21" s="19" t="s">
        <v>420</v>
      </c>
      <c r="H21" s="20">
        <v>0.33211100000000005</v>
      </c>
      <c r="I21" s="21">
        <v>0.30693399999999998</v>
      </c>
      <c r="J21" s="21">
        <f t="shared" si="1"/>
        <v>0.13019023932729512</v>
      </c>
      <c r="K21" s="21">
        <v>0.11881864932729513</v>
      </c>
      <c r="L21" s="21">
        <v>2.22069E-3</v>
      </c>
      <c r="M21" s="21">
        <v>9.1509000000000017E-3</v>
      </c>
      <c r="N21" s="22">
        <f t="shared" si="2"/>
        <v>0.38711465437942733</v>
      </c>
      <c r="O21" s="22">
        <f t="shared" si="3"/>
        <v>0.39434972771766941</v>
      </c>
      <c r="P21" s="23">
        <f t="shared" si="4"/>
        <v>0.42416362907757083</v>
      </c>
      <c r="Q21" s="70">
        <v>2174</v>
      </c>
      <c r="R21" s="21">
        <v>77</v>
      </c>
      <c r="S21" s="23">
        <f t="shared" si="5"/>
        <v>3.5418583256669731E-2</v>
      </c>
    </row>
    <row r="22" spans="1:19" ht="15.75" thickBot="1" x14ac:dyDescent="0.3">
      <c r="A22" s="41" t="s">
        <v>294</v>
      </c>
      <c r="B22" s="43"/>
      <c r="C22" s="43"/>
      <c r="D22" s="65"/>
      <c r="E22" s="43"/>
      <c r="F22" s="66"/>
      <c r="G22" s="43"/>
      <c r="H22" s="44">
        <f>H6-H7</f>
        <v>4.8244849999999886</v>
      </c>
      <c r="I22" s="44">
        <f t="shared" ref="I22:M22" si="6">I6-I7</f>
        <v>1.1884750000000395</v>
      </c>
      <c r="J22" s="44">
        <f t="shared" si="6"/>
        <v>0.25695496220880187</v>
      </c>
      <c r="K22" s="44">
        <f t="shared" si="6"/>
        <v>0.14277265220880508</v>
      </c>
      <c r="L22" s="44">
        <f t="shared" si="6"/>
        <v>4.0570420000000773E-2</v>
      </c>
      <c r="M22" s="44">
        <f t="shared" si="6"/>
        <v>7.3611890000000457E-2</v>
      </c>
      <c r="N22" s="46">
        <f t="shared" si="2"/>
        <v>0.12013096801262151</v>
      </c>
      <c r="O22" s="46">
        <f t="shared" si="3"/>
        <v>0.15426750433017083</v>
      </c>
      <c r="P22" s="47">
        <f t="shared" si="4"/>
        <v>0.21620560988560783</v>
      </c>
      <c r="Q22" s="67"/>
      <c r="R22" s="45"/>
      <c r="S22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"/>
  <sheetViews>
    <sheetView workbookViewId="0">
      <selection activeCell="A24" sqref="A24:L24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130</v>
      </c>
      <c r="B1" s="50" t="s">
        <v>90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2095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68.916943000000003</v>
      </c>
      <c r="E6" s="14">
        <v>97.710430000000002</v>
      </c>
      <c r="F6" s="14">
        <v>32.376403739799102</v>
      </c>
      <c r="G6" s="14">
        <v>21.526083639799104</v>
      </c>
      <c r="H6" s="14">
        <v>5.5609009399999989</v>
      </c>
      <c r="I6" s="14">
        <v>5.2894191600000013</v>
      </c>
      <c r="J6" s="15">
        <v>0.22030487062434484</v>
      </c>
      <c r="K6" s="15">
        <v>0.27721692126213243</v>
      </c>
      <c r="L6" s="16">
        <v>0.33135053995565367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58.821649999999998</v>
      </c>
      <c r="E7" s="38">
        <f ca="1">SUM(E8:OFFSET(E6,MATCH("GOBIERNOS REGIONALES",$A$8:$A$50,0),0))</f>
        <v>84.287296000000026</v>
      </c>
      <c r="F7" s="38">
        <f ca="1">SUM(F8:OFFSET(F6,MATCH("GOBIERNOS REGIONALES",$A$8:$A$50,0),0))</f>
        <v>25.64482000958126</v>
      </c>
      <c r="G7" s="38">
        <f ca="1">SUM(G8:OFFSET(G6,MATCH("GOBIERNOS REGIONALES",$A$8:$A$50,0),0))</f>
        <v>17.323211699581258</v>
      </c>
      <c r="H7" s="38">
        <f ca="1">SUM(H8:OFFSET(H6,MATCH("GOBIERNOS REGIONALES",$A$8:$A$50,0),0))</f>
        <v>4.4421386399999996</v>
      </c>
      <c r="I7" s="38">
        <f ca="1">SUM(I8:OFFSET(I6,MATCH("GOBIERNOS REGIONALES",$A$8:$A$50,0),0))</f>
        <v>3.8794696699999998</v>
      </c>
      <c r="J7" s="39">
        <f ca="1">IFERROR(G7/E7,0)</f>
        <v>0.20552577341645001</v>
      </c>
      <c r="K7" s="39">
        <f ca="1">IFERROR(SUM(G7,H7)/E7,0)</f>
        <v>0.25822812419538588</v>
      </c>
      <c r="L7" s="40">
        <f ca="1">IFERROR(SUM(G7,H7,I7)/E7,0)</f>
        <v>0.30425486670709245</v>
      </c>
      <c r="M7" s="4"/>
    </row>
    <row r="8" spans="1:13" x14ac:dyDescent="0.25">
      <c r="A8" s="17"/>
      <c r="B8" s="18">
        <v>13</v>
      </c>
      <c r="C8" s="19" t="s">
        <v>115</v>
      </c>
      <c r="D8" s="20">
        <v>6.8611830000000014</v>
      </c>
      <c r="E8" s="21">
        <v>7.0425800000000001</v>
      </c>
      <c r="F8" s="21">
        <f t="shared" ref="F8:F25" si="0">SUM(G8,H8,I8)</f>
        <v>3.8859749228812142</v>
      </c>
      <c r="G8" s="21">
        <v>2.8491809128812142</v>
      </c>
      <c r="H8" s="21">
        <v>0.63943592000000005</v>
      </c>
      <c r="I8" s="21">
        <v>0.39735809</v>
      </c>
      <c r="J8" s="22">
        <f t="shared" ref="J8:J25" si="1">IFERROR(G8/E8,0)</f>
        <v>0.40456493399879223</v>
      </c>
      <c r="K8" s="22">
        <f t="shared" ref="K8:K25" si="2">IFERROR(SUM(G8,H8)/E8,0)</f>
        <v>0.49536062535054115</v>
      </c>
      <c r="L8" s="23">
        <f t="shared" ref="L8:L25" si="3">IFERROR(SUM(G8,H8,I8)/E8,0)</f>
        <v>0.5517828583958172</v>
      </c>
      <c r="M8" s="4"/>
    </row>
    <row r="9" spans="1:13" ht="25.5" x14ac:dyDescent="0.25">
      <c r="A9" s="17"/>
      <c r="B9" s="18">
        <v>163</v>
      </c>
      <c r="C9" s="19" t="s">
        <v>149</v>
      </c>
      <c r="D9" s="20">
        <v>6.6216539999999942</v>
      </c>
      <c r="E9" s="21">
        <v>10.258982000000001</v>
      </c>
      <c r="F9" s="21">
        <f t="shared" si="0"/>
        <v>3.1945508382715988</v>
      </c>
      <c r="G9" s="21">
        <v>1.7116361182715991</v>
      </c>
      <c r="H9" s="21">
        <v>0.91169144999999974</v>
      </c>
      <c r="I9" s="21">
        <v>0.57122327000000006</v>
      </c>
      <c r="J9" s="22">
        <f t="shared" si="1"/>
        <v>0.16684268656203891</v>
      </c>
      <c r="K9" s="22">
        <f t="shared" si="2"/>
        <v>0.255710319822337</v>
      </c>
      <c r="L9" s="23">
        <f t="shared" si="3"/>
        <v>0.31139062708869147</v>
      </c>
      <c r="M9" s="4"/>
    </row>
    <row r="10" spans="1:13" ht="25.5" x14ac:dyDescent="0.25">
      <c r="A10" s="17"/>
      <c r="B10" s="18">
        <v>165</v>
      </c>
      <c r="C10" s="19" t="s">
        <v>151</v>
      </c>
      <c r="D10" s="20">
        <v>45.338813000000002</v>
      </c>
      <c r="E10" s="21">
        <v>66.985734000000022</v>
      </c>
      <c r="F10" s="21">
        <f t="shared" si="0"/>
        <v>18.564294248428446</v>
      </c>
      <c r="G10" s="21">
        <v>12.762394668428445</v>
      </c>
      <c r="H10" s="21">
        <v>2.8910112699999999</v>
      </c>
      <c r="I10" s="21">
        <v>2.9108883099999998</v>
      </c>
      <c r="J10" s="22">
        <f t="shared" si="1"/>
        <v>0.19052406992253665</v>
      </c>
      <c r="K10" s="22">
        <f t="shared" si="2"/>
        <v>0.23368268142629356</v>
      </c>
      <c r="L10" s="23">
        <f t="shared" si="3"/>
        <v>0.2771380283513567</v>
      </c>
      <c r="M10" s="4"/>
    </row>
    <row r="11" spans="1:13" x14ac:dyDescent="0.25">
      <c r="A11" s="34" t="s">
        <v>206</v>
      </c>
      <c r="B11" s="57"/>
      <c r="C11" s="36"/>
      <c r="D11" s="37">
        <f ca="1">SUM(D12:OFFSET(D10,(MATCH("GOBIERNOS LOCALES",$A$8:$A$50,0)-MATCH("GOBIERNOS REGIONALES",$A$8:$A$50,0)),0))</f>
        <v>10.095292999999998</v>
      </c>
      <c r="E11" s="38">
        <f ca="1">SUM(E12:OFFSET(E10,(MATCH("GOBIERNOS LOCALES",$A$8:$A$50,0)-MATCH("GOBIERNOS REGIONALES",$A$8:$A$50,0)),0))</f>
        <v>12.569564999999997</v>
      </c>
      <c r="F11" s="38">
        <f ca="1">SUM(F12:OFFSET(F10,(MATCH("GOBIERNOS LOCALES",$A$8:$A$50,0)-MATCH("GOBIERNOS REGIONALES",$A$8:$A$50,0)),0))</f>
        <v>6.0641220429835476</v>
      </c>
      <c r="G11" s="38">
        <f ca="1">SUM(G12:OFFSET(G10,(MATCH("GOBIERNOS LOCALES",$A$8:$A$50,0)-MATCH("GOBIERNOS REGIONALES",$A$8:$A$50,0)),0))</f>
        <v>3.7951199429835469</v>
      </c>
      <c r="H11" s="38">
        <f ca="1">SUM(H12:OFFSET(H10,(MATCH("GOBIERNOS LOCALES",$A$8:$A$50,0)-MATCH("GOBIERNOS REGIONALES",$A$8:$A$50,0)),0))</f>
        <v>1.0827194400000002</v>
      </c>
      <c r="I11" s="38">
        <f ca="1">SUM(I12:OFFSET(I10,(MATCH("GOBIERNOS LOCALES",$A$8:$A$50,0)-MATCH("GOBIERNOS REGIONALES",$A$8:$A$50,0)),0))</f>
        <v>1.1862826600000003</v>
      </c>
      <c r="J11" s="39">
        <f t="shared" ca="1" si="1"/>
        <v>0.30192929850663469</v>
      </c>
      <c r="K11" s="39">
        <f t="shared" ca="1" si="2"/>
        <v>0.38806747751282944</v>
      </c>
      <c r="L11" s="40">
        <f t="shared" ca="1" si="3"/>
        <v>0.48244486129659603</v>
      </c>
      <c r="M11" s="4"/>
    </row>
    <row r="12" spans="1:13" x14ac:dyDescent="0.25">
      <c r="A12" s="17"/>
      <c r="B12" s="18">
        <v>440</v>
      </c>
      <c r="C12" s="19" t="s">
        <v>207</v>
      </c>
      <c r="D12" s="20">
        <v>0.1</v>
      </c>
      <c r="E12" s="21">
        <v>0.21986999999999998</v>
      </c>
      <c r="F12" s="21">
        <f t="shared" si="0"/>
        <v>0.10083168822407364</v>
      </c>
      <c r="G12" s="21">
        <v>8.2027348224073648E-2</v>
      </c>
      <c r="H12" s="21">
        <v>6.0999999999999995E-3</v>
      </c>
      <c r="I12" s="21">
        <v>1.270434E-2</v>
      </c>
      <c r="J12" s="22">
        <f t="shared" si="1"/>
        <v>0.37307203449344456</v>
      </c>
      <c r="K12" s="22">
        <f t="shared" si="2"/>
        <v>0.40081570120559262</v>
      </c>
      <c r="L12" s="23">
        <f t="shared" si="3"/>
        <v>0.45859684460851252</v>
      </c>
      <c r="M12" s="4"/>
    </row>
    <row r="13" spans="1:13" x14ac:dyDescent="0.25">
      <c r="A13" s="17"/>
      <c r="B13" s="18">
        <v>442</v>
      </c>
      <c r="C13" s="19" t="s">
        <v>209</v>
      </c>
      <c r="D13" s="20">
        <v>6.3696000000000003E-2</v>
      </c>
      <c r="E13" s="21">
        <v>8.6124000000000006E-2</v>
      </c>
      <c r="F13" s="21">
        <f t="shared" si="0"/>
        <v>5.7554230623496024E-2</v>
      </c>
      <c r="G13" s="21">
        <v>4.8698260623496026E-2</v>
      </c>
      <c r="H13" s="21">
        <v>4.0605299999999997E-3</v>
      </c>
      <c r="I13" s="21">
        <v>4.7954399999999998E-3</v>
      </c>
      <c r="J13" s="22">
        <f t="shared" si="1"/>
        <v>0.56544355375384359</v>
      </c>
      <c r="K13" s="22">
        <f t="shared" si="2"/>
        <v>0.6125910387754403</v>
      </c>
      <c r="L13" s="23">
        <f t="shared" si="3"/>
        <v>0.66827168528512404</v>
      </c>
      <c r="M13" s="4"/>
    </row>
    <row r="14" spans="1:13" x14ac:dyDescent="0.25">
      <c r="A14" s="17"/>
      <c r="B14" s="18">
        <v>444</v>
      </c>
      <c r="C14" s="19" t="s">
        <v>211</v>
      </c>
      <c r="D14" s="20">
        <v>2.9483199999999998</v>
      </c>
      <c r="E14" s="21">
        <v>2.3721530000000004</v>
      </c>
      <c r="F14" s="21">
        <f t="shared" si="0"/>
        <v>1.5431791832906583</v>
      </c>
      <c r="G14" s="21">
        <v>1.0003595632906581</v>
      </c>
      <c r="H14" s="21">
        <v>0.20815982000000002</v>
      </c>
      <c r="I14" s="21">
        <v>0.33465980000000006</v>
      </c>
      <c r="J14" s="22">
        <f t="shared" si="1"/>
        <v>0.42170954541745748</v>
      </c>
      <c r="K14" s="22">
        <f t="shared" si="2"/>
        <v>0.50946097629059262</v>
      </c>
      <c r="L14" s="23">
        <f t="shared" si="3"/>
        <v>0.65053948176641985</v>
      </c>
      <c r="M14" s="4"/>
    </row>
    <row r="15" spans="1:13" x14ac:dyDescent="0.25">
      <c r="A15" s="17"/>
      <c r="B15" s="18">
        <v>446</v>
      </c>
      <c r="C15" s="19" t="s">
        <v>213</v>
      </c>
      <c r="D15" s="20">
        <v>2.6262840000000005</v>
      </c>
      <c r="E15" s="21">
        <v>4.5623029999999991</v>
      </c>
      <c r="F15" s="21">
        <f t="shared" si="0"/>
        <v>2.5585589392129275</v>
      </c>
      <c r="G15" s="21">
        <v>1.5653396992129274</v>
      </c>
      <c r="H15" s="21">
        <v>0.56036374</v>
      </c>
      <c r="I15" s="21">
        <v>0.4328555</v>
      </c>
      <c r="J15" s="22">
        <f t="shared" si="1"/>
        <v>0.34310296778029159</v>
      </c>
      <c r="K15" s="22">
        <f t="shared" si="2"/>
        <v>0.46592772098059421</v>
      </c>
      <c r="L15" s="23">
        <f t="shared" si="3"/>
        <v>0.56080425592358252</v>
      </c>
      <c r="M15" s="4"/>
    </row>
    <row r="16" spans="1:13" x14ac:dyDescent="0.25">
      <c r="A16" s="17"/>
      <c r="B16" s="18">
        <v>448</v>
      </c>
      <c r="C16" s="19" t="s">
        <v>215</v>
      </c>
      <c r="D16" s="20">
        <v>1.2149999999999996</v>
      </c>
      <c r="E16" s="21">
        <v>1.2534000000000001</v>
      </c>
      <c r="F16" s="21">
        <f t="shared" si="0"/>
        <v>0.47995408176029225</v>
      </c>
      <c r="G16" s="21">
        <v>0.28992505176029226</v>
      </c>
      <c r="H16" s="21">
        <v>8.6155830000000003E-2</v>
      </c>
      <c r="I16" s="21">
        <v>0.1038732</v>
      </c>
      <c r="J16" s="22">
        <f t="shared" si="1"/>
        <v>0.23131087582598711</v>
      </c>
      <c r="K16" s="22">
        <f t="shared" si="2"/>
        <v>0.30004857328888801</v>
      </c>
      <c r="L16" s="23">
        <f t="shared" si="3"/>
        <v>0.38292171833436428</v>
      </c>
      <c r="M16" s="4"/>
    </row>
    <row r="17" spans="1:13" x14ac:dyDescent="0.25">
      <c r="A17" s="17"/>
      <c r="B17" s="18">
        <v>450</v>
      </c>
      <c r="C17" s="19" t="s">
        <v>217</v>
      </c>
      <c r="D17" s="20">
        <v>6.0000000000000005E-2</v>
      </c>
      <c r="E17" s="21">
        <v>6.0000000000000005E-2</v>
      </c>
      <c r="F17" s="21">
        <f t="shared" si="0"/>
        <v>1.7361949655936564E-2</v>
      </c>
      <c r="G17" s="21">
        <v>1.2610949655936565E-2</v>
      </c>
      <c r="H17" s="21">
        <v>2.5009999999999998E-3</v>
      </c>
      <c r="I17" s="21">
        <v>2.2499999999999998E-3</v>
      </c>
      <c r="J17" s="22">
        <f t="shared" si="1"/>
        <v>0.21018249426560939</v>
      </c>
      <c r="K17" s="22">
        <f t="shared" si="2"/>
        <v>0.25186582759894272</v>
      </c>
      <c r="L17" s="23">
        <f t="shared" si="3"/>
        <v>0.28936582759894269</v>
      </c>
      <c r="M17" s="4"/>
    </row>
    <row r="18" spans="1:13" x14ac:dyDescent="0.25">
      <c r="A18" s="17"/>
      <c r="B18" s="18">
        <v>451</v>
      </c>
      <c r="C18" s="19" t="s">
        <v>218</v>
      </c>
      <c r="D18" s="20">
        <v>0.67924499999999999</v>
      </c>
      <c r="E18" s="21">
        <v>0.67924499999999999</v>
      </c>
      <c r="F18" s="21">
        <f t="shared" si="0"/>
        <v>0.26947056054348173</v>
      </c>
      <c r="G18" s="21">
        <v>0.18666084054348175</v>
      </c>
      <c r="H18" s="21">
        <v>3.9128529999999995E-2</v>
      </c>
      <c r="I18" s="21">
        <v>4.3681189999999995E-2</v>
      </c>
      <c r="J18" s="22">
        <f t="shared" si="1"/>
        <v>0.27480635196943926</v>
      </c>
      <c r="K18" s="22">
        <f t="shared" si="2"/>
        <v>0.33241226736079288</v>
      </c>
      <c r="L18" s="23">
        <f t="shared" si="3"/>
        <v>0.39672071276708953</v>
      </c>
      <c r="M18" s="4"/>
    </row>
    <row r="19" spans="1:13" x14ac:dyDescent="0.25">
      <c r="A19" s="17"/>
      <c r="B19" s="18">
        <v>453</v>
      </c>
      <c r="C19" s="19" t="s">
        <v>220</v>
      </c>
      <c r="D19" s="20">
        <v>0.1</v>
      </c>
      <c r="E19" s="21">
        <v>9.9999999999999992E-2</v>
      </c>
      <c r="F19" s="21">
        <f t="shared" si="0"/>
        <v>9.8000001162290573E-3</v>
      </c>
      <c r="G19" s="21">
        <v>9.8000001162290573E-3</v>
      </c>
      <c r="H19" s="21">
        <v>0</v>
      </c>
      <c r="I19" s="21">
        <v>0</v>
      </c>
      <c r="J19" s="22">
        <f t="shared" si="1"/>
        <v>9.8000001162290587E-2</v>
      </c>
      <c r="K19" s="22">
        <f t="shared" si="2"/>
        <v>9.8000001162290587E-2</v>
      </c>
      <c r="L19" s="23">
        <f t="shared" si="3"/>
        <v>9.8000001162290587E-2</v>
      </c>
      <c r="M19" s="4"/>
    </row>
    <row r="20" spans="1:13" x14ac:dyDescent="0.25">
      <c r="A20" s="17"/>
      <c r="B20" s="18">
        <v>454</v>
      </c>
      <c r="C20" s="19" t="s">
        <v>221</v>
      </c>
      <c r="D20" s="20">
        <v>1.9031469999999997</v>
      </c>
      <c r="E20" s="21">
        <v>2.8368690000000001</v>
      </c>
      <c r="F20" s="21">
        <f t="shared" si="0"/>
        <v>0.93692165862748855</v>
      </c>
      <c r="G20" s="21">
        <v>0.55380487862748851</v>
      </c>
      <c r="H20" s="21">
        <v>0.15712553999999998</v>
      </c>
      <c r="I20" s="21">
        <v>0.22599124000000004</v>
      </c>
      <c r="J20" s="22">
        <f t="shared" si="1"/>
        <v>0.19521693762647782</v>
      </c>
      <c r="K20" s="22">
        <f t="shared" si="2"/>
        <v>0.25060389416201045</v>
      </c>
      <c r="L20" s="23">
        <f t="shared" si="3"/>
        <v>0.33026609921976957</v>
      </c>
      <c r="M20" s="4"/>
    </row>
    <row r="21" spans="1:13" x14ac:dyDescent="0.25">
      <c r="A21" s="17"/>
      <c r="B21" s="18">
        <v>458</v>
      </c>
      <c r="C21" s="19" t="s">
        <v>225</v>
      </c>
      <c r="D21" s="20">
        <v>9.9601000000000009E-2</v>
      </c>
      <c r="E21" s="21">
        <v>9.9601000000000037E-2</v>
      </c>
      <c r="F21" s="21">
        <f t="shared" si="0"/>
        <v>3.5370150704786371E-2</v>
      </c>
      <c r="G21" s="21">
        <v>2.1234850704786368E-2</v>
      </c>
      <c r="H21" s="21">
        <v>6.7704499999999999E-3</v>
      </c>
      <c r="I21" s="21">
        <v>7.3648499999999992E-3</v>
      </c>
      <c r="J21" s="22">
        <f t="shared" si="1"/>
        <v>0.21319917174311864</v>
      </c>
      <c r="K21" s="22">
        <f t="shared" si="2"/>
        <v>0.28117489487842851</v>
      </c>
      <c r="L21" s="23">
        <f t="shared" si="3"/>
        <v>0.35511842958189532</v>
      </c>
      <c r="M21" s="4"/>
    </row>
    <row r="22" spans="1:13" x14ac:dyDescent="0.25">
      <c r="A22" s="17"/>
      <c r="B22" s="18">
        <v>459</v>
      </c>
      <c r="C22" s="19" t="s">
        <v>226</v>
      </c>
      <c r="D22" s="20">
        <v>0.1</v>
      </c>
      <c r="E22" s="21">
        <v>0.1</v>
      </c>
      <c r="F22" s="21">
        <f t="shared" si="0"/>
        <v>3.3429600280056614E-2</v>
      </c>
      <c r="G22" s="21">
        <v>2.2158500280056614E-2</v>
      </c>
      <c r="H22" s="21">
        <v>8.3540000000000003E-3</v>
      </c>
      <c r="I22" s="21">
        <v>2.9170999999999997E-3</v>
      </c>
      <c r="J22" s="22">
        <f t="shared" si="1"/>
        <v>0.22158500280056614</v>
      </c>
      <c r="K22" s="22">
        <f t="shared" si="2"/>
        <v>0.30512500280056615</v>
      </c>
      <c r="L22" s="23">
        <f t="shared" si="3"/>
        <v>0.33429600280056609</v>
      </c>
      <c r="M22" s="4"/>
    </row>
    <row r="23" spans="1:13" x14ac:dyDescent="0.25">
      <c r="A23" s="17"/>
      <c r="B23" s="18">
        <v>461</v>
      </c>
      <c r="C23" s="19" t="s">
        <v>228</v>
      </c>
      <c r="D23" s="20">
        <v>0.1</v>
      </c>
      <c r="E23" s="21">
        <v>0.1</v>
      </c>
      <c r="F23" s="21">
        <f t="shared" si="0"/>
        <v>2.1689999944120644E-2</v>
      </c>
      <c r="G23" s="21">
        <v>2.4999999441206455E-3</v>
      </c>
      <c r="H23" s="21">
        <v>4.0000000000000001E-3</v>
      </c>
      <c r="I23" s="21">
        <v>1.519E-2</v>
      </c>
      <c r="J23" s="22">
        <f t="shared" si="1"/>
        <v>2.4999999441206455E-2</v>
      </c>
      <c r="K23" s="22">
        <f t="shared" si="2"/>
        <v>6.4999999441206449E-2</v>
      </c>
      <c r="L23" s="23">
        <f t="shared" si="3"/>
        <v>0.21689999944120644</v>
      </c>
      <c r="M23" s="4"/>
    </row>
    <row r="24" spans="1:13" x14ac:dyDescent="0.25">
      <c r="A24" s="17"/>
      <c r="B24" s="18">
        <v>462</v>
      </c>
      <c r="C24" s="19" t="s">
        <v>229</v>
      </c>
      <c r="D24" s="20">
        <v>0.1</v>
      </c>
      <c r="E24" s="21">
        <v>9.9999999999999992E-2</v>
      </c>
      <c r="F24" s="21">
        <f t="shared" si="0"/>
        <v>0</v>
      </c>
      <c r="G24" s="21">
        <v>0</v>
      </c>
      <c r="H24" s="21">
        <v>0</v>
      </c>
      <c r="I24" s="21">
        <v>0</v>
      </c>
      <c r="J24" s="22">
        <f t="shared" si="1"/>
        <v>0</v>
      </c>
      <c r="K24" s="22">
        <f t="shared" si="2"/>
        <v>0</v>
      </c>
      <c r="L24" s="23">
        <f t="shared" si="3"/>
        <v>0</v>
      </c>
      <c r="M24" s="4"/>
    </row>
    <row r="25" spans="1:13" ht="15.75" thickBot="1" x14ac:dyDescent="0.3">
      <c r="A25" s="41" t="s">
        <v>233</v>
      </c>
      <c r="B25" s="58"/>
      <c r="C25" s="43"/>
      <c r="D25" s="44">
        <v>0</v>
      </c>
      <c r="E25" s="45">
        <v>0.85356900000000002</v>
      </c>
      <c r="F25" s="45">
        <f t="shared" si="0"/>
        <v>0.66746168723429977</v>
      </c>
      <c r="G25" s="45">
        <v>0.40775199723429978</v>
      </c>
      <c r="H25" s="45">
        <v>3.6042859999999996E-2</v>
      </c>
      <c r="I25" s="45">
        <v>0.22366683000000001</v>
      </c>
      <c r="J25" s="46">
        <f t="shared" si="1"/>
        <v>0.47770244377935439</v>
      </c>
      <c r="K25" s="46">
        <f t="shared" si="2"/>
        <v>0.51992850869033413</v>
      </c>
      <c r="L25" s="47">
        <f t="shared" si="3"/>
        <v>0.78196570779198837</v>
      </c>
      <c r="M25" s="4"/>
    </row>
    <row r="26" spans="1:13" x14ac:dyDescent="0.25">
      <c r="D26" s="5"/>
      <c r="E26" s="5"/>
      <c r="F26" s="5"/>
      <c r="G26" s="5"/>
      <c r="H26" s="5"/>
      <c r="I26" s="5"/>
      <c r="J26" s="4"/>
      <c r="K26" s="4"/>
      <c r="L26" s="4"/>
      <c r="M26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13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130</v>
      </c>
      <c r="B1" s="51" t="s">
        <v>90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2096</v>
      </c>
      <c r="N2" s="72" t="s">
        <v>2118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68.916943000000003</v>
      </c>
      <c r="E6" s="14">
        <f ca="1">SUM(E7:OFFSET(E7,50,0))</f>
        <v>97.710430000000002</v>
      </c>
      <c r="F6" s="14">
        <f ca="1">SUM(F7:OFFSET(F7,50,0))</f>
        <v>32.376403739799102</v>
      </c>
      <c r="G6" s="14">
        <f ca="1">SUM(G7:OFFSET(G7,50,0))</f>
        <v>21.526083639799104</v>
      </c>
      <c r="H6" s="14">
        <f ca="1">SUM(H7:OFFSET(H7,50,0))</f>
        <v>5.5609009399999989</v>
      </c>
      <c r="I6" s="14">
        <f ca="1">SUM(I7:OFFSET(I7,50,0))</f>
        <v>5.2894191600000013</v>
      </c>
      <c r="J6" s="15">
        <f ca="1">IFERROR(G6/E6,0)</f>
        <v>0.22030487062434484</v>
      </c>
      <c r="K6" s="15">
        <f ca="1">IFERROR(SUM(G6,H6)/E6,0)</f>
        <v>0.27721692126213243</v>
      </c>
      <c r="L6" s="16">
        <f ca="1">IFERROR(SUM(G6,H6,I6)/E6,0)</f>
        <v>0.33135053995565367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14.79908</v>
      </c>
      <c r="E7" s="21">
        <v>14.792630000000001</v>
      </c>
      <c r="F7" s="21">
        <f t="shared" ref="F7:F30" si="0">SUM(G7,H7,I7)</f>
        <v>0.12109268842564537</v>
      </c>
      <c r="G7" s="21">
        <v>0.10228834842564538</v>
      </c>
      <c r="H7" s="21">
        <v>6.0999999999999995E-3</v>
      </c>
      <c r="I7" s="21">
        <v>1.270434E-2</v>
      </c>
      <c r="J7" s="22">
        <f t="shared" ref="J7:J30" si="1">IFERROR(G7/E7,0)</f>
        <v>6.9148182862442563E-3</v>
      </c>
      <c r="K7" s="22">
        <f t="shared" ref="K7:K30" si="2">IFERROR(SUM(G7,H7)/E7,0)</f>
        <v>7.327185796281349E-3</v>
      </c>
      <c r="L7" s="23">
        <f t="shared" ref="L7:L30" si="3">IFERROR(SUM(G7,H7,I7)/E7,0)</f>
        <v>8.1860148212755512E-3</v>
      </c>
      <c r="M7" s="4"/>
      <c r="N7" t="s">
        <v>254</v>
      </c>
      <c r="O7" s="5">
        <v>1.7487130512363438</v>
      </c>
      <c r="P7" s="71">
        <v>0.60986314756239457</v>
      </c>
    </row>
    <row r="8" spans="1:16" x14ac:dyDescent="0.25">
      <c r="A8" s="17"/>
      <c r="B8" s="55">
        <v>2</v>
      </c>
      <c r="C8" s="19" t="s">
        <v>251</v>
      </c>
      <c r="D8" s="20">
        <v>0.23558399999999999</v>
      </c>
      <c r="E8" s="21">
        <v>2.1456359999999997</v>
      </c>
      <c r="F8" s="21">
        <f t="shared" si="0"/>
        <v>0.47047799455920902</v>
      </c>
      <c r="G8" s="21">
        <v>0.33289058455920895</v>
      </c>
      <c r="H8" s="21">
        <v>7.6509110000000019E-2</v>
      </c>
      <c r="I8" s="21">
        <v>6.1078300000000002E-2</v>
      </c>
      <c r="J8" s="22">
        <f t="shared" si="1"/>
        <v>0.15514774386671784</v>
      </c>
      <c r="K8" s="22">
        <f t="shared" si="2"/>
        <v>0.19080575389264956</v>
      </c>
      <c r="L8" s="23">
        <f t="shared" si="3"/>
        <v>0.21927204547239565</v>
      </c>
      <c r="M8" s="4"/>
      <c r="N8" t="s">
        <v>274</v>
      </c>
      <c r="O8" s="5">
        <v>1.0591475177805936</v>
      </c>
      <c r="P8" s="71">
        <v>0.57626631318219745</v>
      </c>
    </row>
    <row r="9" spans="1:16" x14ac:dyDescent="0.25">
      <c r="A9" s="17"/>
      <c r="B9" s="55">
        <v>3</v>
      </c>
      <c r="C9" s="19" t="s">
        <v>252</v>
      </c>
      <c r="D9" s="20">
        <v>0.19310099999999999</v>
      </c>
      <c r="E9" s="21">
        <v>0.74784700000000004</v>
      </c>
      <c r="F9" s="21">
        <f t="shared" si="0"/>
        <v>0.38571215182540963</v>
      </c>
      <c r="G9" s="21">
        <v>0.27193523182540957</v>
      </c>
      <c r="H9" s="21">
        <v>6.5333830000000009E-2</v>
      </c>
      <c r="I9" s="21">
        <v>4.8443090000000001E-2</v>
      </c>
      <c r="J9" s="22">
        <f t="shared" si="1"/>
        <v>0.36362415283528526</v>
      </c>
      <c r="K9" s="22">
        <f t="shared" si="2"/>
        <v>0.45098671496363507</v>
      </c>
      <c r="L9" s="23">
        <f t="shared" si="3"/>
        <v>0.51576345405598956</v>
      </c>
      <c r="M9" s="4"/>
      <c r="N9" t="s">
        <v>259</v>
      </c>
      <c r="O9" s="5">
        <v>3.0852317726323677</v>
      </c>
      <c r="P9" s="71">
        <v>0.57040470411390221</v>
      </c>
    </row>
    <row r="10" spans="1:16" x14ac:dyDescent="0.25">
      <c r="A10" s="17"/>
      <c r="B10" s="55">
        <v>4</v>
      </c>
      <c r="C10" s="19" t="s">
        <v>253</v>
      </c>
      <c r="D10" s="20">
        <v>0.21954200000000001</v>
      </c>
      <c r="E10" s="21">
        <v>0.67567299999999997</v>
      </c>
      <c r="F10" s="21">
        <f t="shared" si="0"/>
        <v>0.29630974667930626</v>
      </c>
      <c r="G10" s="21">
        <v>0.2118115366793063</v>
      </c>
      <c r="H10" s="21">
        <v>4.4590709999999992E-2</v>
      </c>
      <c r="I10" s="21">
        <v>3.9907500000000005E-2</v>
      </c>
      <c r="J10" s="22">
        <f t="shared" si="1"/>
        <v>0.3134823156753434</v>
      </c>
      <c r="K10" s="22">
        <f t="shared" si="2"/>
        <v>0.37947682781361147</v>
      </c>
      <c r="L10" s="23">
        <f t="shared" si="3"/>
        <v>0.43854016170441362</v>
      </c>
      <c r="M10" s="4"/>
      <c r="N10" t="s">
        <v>257</v>
      </c>
      <c r="O10" s="5">
        <v>3.3558746507798305</v>
      </c>
      <c r="P10" s="71">
        <v>0.53201096890010724</v>
      </c>
    </row>
    <row r="11" spans="1:16" x14ac:dyDescent="0.25">
      <c r="A11" s="17"/>
      <c r="B11" s="55">
        <v>5</v>
      </c>
      <c r="C11" s="19" t="s">
        <v>254</v>
      </c>
      <c r="D11" s="20">
        <v>3.9762580000000001</v>
      </c>
      <c r="E11" s="21">
        <v>2.8673859999999993</v>
      </c>
      <c r="F11" s="21">
        <f t="shared" si="0"/>
        <v>1.7487130512363438</v>
      </c>
      <c r="G11" s="21">
        <v>1.1083265312363437</v>
      </c>
      <c r="H11" s="21">
        <v>0.28025827000000003</v>
      </c>
      <c r="I11" s="21">
        <v>0.36012825000000004</v>
      </c>
      <c r="J11" s="22">
        <f t="shared" si="1"/>
        <v>0.38652854245516438</v>
      </c>
      <c r="K11" s="22">
        <f t="shared" si="2"/>
        <v>0.48426852932822578</v>
      </c>
      <c r="L11" s="23">
        <f t="shared" si="3"/>
        <v>0.60986314756239457</v>
      </c>
      <c r="M11" s="4"/>
      <c r="N11" t="s">
        <v>272</v>
      </c>
      <c r="O11" s="5">
        <v>0.79392347360596882</v>
      </c>
      <c r="P11" s="71">
        <v>0.52485672384187765</v>
      </c>
    </row>
    <row r="12" spans="1:16" x14ac:dyDescent="0.25">
      <c r="A12" s="17"/>
      <c r="B12" s="55">
        <v>6</v>
      </c>
      <c r="C12" s="19" t="s">
        <v>255</v>
      </c>
      <c r="D12" s="20">
        <v>2.5174260000000004</v>
      </c>
      <c r="E12" s="21">
        <v>3.8911460000000004</v>
      </c>
      <c r="F12" s="21">
        <f t="shared" si="0"/>
        <v>1.9924407414392105</v>
      </c>
      <c r="G12" s="21">
        <v>1.3882151314392104</v>
      </c>
      <c r="H12" s="21">
        <v>0.21972089</v>
      </c>
      <c r="I12" s="21">
        <v>0.38450471999999997</v>
      </c>
      <c r="J12" s="22">
        <f t="shared" si="1"/>
        <v>0.35676254024886506</v>
      </c>
      <c r="K12" s="22">
        <f t="shared" si="2"/>
        <v>0.41322942429793441</v>
      </c>
      <c r="L12" s="23">
        <f t="shared" si="3"/>
        <v>0.51204471418939568</v>
      </c>
      <c r="M12" s="4"/>
      <c r="N12" t="s">
        <v>252</v>
      </c>
      <c r="O12" s="5">
        <v>0.38571215182540963</v>
      </c>
      <c r="P12" s="71">
        <v>0.51576345405598956</v>
      </c>
    </row>
    <row r="13" spans="1:16" x14ac:dyDescent="0.25">
      <c r="A13" s="17"/>
      <c r="B13" s="55">
        <v>8</v>
      </c>
      <c r="C13" s="19" t="s">
        <v>257</v>
      </c>
      <c r="D13" s="20">
        <v>3.8233410000000001</v>
      </c>
      <c r="E13" s="21">
        <v>6.307904999999999</v>
      </c>
      <c r="F13" s="21">
        <f t="shared" si="0"/>
        <v>3.3558746507798305</v>
      </c>
      <c r="G13" s="21">
        <v>2.0627862607798306</v>
      </c>
      <c r="H13" s="21">
        <v>0.68615960999999992</v>
      </c>
      <c r="I13" s="21">
        <v>0.60692878000000006</v>
      </c>
      <c r="J13" s="22">
        <f t="shared" si="1"/>
        <v>0.32701606330149724</v>
      </c>
      <c r="K13" s="22">
        <f t="shared" si="2"/>
        <v>0.43579379695474663</v>
      </c>
      <c r="L13" s="23">
        <f t="shared" si="3"/>
        <v>0.53201096890010724</v>
      </c>
      <c r="M13" s="4"/>
      <c r="N13" t="s">
        <v>271</v>
      </c>
      <c r="O13" s="5">
        <v>0.45013176402125182</v>
      </c>
      <c r="P13" s="71">
        <v>0.51462333056042298</v>
      </c>
    </row>
    <row r="14" spans="1:16" x14ac:dyDescent="0.25">
      <c r="A14" s="17"/>
      <c r="B14" s="55">
        <v>9</v>
      </c>
      <c r="C14" s="19" t="s">
        <v>258</v>
      </c>
      <c r="D14" s="20">
        <v>0.16622799999999999</v>
      </c>
      <c r="E14" s="21">
        <v>7.2761000000000006E-2</v>
      </c>
      <c r="F14" s="21">
        <f t="shared" si="0"/>
        <v>1.9262000161688775E-2</v>
      </c>
      <c r="G14" s="21">
        <v>1.9262000161688775E-2</v>
      </c>
      <c r="H14" s="21">
        <v>0</v>
      </c>
      <c r="I14" s="21">
        <v>0</v>
      </c>
      <c r="J14" s="22">
        <f t="shared" si="1"/>
        <v>0.26472973380916665</v>
      </c>
      <c r="K14" s="22">
        <f t="shared" si="2"/>
        <v>0.26472973380916665</v>
      </c>
      <c r="L14" s="23">
        <f t="shared" si="3"/>
        <v>0.26472973380916665</v>
      </c>
      <c r="M14" s="4"/>
      <c r="N14" t="s">
        <v>255</v>
      </c>
      <c r="O14" s="5">
        <v>1.9924407414392105</v>
      </c>
      <c r="P14" s="71">
        <v>0.51204471418939568</v>
      </c>
    </row>
    <row r="15" spans="1:16" x14ac:dyDescent="0.25">
      <c r="A15" s="17"/>
      <c r="B15" s="55">
        <v>10</v>
      </c>
      <c r="C15" s="19" t="s">
        <v>259</v>
      </c>
      <c r="D15" s="20">
        <v>5.5737990000000002</v>
      </c>
      <c r="E15" s="21">
        <v>5.4088469999999997</v>
      </c>
      <c r="F15" s="21">
        <f t="shared" si="0"/>
        <v>3.0852317726323677</v>
      </c>
      <c r="G15" s="21">
        <v>2.2701895626323676</v>
      </c>
      <c r="H15" s="21">
        <v>0.46806869000000006</v>
      </c>
      <c r="I15" s="21">
        <v>0.34697352000000004</v>
      </c>
      <c r="J15" s="22">
        <f t="shared" si="1"/>
        <v>0.41971783683886188</v>
      </c>
      <c r="K15" s="22">
        <f t="shared" si="2"/>
        <v>0.50625544642552611</v>
      </c>
      <c r="L15" s="23">
        <f t="shared" si="3"/>
        <v>0.57040470411390221</v>
      </c>
      <c r="M15" s="4"/>
      <c r="N15" t="s">
        <v>261</v>
      </c>
      <c r="O15" s="5">
        <v>2.8281712408204327</v>
      </c>
      <c r="P15" s="71">
        <v>0.495367983899139</v>
      </c>
    </row>
    <row r="16" spans="1:16" x14ac:dyDescent="0.25">
      <c r="A16" s="17"/>
      <c r="B16" s="55">
        <v>11</v>
      </c>
      <c r="C16" s="19" t="s">
        <v>260</v>
      </c>
      <c r="D16" s="20">
        <v>3.8900999999999998E-2</v>
      </c>
      <c r="E16" s="21">
        <v>0.79325499999999971</v>
      </c>
      <c r="F16" s="21">
        <f t="shared" si="0"/>
        <v>0.36084056256645036</v>
      </c>
      <c r="G16" s="21">
        <v>0.24879385256645037</v>
      </c>
      <c r="H16" s="21">
        <v>6.6169809999999996E-2</v>
      </c>
      <c r="I16" s="21">
        <v>4.5876900000000005E-2</v>
      </c>
      <c r="J16" s="22">
        <f t="shared" si="1"/>
        <v>0.31363666483848252</v>
      </c>
      <c r="K16" s="22">
        <f t="shared" si="2"/>
        <v>0.39705222477822449</v>
      </c>
      <c r="L16" s="23">
        <f t="shared" si="3"/>
        <v>0.45488596046221014</v>
      </c>
      <c r="M16" s="4"/>
      <c r="N16" t="s">
        <v>270</v>
      </c>
      <c r="O16" s="5">
        <v>0.5228485685140507</v>
      </c>
      <c r="P16" s="71">
        <v>0.47099061755840049</v>
      </c>
    </row>
    <row r="17" spans="1:16" x14ac:dyDescent="0.25">
      <c r="A17" s="17"/>
      <c r="B17" s="55">
        <v>12</v>
      </c>
      <c r="C17" s="19" t="s">
        <v>261</v>
      </c>
      <c r="D17" s="20">
        <v>1.0865760000000002</v>
      </c>
      <c r="E17" s="21">
        <v>5.7092329999999993</v>
      </c>
      <c r="F17" s="21">
        <f t="shared" si="0"/>
        <v>2.8281712408204327</v>
      </c>
      <c r="G17" s="21">
        <v>1.9815763508204327</v>
      </c>
      <c r="H17" s="21">
        <v>0.38170449999999995</v>
      </c>
      <c r="I17" s="21">
        <v>0.46489038999999993</v>
      </c>
      <c r="J17" s="22">
        <f t="shared" si="1"/>
        <v>0.3470827606476094</v>
      </c>
      <c r="K17" s="22">
        <f t="shared" si="2"/>
        <v>0.41394016513609327</v>
      </c>
      <c r="L17" s="23">
        <f t="shared" si="3"/>
        <v>0.495367983899139</v>
      </c>
      <c r="M17" s="4"/>
      <c r="N17" t="s">
        <v>269</v>
      </c>
      <c r="O17" s="5">
        <v>0.58065904566837157</v>
      </c>
      <c r="P17" s="71">
        <v>0.4679292694956384</v>
      </c>
    </row>
    <row r="18" spans="1:16" x14ac:dyDescent="0.25">
      <c r="A18" s="17"/>
      <c r="B18" s="55">
        <v>13</v>
      </c>
      <c r="C18" s="19" t="s">
        <v>262</v>
      </c>
      <c r="D18" s="20">
        <v>0.82906400000000002</v>
      </c>
      <c r="E18" s="21">
        <v>0.75207100000000005</v>
      </c>
      <c r="F18" s="21">
        <f t="shared" si="0"/>
        <v>0.28979656072683679</v>
      </c>
      <c r="G18" s="21">
        <v>0.20598684072683682</v>
      </c>
      <c r="H18" s="21">
        <v>4.0128529999999996E-2</v>
      </c>
      <c r="I18" s="21">
        <v>4.3681189999999995E-2</v>
      </c>
      <c r="J18" s="22">
        <f t="shared" si="1"/>
        <v>0.27389281161863283</v>
      </c>
      <c r="K18" s="22">
        <f t="shared" si="2"/>
        <v>0.32725018080319118</v>
      </c>
      <c r="L18" s="23">
        <f t="shared" si="3"/>
        <v>0.3853313859021778</v>
      </c>
      <c r="M18" s="4"/>
      <c r="N18" t="s">
        <v>260</v>
      </c>
      <c r="O18" s="5">
        <v>0.36084056256645036</v>
      </c>
      <c r="P18" s="71">
        <v>0.45488596046221014</v>
      </c>
    </row>
    <row r="19" spans="1:16" x14ac:dyDescent="0.25">
      <c r="A19" s="17"/>
      <c r="B19" s="55">
        <v>14</v>
      </c>
      <c r="C19" s="19" t="s">
        <v>263</v>
      </c>
      <c r="D19" s="20">
        <v>0.66687200000000013</v>
      </c>
      <c r="E19" s="21">
        <v>1.3934240000000002</v>
      </c>
      <c r="F19" s="21">
        <f t="shared" si="0"/>
        <v>0.5927290740824851</v>
      </c>
      <c r="G19" s="21">
        <v>0.40550620408248506</v>
      </c>
      <c r="H19" s="21">
        <v>8.9715820000000002E-2</v>
      </c>
      <c r="I19" s="21">
        <v>9.7507049999999998E-2</v>
      </c>
      <c r="J19" s="22">
        <f t="shared" si="1"/>
        <v>0.29101422401400073</v>
      </c>
      <c r="K19" s="22">
        <f t="shared" si="2"/>
        <v>0.35539937885559958</v>
      </c>
      <c r="L19" s="23">
        <f t="shared" si="3"/>
        <v>0.42537596171910702</v>
      </c>
      <c r="M19" s="4"/>
      <c r="N19" t="s">
        <v>253</v>
      </c>
      <c r="O19" s="5">
        <v>0.29630974667930626</v>
      </c>
      <c r="P19" s="71">
        <v>0.43854016170441362</v>
      </c>
    </row>
    <row r="20" spans="1:16" x14ac:dyDescent="0.25">
      <c r="A20" s="17"/>
      <c r="B20" s="55">
        <v>15</v>
      </c>
      <c r="C20" s="19" t="s">
        <v>264</v>
      </c>
      <c r="D20" s="20">
        <v>28.16226</v>
      </c>
      <c r="E20" s="21">
        <v>42.293797000000005</v>
      </c>
      <c r="F20" s="21">
        <f t="shared" si="0"/>
        <v>12.36009063503111</v>
      </c>
      <c r="G20" s="21">
        <v>8.2963327750311109</v>
      </c>
      <c r="H20" s="21">
        <v>2.00424296</v>
      </c>
      <c r="I20" s="21">
        <v>2.0595149000000008</v>
      </c>
      <c r="J20" s="22">
        <f t="shared" si="1"/>
        <v>0.19615956389612194</v>
      </c>
      <c r="K20" s="22">
        <f t="shared" si="2"/>
        <v>0.24354814336085995</v>
      </c>
      <c r="L20" s="23">
        <f t="shared" si="3"/>
        <v>0.29224357971527382</v>
      </c>
      <c r="M20" s="4"/>
      <c r="N20" t="s">
        <v>263</v>
      </c>
      <c r="O20" s="5">
        <v>0.5927290740824851</v>
      </c>
      <c r="P20" s="71">
        <v>0.42537596171910702</v>
      </c>
    </row>
    <row r="21" spans="1:16" x14ac:dyDescent="0.25">
      <c r="A21" s="17"/>
      <c r="B21" s="55">
        <v>16</v>
      </c>
      <c r="C21" s="19" t="s">
        <v>265</v>
      </c>
      <c r="D21" s="20">
        <v>0.49415400000000015</v>
      </c>
      <c r="E21" s="21">
        <v>0.28810299999999994</v>
      </c>
      <c r="F21" s="21">
        <f t="shared" si="0"/>
        <v>9.3535840586532221E-2</v>
      </c>
      <c r="G21" s="21">
        <v>5.8000180586532224E-2</v>
      </c>
      <c r="H21" s="21">
        <v>3.0957660000000001E-2</v>
      </c>
      <c r="I21" s="21">
        <v>4.5780000000000005E-3</v>
      </c>
      <c r="J21" s="22">
        <f t="shared" si="1"/>
        <v>0.20131751695238242</v>
      </c>
      <c r="K21" s="22">
        <f t="shared" si="2"/>
        <v>0.30877096242153756</v>
      </c>
      <c r="L21" s="23">
        <f t="shared" si="3"/>
        <v>0.32466111281913845</v>
      </c>
      <c r="M21" s="4"/>
      <c r="N21" t="s">
        <v>262</v>
      </c>
      <c r="O21" s="5">
        <v>0.28979656072683679</v>
      </c>
      <c r="P21" s="71">
        <v>0.3853313859021778</v>
      </c>
    </row>
    <row r="22" spans="1:16" x14ac:dyDescent="0.25">
      <c r="A22" s="17"/>
      <c r="B22" s="55">
        <v>17</v>
      </c>
      <c r="C22" s="19" t="s">
        <v>266</v>
      </c>
      <c r="D22" s="20">
        <v>2.0942679999999996</v>
      </c>
      <c r="E22" s="21">
        <v>2.8368690000000001</v>
      </c>
      <c r="F22" s="21">
        <f t="shared" si="0"/>
        <v>0.93692165862748855</v>
      </c>
      <c r="G22" s="21">
        <v>0.55380487862748851</v>
      </c>
      <c r="H22" s="21">
        <v>0.15712554000000001</v>
      </c>
      <c r="I22" s="21">
        <v>0.22599124000000004</v>
      </c>
      <c r="J22" s="22">
        <f t="shared" si="1"/>
        <v>0.19521693762647782</v>
      </c>
      <c r="K22" s="22">
        <f t="shared" si="2"/>
        <v>0.25060389416201045</v>
      </c>
      <c r="L22" s="23">
        <f t="shared" si="3"/>
        <v>0.33026609921976957</v>
      </c>
      <c r="M22" s="4"/>
      <c r="N22" t="s">
        <v>266</v>
      </c>
      <c r="O22" s="5">
        <v>0.93692165862748855</v>
      </c>
      <c r="P22" s="71">
        <v>0.33026609921976957</v>
      </c>
    </row>
    <row r="23" spans="1:16" x14ac:dyDescent="0.25">
      <c r="A23" s="17"/>
      <c r="B23" s="55">
        <v>18</v>
      </c>
      <c r="C23" s="19" t="s">
        <v>267</v>
      </c>
      <c r="D23" s="20">
        <v>3.8900999999999998E-2</v>
      </c>
      <c r="E23" s="21">
        <v>0</v>
      </c>
      <c r="F23" s="21">
        <f t="shared" si="0"/>
        <v>0</v>
      </c>
      <c r="G23" s="21">
        <v>0</v>
      </c>
      <c r="H23" s="21">
        <v>0</v>
      </c>
      <c r="I23" s="21">
        <v>0</v>
      </c>
      <c r="J23" s="22">
        <f t="shared" si="1"/>
        <v>0</v>
      </c>
      <c r="K23" s="22">
        <f t="shared" si="2"/>
        <v>0</v>
      </c>
      <c r="L23" s="23">
        <f t="shared" si="3"/>
        <v>0</v>
      </c>
      <c r="M23" s="4"/>
      <c r="N23" t="s">
        <v>265</v>
      </c>
      <c r="O23" s="5">
        <v>9.3535840586532221E-2</v>
      </c>
      <c r="P23" s="71">
        <v>0.32466111281913845</v>
      </c>
    </row>
    <row r="24" spans="1:16" x14ac:dyDescent="0.25">
      <c r="A24" s="17"/>
      <c r="B24" s="55">
        <v>19</v>
      </c>
      <c r="C24" s="19" t="s">
        <v>268</v>
      </c>
      <c r="D24" s="20">
        <v>0.113397</v>
      </c>
      <c r="E24" s="21">
        <v>5.7552999999999993E-2</v>
      </c>
      <c r="F24" s="21">
        <f t="shared" si="0"/>
        <v>1.0803000084399246E-2</v>
      </c>
      <c r="G24" s="21">
        <v>8.2230000843992457E-3</v>
      </c>
      <c r="H24" s="21">
        <v>0</v>
      </c>
      <c r="I24" s="21">
        <v>2.5800000000000003E-3</v>
      </c>
      <c r="J24" s="22">
        <f t="shared" si="1"/>
        <v>0.14287700179659177</v>
      </c>
      <c r="K24" s="22">
        <f t="shared" si="2"/>
        <v>0.14287700179659177</v>
      </c>
      <c r="L24" s="23">
        <f t="shared" si="3"/>
        <v>0.1877052470661694</v>
      </c>
      <c r="M24" s="4"/>
      <c r="N24" t="s">
        <v>264</v>
      </c>
      <c r="O24" s="5">
        <v>12.36009063503111</v>
      </c>
      <c r="P24" s="71">
        <v>0.29224357971527382</v>
      </c>
    </row>
    <row r="25" spans="1:16" x14ac:dyDescent="0.25">
      <c r="A25" s="17"/>
      <c r="B25" s="55">
        <v>20</v>
      </c>
      <c r="C25" s="19" t="s">
        <v>269</v>
      </c>
      <c r="D25" s="20">
        <v>0.29609500000000005</v>
      </c>
      <c r="E25" s="21">
        <v>1.2409119999999998</v>
      </c>
      <c r="F25" s="21">
        <f t="shared" si="0"/>
        <v>0.58065904566837157</v>
      </c>
      <c r="G25" s="21">
        <v>0.31160108566837152</v>
      </c>
      <c r="H25" s="21">
        <v>0.20641226000000001</v>
      </c>
      <c r="I25" s="21">
        <v>6.2645699999999999E-2</v>
      </c>
      <c r="J25" s="22">
        <f t="shared" si="1"/>
        <v>0.25110651332920592</v>
      </c>
      <c r="K25" s="22">
        <f t="shared" si="2"/>
        <v>0.4174456735597461</v>
      </c>
      <c r="L25" s="23">
        <f t="shared" si="3"/>
        <v>0.4679292694956384</v>
      </c>
      <c r="M25" s="4"/>
      <c r="N25" t="s">
        <v>258</v>
      </c>
      <c r="O25" s="5">
        <v>1.9262000161688775E-2</v>
      </c>
      <c r="P25" s="71">
        <v>0.26472973380916665</v>
      </c>
    </row>
    <row r="26" spans="1:16" x14ac:dyDescent="0.25">
      <c r="A26" s="17"/>
      <c r="B26" s="55">
        <v>21</v>
      </c>
      <c r="C26" s="19" t="s">
        <v>270</v>
      </c>
      <c r="D26" s="20">
        <v>0.65353000000000017</v>
      </c>
      <c r="E26" s="21">
        <v>1.1101040000000002</v>
      </c>
      <c r="F26" s="21">
        <f t="shared" si="0"/>
        <v>0.5228485685140507</v>
      </c>
      <c r="G26" s="21">
        <v>0.37958116851405066</v>
      </c>
      <c r="H26" s="21">
        <v>7.2707750000000002E-2</v>
      </c>
      <c r="I26" s="21">
        <v>7.0559649999999988E-2</v>
      </c>
      <c r="J26" s="22">
        <f t="shared" si="1"/>
        <v>0.34193297971545961</v>
      </c>
      <c r="K26" s="22">
        <f t="shared" si="2"/>
        <v>0.4074293205988363</v>
      </c>
      <c r="L26" s="23">
        <f t="shared" si="3"/>
        <v>0.47099061755840049</v>
      </c>
      <c r="M26" s="4"/>
      <c r="N26" t="s">
        <v>251</v>
      </c>
      <c r="O26" s="5">
        <v>0.47047799455920902</v>
      </c>
      <c r="P26" s="71">
        <v>0.21927204547239565</v>
      </c>
    </row>
    <row r="27" spans="1:16" x14ac:dyDescent="0.25">
      <c r="A27" s="17"/>
      <c r="B27" s="55">
        <v>22</v>
      </c>
      <c r="C27" s="19" t="s">
        <v>271</v>
      </c>
      <c r="D27" s="20">
        <v>0.94852700000000001</v>
      </c>
      <c r="E27" s="21">
        <v>0.87468199999999996</v>
      </c>
      <c r="F27" s="21">
        <f t="shared" si="0"/>
        <v>0.45013176402125182</v>
      </c>
      <c r="G27" s="21">
        <v>0.27144250402125181</v>
      </c>
      <c r="H27" s="21">
        <v>8.0910360000000001E-2</v>
      </c>
      <c r="I27" s="21">
        <v>9.7778899999999988E-2</v>
      </c>
      <c r="J27" s="22">
        <f t="shared" si="1"/>
        <v>0.3103327883976712</v>
      </c>
      <c r="K27" s="22">
        <f t="shared" si="2"/>
        <v>0.40283538934292901</v>
      </c>
      <c r="L27" s="23">
        <f t="shared" si="3"/>
        <v>0.51462333056042298</v>
      </c>
      <c r="M27" s="4"/>
      <c r="N27" t="s">
        <v>273</v>
      </c>
      <c r="O27" s="5">
        <v>2.1689999944120644E-2</v>
      </c>
      <c r="P27" s="71">
        <v>0.21689999944120644</v>
      </c>
    </row>
    <row r="28" spans="1:16" x14ac:dyDescent="0.25">
      <c r="A28" s="17"/>
      <c r="B28" s="55">
        <v>23</v>
      </c>
      <c r="C28" s="19" t="s">
        <v>272</v>
      </c>
      <c r="D28" s="20">
        <v>3.9978E-2</v>
      </c>
      <c r="E28" s="21">
        <v>1.5126480000000004</v>
      </c>
      <c r="F28" s="21">
        <f t="shared" si="0"/>
        <v>0.79392347360596882</v>
      </c>
      <c r="G28" s="21">
        <v>0.56012080360596883</v>
      </c>
      <c r="H28" s="21">
        <v>0.11912405000000002</v>
      </c>
      <c r="I28" s="21">
        <v>0.11467862000000001</v>
      </c>
      <c r="J28" s="22">
        <f t="shared" si="1"/>
        <v>0.37029157054778683</v>
      </c>
      <c r="K28" s="22">
        <f t="shared" si="2"/>
        <v>0.44904356704664183</v>
      </c>
      <c r="L28" s="23">
        <f t="shared" si="3"/>
        <v>0.52485672384187765</v>
      </c>
      <c r="M28" s="4"/>
      <c r="N28" t="s">
        <v>268</v>
      </c>
      <c r="O28" s="5">
        <v>1.0803000084399246E-2</v>
      </c>
      <c r="P28" s="71">
        <v>0.1877052470661694</v>
      </c>
    </row>
    <row r="29" spans="1:16" x14ac:dyDescent="0.25">
      <c r="A29" s="17"/>
      <c r="B29" s="55">
        <v>24</v>
      </c>
      <c r="C29" s="19" t="s">
        <v>273</v>
      </c>
      <c r="D29" s="20">
        <v>0.20263</v>
      </c>
      <c r="E29" s="21">
        <v>0.1</v>
      </c>
      <c r="F29" s="21">
        <f t="shared" si="0"/>
        <v>2.1689999944120644E-2</v>
      </c>
      <c r="G29" s="21">
        <v>2.4999999441206455E-3</v>
      </c>
      <c r="H29" s="21">
        <v>4.0000000000000001E-3</v>
      </c>
      <c r="I29" s="21">
        <v>1.519E-2</v>
      </c>
      <c r="J29" s="22">
        <f t="shared" si="1"/>
        <v>2.4999999441206455E-2</v>
      </c>
      <c r="K29" s="22">
        <f t="shared" si="2"/>
        <v>6.4999999441206449E-2</v>
      </c>
      <c r="L29" s="23">
        <f t="shared" si="3"/>
        <v>0.21689999944120644</v>
      </c>
      <c r="M29" s="4"/>
      <c r="N29" t="s">
        <v>250</v>
      </c>
      <c r="O29" s="5">
        <v>0.12109268842564537</v>
      </c>
      <c r="P29" s="71">
        <v>8.1860148212755512E-3</v>
      </c>
    </row>
    <row r="30" spans="1:16" ht="15.75" thickBot="1" x14ac:dyDescent="0.3">
      <c r="A30" s="24"/>
      <c r="B30" s="56">
        <v>25</v>
      </c>
      <c r="C30" s="26" t="s">
        <v>274</v>
      </c>
      <c r="D30" s="27">
        <v>1.747431</v>
      </c>
      <c r="E30" s="28">
        <v>1.8379480000000001</v>
      </c>
      <c r="F30" s="28">
        <f t="shared" si="0"/>
        <v>1.0591475177805936</v>
      </c>
      <c r="G30" s="28">
        <v>0.47490880778059363</v>
      </c>
      <c r="H30" s="28">
        <v>0.46096059</v>
      </c>
      <c r="I30" s="28">
        <v>0.12327811999999999</v>
      </c>
      <c r="J30" s="29">
        <f t="shared" si="1"/>
        <v>0.25839077481005646</v>
      </c>
      <c r="K30" s="29">
        <f t="shared" si="2"/>
        <v>0.50919253307525214</v>
      </c>
      <c r="L30" s="30">
        <f t="shared" si="3"/>
        <v>0.57626631318219745</v>
      </c>
      <c r="M30" s="4"/>
      <c r="N30" t="s">
        <v>267</v>
      </c>
      <c r="O30" s="5">
        <v>0</v>
      </c>
      <c r="P30" s="71">
        <v>0</v>
      </c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"/>
  <sheetViews>
    <sheetView topLeftCell="A9" workbookViewId="0">
      <selection activeCell="A24" sqref="A24:D24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140625" customWidth="1"/>
    <col min="6" max="6" width="13.5703125" customWidth="1"/>
    <col min="7" max="9" width="0" hidden="1" customWidth="1"/>
  </cols>
  <sheetData>
    <row r="1" spans="1:13" ht="15.75" x14ac:dyDescent="0.25">
      <c r="A1" s="50">
        <v>130</v>
      </c>
      <c r="B1" s="49" t="s">
        <v>90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2097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68.916943000000003</v>
      </c>
      <c r="E6" s="14">
        <v>97.710430000000002</v>
      </c>
      <c r="F6" s="14">
        <v>32.376403739799102</v>
      </c>
      <c r="G6" s="14">
        <v>21.526083639799104</v>
      </c>
      <c r="H6" s="14">
        <v>5.5609009399999989</v>
      </c>
      <c r="I6" s="14">
        <v>5.2894191600000013</v>
      </c>
      <c r="J6" s="15">
        <v>0.22030487062434484</v>
      </c>
      <c r="K6" s="15">
        <v>0.27721692126213243</v>
      </c>
      <c r="L6" s="16">
        <v>0.33135053995565367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43.746564000000006</v>
      </c>
      <c r="E7" s="38">
        <f ca="1">SUM(E8:OFFSET(E6,MATCH("PROYECTOS",$A$8:$A$50,0),0))</f>
        <v>68.11855199999998</v>
      </c>
      <c r="F7" s="38">
        <f ca="1">SUM(F8:OFFSET(F6,MATCH("PROYECTOS",$A$8:$A$50,0),0))</f>
        <v>24.112443935204968</v>
      </c>
      <c r="G7" s="38">
        <f ca="1">SUM(G8:OFFSET(G6,MATCH("PROYECTOS",$A$8:$A$50,0),0))</f>
        <v>16.06762307520497</v>
      </c>
      <c r="H7" s="38">
        <f ca="1">SUM(H8:OFFSET(H6,MATCH("PROYECTOS",$A$8:$A$50,0),0))</f>
        <v>4.1442655999999989</v>
      </c>
      <c r="I7" s="38">
        <f ca="1">SUM(I8:OFFSET(I6,MATCH("PROYECTOS",$A$8:$A$50,0),0))</f>
        <v>3.9005552600000004</v>
      </c>
      <c r="J7" s="39">
        <f ca="1">IFERROR(G7/E7,0)</f>
        <v>0.23587734330003043</v>
      </c>
      <c r="K7" s="39">
        <f ca="1">IFERROR(SUM(G7,H7)/E7,0)</f>
        <v>0.29671635819864423</v>
      </c>
      <c r="L7" s="40">
        <f ca="1">IFERROR(SUM(G7,H7,I7)/E7,0)</f>
        <v>0.35397763497974788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33.190683000000014</v>
      </c>
      <c r="E8" s="21">
        <v>39.660259999999994</v>
      </c>
      <c r="F8" s="21">
        <f t="shared" ref="F8:F13" si="0">SUM(G8,H8,I8)</f>
        <v>20.083220708188797</v>
      </c>
      <c r="G8" s="21">
        <v>13.822052708188796</v>
      </c>
      <c r="H8" s="21">
        <v>3.2531427799999992</v>
      </c>
      <c r="I8" s="21">
        <v>3.0080252200000004</v>
      </c>
      <c r="J8" s="22">
        <f t="shared" ref="J8:J14" si="1">IFERROR(G8/E8,0)</f>
        <v>0.34851139927445757</v>
      </c>
      <c r="K8" s="22">
        <f t="shared" ref="K8:K14" si="2">IFERROR(SUM(G8,H8)/E8,0)</f>
        <v>0.43053665024356369</v>
      </c>
      <c r="L8" s="23">
        <f t="shared" ref="L8:L14" si="3">IFERROR(SUM(G8,H8,I8)/E8,0)</f>
        <v>0.50638146870920164</v>
      </c>
      <c r="M8" s="4"/>
    </row>
    <row r="9" spans="1:13" ht="51" x14ac:dyDescent="0.25">
      <c r="A9" s="17"/>
      <c r="B9" s="19">
        <v>3000383</v>
      </c>
      <c r="C9" s="19" t="s">
        <v>2099</v>
      </c>
      <c r="D9" s="20">
        <v>1.932562000000001</v>
      </c>
      <c r="E9" s="21">
        <v>9.1660809999999984</v>
      </c>
      <c r="F9" s="21">
        <f t="shared" si="0"/>
        <v>0.51557856576207395</v>
      </c>
      <c r="G9" s="21">
        <v>0.31375953576207394</v>
      </c>
      <c r="H9" s="21">
        <v>0.11090877</v>
      </c>
      <c r="I9" s="21">
        <v>9.091026000000002E-2</v>
      </c>
      <c r="J9" s="22">
        <f t="shared" si="1"/>
        <v>3.4230500009990526E-2</v>
      </c>
      <c r="K9" s="22">
        <f t="shared" si="2"/>
        <v>4.6330411629798382E-2</v>
      </c>
      <c r="L9" s="23">
        <f t="shared" si="3"/>
        <v>5.624852821637448E-2</v>
      </c>
      <c r="M9" s="4"/>
    </row>
    <row r="10" spans="1:13" ht="38.25" x14ac:dyDescent="0.25">
      <c r="A10" s="17"/>
      <c r="B10" s="19">
        <v>3000384</v>
      </c>
      <c r="C10" s="19" t="s">
        <v>2100</v>
      </c>
      <c r="D10" s="20">
        <v>4.2678309999999966</v>
      </c>
      <c r="E10" s="21">
        <v>5.3257599999999989</v>
      </c>
      <c r="F10" s="21">
        <f t="shared" si="0"/>
        <v>1.3858256232083026</v>
      </c>
      <c r="G10" s="21">
        <v>0.90708816320830254</v>
      </c>
      <c r="H10" s="21">
        <v>0.26549526000000001</v>
      </c>
      <c r="I10" s="21">
        <v>0.21324220000000002</v>
      </c>
      <c r="J10" s="22">
        <f t="shared" si="1"/>
        <v>0.17032088626004602</v>
      </c>
      <c r="K10" s="22">
        <f t="shared" si="2"/>
        <v>0.22017203614287967</v>
      </c>
      <c r="L10" s="23">
        <f t="shared" si="3"/>
        <v>0.26021180511481984</v>
      </c>
      <c r="M10" s="4"/>
    </row>
    <row r="11" spans="1:13" ht="63.75" x14ac:dyDescent="0.25">
      <c r="A11" s="17"/>
      <c r="B11" s="19">
        <v>3000695</v>
      </c>
      <c r="C11" s="19" t="s">
        <v>2101</v>
      </c>
      <c r="D11" s="20">
        <v>1.9641699999999991</v>
      </c>
      <c r="E11" s="21">
        <v>10.993597999999997</v>
      </c>
      <c r="F11" s="21">
        <f t="shared" si="0"/>
        <v>1.124323589789936</v>
      </c>
      <c r="G11" s="21">
        <v>0.48657171978993574</v>
      </c>
      <c r="H11" s="21">
        <v>0.24111546000000003</v>
      </c>
      <c r="I11" s="21">
        <v>0.39663641000000005</v>
      </c>
      <c r="J11" s="22">
        <f t="shared" si="1"/>
        <v>4.4259551767304561E-2</v>
      </c>
      <c r="K11" s="22">
        <f t="shared" si="2"/>
        <v>6.6191903668838536E-2</v>
      </c>
      <c r="L11" s="23">
        <f t="shared" si="3"/>
        <v>0.10227075701603208</v>
      </c>
      <c r="M11" s="4"/>
    </row>
    <row r="12" spans="1:13" ht="51" x14ac:dyDescent="0.25">
      <c r="A12" s="17"/>
      <c r="B12" s="19">
        <v>3000696</v>
      </c>
      <c r="C12" s="19" t="s">
        <v>2102</v>
      </c>
      <c r="D12" s="20">
        <v>0.34950000000000009</v>
      </c>
      <c r="E12" s="21">
        <v>0.87147000000000019</v>
      </c>
      <c r="F12" s="21">
        <f t="shared" si="0"/>
        <v>0.10696182026777581</v>
      </c>
      <c r="G12" s="21">
        <v>3.8382970267775818E-2</v>
      </c>
      <c r="H12" s="21">
        <v>5.5925799999999998E-2</v>
      </c>
      <c r="I12" s="21">
        <v>1.2653049999999999E-2</v>
      </c>
      <c r="J12" s="22">
        <f t="shared" si="1"/>
        <v>4.4043937562711064E-2</v>
      </c>
      <c r="K12" s="22">
        <f t="shared" si="2"/>
        <v>0.10821803420401827</v>
      </c>
      <c r="L12" s="23">
        <f t="shared" si="3"/>
        <v>0.12273723738944059</v>
      </c>
      <c r="M12" s="4"/>
    </row>
    <row r="13" spans="1:13" ht="63.75" x14ac:dyDescent="0.25">
      <c r="A13" s="17"/>
      <c r="B13" s="19">
        <v>3000697</v>
      </c>
      <c r="C13" s="19" t="s">
        <v>2103</v>
      </c>
      <c r="D13" s="20">
        <v>2.0418180000000001</v>
      </c>
      <c r="E13" s="21">
        <v>2.1013830000000002</v>
      </c>
      <c r="F13" s="21">
        <f t="shared" si="0"/>
        <v>0.89653362798808545</v>
      </c>
      <c r="G13" s="21">
        <v>0.49976797798808548</v>
      </c>
      <c r="H13" s="21">
        <v>0.21767753000000004</v>
      </c>
      <c r="I13" s="21">
        <v>0.17908811999999999</v>
      </c>
      <c r="J13" s="22">
        <f t="shared" si="1"/>
        <v>0.23782812461511557</v>
      </c>
      <c r="K13" s="22">
        <f t="shared" si="2"/>
        <v>0.34141587135143159</v>
      </c>
      <c r="L13" s="23">
        <f t="shared" si="3"/>
        <v>0.42663980244823785</v>
      </c>
      <c r="M13" s="4"/>
    </row>
    <row r="14" spans="1:13" ht="15.75" thickBot="1" x14ac:dyDescent="0.3">
      <c r="A14" s="41" t="s">
        <v>294</v>
      </c>
      <c r="B14" s="43"/>
      <c r="C14" s="43"/>
      <c r="D14" s="44">
        <f ca="1">OFFSET(D14,-MATCH("PROYECTOS",$A$8:$A$50,0)-1,0)-(OFFSET(D14,-MATCH("PROYECTOS",$A$8:$A$50,0),0))</f>
        <v>25.170378999999997</v>
      </c>
      <c r="E14" s="45">
        <f t="shared" ref="E14:I14" ca="1" si="4">OFFSET(E14,-MATCH("PROYECTOS",$A$8:$A$50,0)-1,0)-(OFFSET(E14,-MATCH("PROYECTOS",$A$8:$A$50,0),0))</f>
        <v>29.591878000000023</v>
      </c>
      <c r="F14" s="45">
        <f t="shared" ca="1" si="4"/>
        <v>8.2639598045941334</v>
      </c>
      <c r="G14" s="45">
        <f t="shared" ca="1" si="4"/>
        <v>5.4584605645941338</v>
      </c>
      <c r="H14" s="45">
        <f t="shared" ca="1" si="4"/>
        <v>1.41663534</v>
      </c>
      <c r="I14" s="45">
        <f t="shared" ca="1" si="4"/>
        <v>1.3888639000000009</v>
      </c>
      <c r="J14" s="46">
        <f t="shared" ca="1" si="1"/>
        <v>0.18445806530407194</v>
      </c>
      <c r="K14" s="46">
        <f t="shared" ca="1" si="2"/>
        <v>0.23233050313988618</v>
      </c>
      <c r="L14" s="47">
        <f t="shared" ca="1" si="3"/>
        <v>0.2792644591395696</v>
      </c>
      <c r="M14" s="4"/>
    </row>
    <row r="15" spans="1:13" ht="15.75" thickBot="1" x14ac:dyDescent="0.3"/>
    <row r="16" spans="1:13" ht="15.75" thickBot="1" x14ac:dyDescent="0.3">
      <c r="A16" s="89" t="s">
        <v>316</v>
      </c>
      <c r="B16" s="90"/>
      <c r="C16" s="90"/>
      <c r="D16" s="91"/>
    </row>
    <row r="17" spans="1:4" ht="15.75" thickBot="1" x14ac:dyDescent="0.3">
      <c r="A17" s="1" t="s">
        <v>2119</v>
      </c>
    </row>
    <row r="18" spans="1:4" ht="45" customHeight="1" x14ac:dyDescent="0.25">
      <c r="A18" s="82" t="s">
        <v>318</v>
      </c>
      <c r="B18" s="83"/>
      <c r="C18" s="83"/>
      <c r="D18" s="94" t="s">
        <v>319</v>
      </c>
    </row>
    <row r="19" spans="1:4" ht="15.75" thickBot="1" x14ac:dyDescent="0.3">
      <c r="A19" s="92"/>
      <c r="B19" s="93"/>
      <c r="C19" s="93"/>
      <c r="D19" s="95"/>
    </row>
    <row r="20" spans="1:4" ht="51" x14ac:dyDescent="0.25">
      <c r="A20" s="17"/>
      <c r="B20" s="19">
        <v>3000383</v>
      </c>
      <c r="C20" s="19" t="s">
        <v>2099</v>
      </c>
      <c r="D20" s="23">
        <v>5.624852821637448E-2</v>
      </c>
    </row>
    <row r="21" spans="1:4" ht="38.25" x14ac:dyDescent="0.25">
      <c r="A21" s="17"/>
      <c r="B21" s="19">
        <v>3000384</v>
      </c>
      <c r="C21" s="19" t="s">
        <v>2100</v>
      </c>
      <c r="D21" s="23">
        <v>0.26021180511481984</v>
      </c>
    </row>
    <row r="22" spans="1:4" ht="63.75" x14ac:dyDescent="0.25">
      <c r="A22" s="17"/>
      <c r="B22" s="19">
        <v>3000695</v>
      </c>
      <c r="C22" s="19" t="s">
        <v>2101</v>
      </c>
      <c r="D22" s="23">
        <v>0.10227075701603208</v>
      </c>
    </row>
    <row r="23" spans="1:4" ht="51" x14ac:dyDescent="0.25">
      <c r="A23" s="17"/>
      <c r="B23" s="19">
        <v>3000696</v>
      </c>
      <c r="C23" s="19" t="s">
        <v>2102</v>
      </c>
      <c r="D23" s="23">
        <v>0.12273723738944059</v>
      </c>
    </row>
    <row r="24" spans="1:4" ht="64.5" thickBot="1" x14ac:dyDescent="0.3">
      <c r="A24" s="24"/>
      <c r="B24" s="26">
        <v>3000697</v>
      </c>
      <c r="C24" s="26" t="s">
        <v>2103</v>
      </c>
      <c r="D24" s="30">
        <v>0.42663980244823785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"/>
  <sheetViews>
    <sheetView topLeftCell="A2" workbookViewId="0">
      <selection activeCell="A23" sqref="A23:XFD5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130</v>
      </c>
      <c r="B1" s="49" t="s">
        <v>90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2098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68.916943000000003</v>
      </c>
      <c r="I6" s="14">
        <v>97.710430000000002</v>
      </c>
      <c r="J6" s="14">
        <v>32.376403739799102</v>
      </c>
      <c r="K6" s="14">
        <v>21.526083639799104</v>
      </c>
      <c r="L6" s="14">
        <v>5.5609009399999989</v>
      </c>
      <c r="M6" s="14">
        <v>5.2894191600000013</v>
      </c>
      <c r="N6" s="15">
        <v>0.22030487062434484</v>
      </c>
      <c r="O6" s="15">
        <v>0.27721692126213243</v>
      </c>
      <c r="P6" s="16">
        <v>0.33135053995565367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t="shared" ref="H7:M7" si="0">SUM(H8:H22)</f>
        <v>43.746563999999999</v>
      </c>
      <c r="I7" s="37">
        <f t="shared" si="0"/>
        <v>68.118552000000008</v>
      </c>
      <c r="J7" s="37">
        <f t="shared" si="0"/>
        <v>24.112443935204965</v>
      </c>
      <c r="K7" s="37">
        <f t="shared" si="0"/>
        <v>16.06762307520497</v>
      </c>
      <c r="L7" s="37">
        <f t="shared" si="0"/>
        <v>4.1442655999999998</v>
      </c>
      <c r="M7" s="37">
        <f t="shared" si="0"/>
        <v>3.9005552600000004</v>
      </c>
      <c r="N7" s="39">
        <f>IFERROR(K7/I7,0)</f>
        <v>0.23587734330003035</v>
      </c>
      <c r="O7" s="39">
        <f>IFERROR(SUM(K7,L7)/I7,0)</f>
        <v>0.29671635819864417</v>
      </c>
      <c r="P7" s="40">
        <f>IFERROR(SUM(K7,L7,M7)/I7,0)</f>
        <v>0.35397763497974777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513</v>
      </c>
      <c r="D8" s="68">
        <v>3000001</v>
      </c>
      <c r="E8" s="19" t="s">
        <v>276</v>
      </c>
      <c r="F8" s="69">
        <v>1</v>
      </c>
      <c r="G8" s="19" t="s">
        <v>532</v>
      </c>
      <c r="H8" s="20">
        <v>33.190683000000007</v>
      </c>
      <c r="I8" s="21">
        <v>39.660260000000001</v>
      </c>
      <c r="J8" s="21">
        <f t="shared" ref="J8:J22" si="1">SUM(K8,L8,M8)</f>
        <v>20.083220708188797</v>
      </c>
      <c r="K8" s="21">
        <v>13.822052708188798</v>
      </c>
      <c r="L8" s="21">
        <v>3.2531427799999997</v>
      </c>
      <c r="M8" s="21">
        <v>3.0080252199999999</v>
      </c>
      <c r="N8" s="22">
        <f t="shared" ref="N8:N23" si="2">IFERROR(K8/I8,0)</f>
        <v>0.34851139927445751</v>
      </c>
      <c r="O8" s="22">
        <f t="shared" ref="O8:O23" si="3">IFERROR(SUM(K8,L8)/I8,0)</f>
        <v>0.43053665024356363</v>
      </c>
      <c r="P8" s="23">
        <f t="shared" ref="P8:P23" si="4">IFERROR(SUM(K8,L8,M8)/I8,0)</f>
        <v>0.50638146870920153</v>
      </c>
      <c r="Q8" s="70">
        <v>926.5</v>
      </c>
      <c r="R8" s="21">
        <v>892.77</v>
      </c>
      <c r="S8" s="23">
        <f>IFERROR(R8/Q8,0)</f>
        <v>0.9635941716135995</v>
      </c>
    </row>
    <row r="9" spans="1:19" ht="63.75" x14ac:dyDescent="0.25">
      <c r="A9" s="17"/>
      <c r="B9" s="19">
        <v>5004413</v>
      </c>
      <c r="C9" s="19" t="s">
        <v>2104</v>
      </c>
      <c r="D9" s="68">
        <v>3000697</v>
      </c>
      <c r="E9" s="19" t="s">
        <v>2103</v>
      </c>
      <c r="F9" s="69">
        <v>86</v>
      </c>
      <c r="G9" s="19" t="s">
        <v>501</v>
      </c>
      <c r="H9" s="20">
        <v>1.1243750000000001</v>
      </c>
      <c r="I9" s="21">
        <v>1.7251809999999996</v>
      </c>
      <c r="J9" s="21">
        <f t="shared" si="1"/>
        <v>0.83061732780974706</v>
      </c>
      <c r="K9" s="21">
        <v>0.45330776780974702</v>
      </c>
      <c r="L9" s="21">
        <v>0.20425717000000004</v>
      </c>
      <c r="M9" s="21">
        <v>0.17305239000000003</v>
      </c>
      <c r="N9" s="22">
        <f t="shared" si="2"/>
        <v>0.26275954106250132</v>
      </c>
      <c r="O9" s="22">
        <f t="shared" si="3"/>
        <v>0.38115707152452244</v>
      </c>
      <c r="P9" s="23">
        <f t="shared" si="4"/>
        <v>0.48146677236171004</v>
      </c>
      <c r="Q9" s="70">
        <v>1817</v>
      </c>
      <c r="R9" s="21">
        <v>1566</v>
      </c>
      <c r="S9" s="23">
        <f t="shared" ref="S9:S22" si="5">IFERROR(R9/Q9,0)</f>
        <v>0.86186020913593842</v>
      </c>
    </row>
    <row r="10" spans="1:19" ht="63.75" x14ac:dyDescent="0.25">
      <c r="A10" s="17"/>
      <c r="B10" s="19">
        <v>5004414</v>
      </c>
      <c r="C10" s="19" t="s">
        <v>2105</v>
      </c>
      <c r="D10" s="68">
        <v>3000697</v>
      </c>
      <c r="E10" s="19" t="s">
        <v>2103</v>
      </c>
      <c r="F10" s="69">
        <v>86</v>
      </c>
      <c r="G10" s="19" t="s">
        <v>501</v>
      </c>
      <c r="H10" s="20">
        <v>0.91744300000000001</v>
      </c>
      <c r="I10" s="21">
        <v>0.37620200000000009</v>
      </c>
      <c r="J10" s="21">
        <f t="shared" si="1"/>
        <v>6.5916300178338452E-2</v>
      </c>
      <c r="K10" s="21">
        <v>4.6460210178338457E-2</v>
      </c>
      <c r="L10" s="21">
        <v>1.3420359999999999E-2</v>
      </c>
      <c r="M10" s="21">
        <v>6.0357299999999996E-3</v>
      </c>
      <c r="N10" s="22">
        <f t="shared" si="2"/>
        <v>0.12349804142013718</v>
      </c>
      <c r="O10" s="22">
        <f t="shared" si="3"/>
        <v>0.15917132332719774</v>
      </c>
      <c r="P10" s="23">
        <f t="shared" si="4"/>
        <v>0.17521517742685694</v>
      </c>
      <c r="Q10" s="70">
        <v>255</v>
      </c>
      <c r="R10" s="21">
        <v>69</v>
      </c>
      <c r="S10" s="23">
        <f t="shared" si="5"/>
        <v>0.27058823529411763</v>
      </c>
    </row>
    <row r="11" spans="1:19" ht="51" x14ac:dyDescent="0.25">
      <c r="A11" s="17"/>
      <c r="B11" s="19">
        <v>5004417</v>
      </c>
      <c r="C11" s="19" t="s">
        <v>2106</v>
      </c>
      <c r="D11" s="68">
        <v>3000383</v>
      </c>
      <c r="E11" s="19" t="s">
        <v>2099</v>
      </c>
      <c r="F11" s="69">
        <v>66</v>
      </c>
      <c r="G11" s="19" t="s">
        <v>574</v>
      </c>
      <c r="H11" s="20">
        <v>1.08009</v>
      </c>
      <c r="I11" s="21">
        <v>2.0829610000000001</v>
      </c>
      <c r="J11" s="21">
        <f t="shared" si="1"/>
        <v>0.36504372496139387</v>
      </c>
      <c r="K11" s="21">
        <v>0.22900208496139385</v>
      </c>
      <c r="L11" s="21">
        <v>6.5778420000000004E-2</v>
      </c>
      <c r="M11" s="21">
        <v>7.0263220000000001E-2</v>
      </c>
      <c r="N11" s="22">
        <f t="shared" si="2"/>
        <v>0.10994064937432522</v>
      </c>
      <c r="O11" s="22">
        <f t="shared" si="3"/>
        <v>0.14151993482422082</v>
      </c>
      <c r="P11" s="23">
        <f t="shared" si="4"/>
        <v>0.17525230907414679</v>
      </c>
      <c r="Q11" s="70">
        <v>17</v>
      </c>
      <c r="R11" s="21">
        <v>16</v>
      </c>
      <c r="S11" s="23">
        <f t="shared" si="5"/>
        <v>0.94117647058823528</v>
      </c>
    </row>
    <row r="12" spans="1:19" ht="38.25" x14ac:dyDescent="0.25">
      <c r="A12" s="17"/>
      <c r="B12" s="19">
        <v>5004420</v>
      </c>
      <c r="C12" s="19" t="s">
        <v>2107</v>
      </c>
      <c r="D12" s="68">
        <v>3000384</v>
      </c>
      <c r="E12" s="19" t="s">
        <v>2100</v>
      </c>
      <c r="F12" s="69">
        <v>59</v>
      </c>
      <c r="G12" s="19" t="s">
        <v>578</v>
      </c>
      <c r="H12" s="20">
        <v>2.7557259999999997</v>
      </c>
      <c r="I12" s="21">
        <v>3.6153409999999995</v>
      </c>
      <c r="J12" s="21">
        <f t="shared" si="1"/>
        <v>1.0531907512972958</v>
      </c>
      <c r="K12" s="21">
        <v>0.6992591812972957</v>
      </c>
      <c r="L12" s="21">
        <v>0.22021657000000003</v>
      </c>
      <c r="M12" s="21">
        <v>0.13371500000000003</v>
      </c>
      <c r="N12" s="22">
        <f t="shared" si="2"/>
        <v>0.19341444729481833</v>
      </c>
      <c r="O12" s="22">
        <f t="shared" si="3"/>
        <v>0.25432614829342404</v>
      </c>
      <c r="P12" s="23">
        <f t="shared" si="4"/>
        <v>0.29131159447955141</v>
      </c>
      <c r="Q12" s="70">
        <v>842.02399999999977</v>
      </c>
      <c r="R12" s="21">
        <v>710.02399999999977</v>
      </c>
      <c r="S12" s="23">
        <f t="shared" si="5"/>
        <v>0.84323487216516391</v>
      </c>
    </row>
    <row r="13" spans="1:19" ht="63.75" x14ac:dyDescent="0.25">
      <c r="A13" s="17"/>
      <c r="B13" s="19">
        <v>5004422</v>
      </c>
      <c r="C13" s="19" t="s">
        <v>2108</v>
      </c>
      <c r="D13" s="68">
        <v>3000384</v>
      </c>
      <c r="E13" s="19" t="s">
        <v>2100</v>
      </c>
      <c r="F13" s="69">
        <v>117</v>
      </c>
      <c r="G13" s="19" t="s">
        <v>688</v>
      </c>
      <c r="H13" s="20">
        <v>0.5811010000000002</v>
      </c>
      <c r="I13" s="21">
        <v>0.8228390000000001</v>
      </c>
      <c r="J13" s="21">
        <f t="shared" si="1"/>
        <v>0.21509382196356294</v>
      </c>
      <c r="K13" s="21">
        <v>0.13552764196356293</v>
      </c>
      <c r="L13" s="21">
        <v>3.1511529999999996E-2</v>
      </c>
      <c r="M13" s="21">
        <v>4.8054650000000004E-2</v>
      </c>
      <c r="N13" s="22">
        <f t="shared" si="2"/>
        <v>0.16470736312153764</v>
      </c>
      <c r="O13" s="22">
        <f t="shared" si="3"/>
        <v>0.20300346965027535</v>
      </c>
      <c r="P13" s="23">
        <f t="shared" si="4"/>
        <v>0.26140450557589384</v>
      </c>
      <c r="Q13" s="70">
        <v>26</v>
      </c>
      <c r="R13" s="21">
        <v>25</v>
      </c>
      <c r="S13" s="23">
        <f t="shared" si="5"/>
        <v>0.96153846153846156</v>
      </c>
    </row>
    <row r="14" spans="1:19" ht="51" x14ac:dyDescent="0.25">
      <c r="A14" s="17"/>
      <c r="B14" s="19">
        <v>5005174</v>
      </c>
      <c r="C14" s="19" t="s">
        <v>2109</v>
      </c>
      <c r="D14" s="68">
        <v>3000383</v>
      </c>
      <c r="E14" s="19" t="s">
        <v>2099</v>
      </c>
      <c r="F14" s="69">
        <v>222</v>
      </c>
      <c r="G14" s="19" t="s">
        <v>1545</v>
      </c>
      <c r="H14" s="20">
        <v>0.85247199999999967</v>
      </c>
      <c r="I14" s="21">
        <v>7.0831199999999992</v>
      </c>
      <c r="J14" s="21">
        <f t="shared" si="1"/>
        <v>0.15053484080068008</v>
      </c>
      <c r="K14" s="21">
        <v>8.475745080068009E-2</v>
      </c>
      <c r="L14" s="21">
        <v>4.513035E-2</v>
      </c>
      <c r="M14" s="21">
        <v>2.0647040000000002E-2</v>
      </c>
      <c r="N14" s="22">
        <f t="shared" si="2"/>
        <v>1.1966118151419163E-2</v>
      </c>
      <c r="O14" s="22">
        <f t="shared" si="3"/>
        <v>1.833765357648608E-2</v>
      </c>
      <c r="P14" s="23">
        <f t="shared" si="4"/>
        <v>2.1252617603637957E-2</v>
      </c>
      <c r="Q14" s="70">
        <v>30</v>
      </c>
      <c r="R14" s="21">
        <v>24</v>
      </c>
      <c r="S14" s="23">
        <f t="shared" si="5"/>
        <v>0.8</v>
      </c>
    </row>
    <row r="15" spans="1:19" ht="38.25" x14ac:dyDescent="0.25">
      <c r="A15" s="17"/>
      <c r="B15" s="19">
        <v>5005175</v>
      </c>
      <c r="C15" s="19" t="s">
        <v>2110</v>
      </c>
      <c r="D15" s="68">
        <v>3000384</v>
      </c>
      <c r="E15" s="19" t="s">
        <v>2100</v>
      </c>
      <c r="F15" s="69">
        <v>36</v>
      </c>
      <c r="G15" s="19" t="s">
        <v>534</v>
      </c>
      <c r="H15" s="20">
        <v>0.75650000000000039</v>
      </c>
      <c r="I15" s="21">
        <v>0.57957599999999998</v>
      </c>
      <c r="J15" s="21">
        <f t="shared" si="1"/>
        <v>8.883000070899259E-3</v>
      </c>
      <c r="K15" s="21">
        <v>5.6900000708992593E-3</v>
      </c>
      <c r="L15" s="21">
        <v>2.4300000000000002E-4</v>
      </c>
      <c r="M15" s="21">
        <v>2.9499999999999999E-3</v>
      </c>
      <c r="N15" s="22">
        <f t="shared" si="2"/>
        <v>9.8175218968681571E-3</v>
      </c>
      <c r="O15" s="22">
        <f t="shared" si="3"/>
        <v>1.0236793916413481E-2</v>
      </c>
      <c r="P15" s="23">
        <f t="shared" si="4"/>
        <v>1.5326721725708552E-2</v>
      </c>
      <c r="Q15" s="70">
        <v>2.5</v>
      </c>
      <c r="R15" s="21">
        <v>2.5</v>
      </c>
      <c r="S15" s="23">
        <f t="shared" si="5"/>
        <v>1</v>
      </c>
    </row>
    <row r="16" spans="1:19" ht="51" x14ac:dyDescent="0.25">
      <c r="A16" s="17"/>
      <c r="B16" s="19">
        <v>5005176</v>
      </c>
      <c r="C16" s="19" t="s">
        <v>2111</v>
      </c>
      <c r="D16" s="68">
        <v>3000384</v>
      </c>
      <c r="E16" s="19" t="s">
        <v>2100</v>
      </c>
      <c r="F16" s="69">
        <v>132</v>
      </c>
      <c r="G16" s="19" t="s">
        <v>1922</v>
      </c>
      <c r="H16" s="20">
        <v>5.5E-2</v>
      </c>
      <c r="I16" s="21">
        <v>0.1885</v>
      </c>
      <c r="J16" s="21">
        <f t="shared" si="1"/>
        <v>6.1974009698613775E-2</v>
      </c>
      <c r="K16" s="21">
        <v>2.818899969861377E-2</v>
      </c>
      <c r="L16" s="21">
        <v>8.8646100000000002E-3</v>
      </c>
      <c r="M16" s="21">
        <v>2.4920400000000002E-2</v>
      </c>
      <c r="N16" s="22">
        <f t="shared" si="2"/>
        <v>0.1495437649793834</v>
      </c>
      <c r="O16" s="22">
        <f t="shared" si="3"/>
        <v>0.19657087373269905</v>
      </c>
      <c r="P16" s="23">
        <f t="shared" si="4"/>
        <v>0.32877458726055053</v>
      </c>
      <c r="Q16" s="70">
        <v>2.5</v>
      </c>
      <c r="R16" s="21">
        <v>2.5</v>
      </c>
      <c r="S16" s="23">
        <f t="shared" si="5"/>
        <v>1</v>
      </c>
    </row>
    <row r="17" spans="1:19" ht="51" x14ac:dyDescent="0.25">
      <c r="A17" s="17"/>
      <c r="B17" s="19">
        <v>5005177</v>
      </c>
      <c r="C17" s="19" t="s">
        <v>2112</v>
      </c>
      <c r="D17" s="68">
        <v>3000384</v>
      </c>
      <c r="E17" s="19" t="s">
        <v>2100</v>
      </c>
      <c r="F17" s="69">
        <v>132</v>
      </c>
      <c r="G17" s="19" t="s">
        <v>1922</v>
      </c>
      <c r="H17" s="20">
        <v>0.11950400000000001</v>
      </c>
      <c r="I17" s="21">
        <v>0.11950400000000001</v>
      </c>
      <c r="J17" s="21">
        <f t="shared" si="1"/>
        <v>4.6684040177930888E-2</v>
      </c>
      <c r="K17" s="21">
        <v>3.8422340177930892E-2</v>
      </c>
      <c r="L17" s="21">
        <v>4.6595500000000002E-3</v>
      </c>
      <c r="M17" s="21">
        <v>3.6021499999999997E-3</v>
      </c>
      <c r="N17" s="22">
        <f t="shared" si="2"/>
        <v>0.32151509721792482</v>
      </c>
      <c r="O17" s="22">
        <f t="shared" si="3"/>
        <v>0.36050584229758742</v>
      </c>
      <c r="P17" s="23">
        <f t="shared" si="4"/>
        <v>0.39064834798777348</v>
      </c>
      <c r="Q17" s="70">
        <v>6</v>
      </c>
      <c r="R17" s="21">
        <v>2</v>
      </c>
      <c r="S17" s="23">
        <f t="shared" si="5"/>
        <v>0.33333333333333331</v>
      </c>
    </row>
    <row r="18" spans="1:19" ht="63.75" x14ac:dyDescent="0.25">
      <c r="A18" s="17"/>
      <c r="B18" s="19">
        <v>5005178</v>
      </c>
      <c r="C18" s="19" t="s">
        <v>2113</v>
      </c>
      <c r="D18" s="68">
        <v>3000695</v>
      </c>
      <c r="E18" s="19" t="s">
        <v>2101</v>
      </c>
      <c r="F18" s="69">
        <v>117</v>
      </c>
      <c r="G18" s="19" t="s">
        <v>688</v>
      </c>
      <c r="H18" s="20">
        <v>0.23716999999999999</v>
      </c>
      <c r="I18" s="21">
        <v>0.23283700000000004</v>
      </c>
      <c r="J18" s="21">
        <f t="shared" si="1"/>
        <v>8.0230080614904303E-2</v>
      </c>
      <c r="K18" s="21">
        <v>6.5706710614904296E-2</v>
      </c>
      <c r="L18" s="21">
        <v>1.5863870000000002E-2</v>
      </c>
      <c r="M18" s="21">
        <v>-1.3405000000000001E-3</v>
      </c>
      <c r="N18" s="22">
        <f t="shared" si="2"/>
        <v>0.28220046906163659</v>
      </c>
      <c r="O18" s="22">
        <f t="shared" si="3"/>
        <v>0.35033341184993916</v>
      </c>
      <c r="P18" s="23">
        <f t="shared" si="4"/>
        <v>0.34457616536420022</v>
      </c>
      <c r="Q18" s="70">
        <v>11.8</v>
      </c>
      <c r="R18" s="21">
        <v>9.8000000000000007</v>
      </c>
      <c r="S18" s="23">
        <f t="shared" si="5"/>
        <v>0.83050847457627119</v>
      </c>
    </row>
    <row r="19" spans="1:19" ht="63.75" x14ac:dyDescent="0.25">
      <c r="A19" s="17"/>
      <c r="B19" s="19">
        <v>5005179</v>
      </c>
      <c r="C19" s="19" t="s">
        <v>2114</v>
      </c>
      <c r="D19" s="68">
        <v>3000695</v>
      </c>
      <c r="E19" s="19" t="s">
        <v>2101</v>
      </c>
      <c r="F19" s="69">
        <v>36</v>
      </c>
      <c r="G19" s="19" t="s">
        <v>534</v>
      </c>
      <c r="H19" s="20">
        <v>0.97700000000000009</v>
      </c>
      <c r="I19" s="21">
        <v>9.9845609999999994</v>
      </c>
      <c r="J19" s="21">
        <f t="shared" si="1"/>
        <v>0.65385895781750736</v>
      </c>
      <c r="K19" s="21">
        <v>0.16653585781750735</v>
      </c>
      <c r="L19" s="21">
        <v>0.17758116999999998</v>
      </c>
      <c r="M19" s="21">
        <v>0.30974193</v>
      </c>
      <c r="N19" s="22">
        <f t="shared" si="2"/>
        <v>1.6679337010160722E-2</v>
      </c>
      <c r="O19" s="22">
        <f t="shared" si="3"/>
        <v>3.4464913161180277E-2</v>
      </c>
      <c r="P19" s="23">
        <f t="shared" si="4"/>
        <v>6.5487001162846059E-2</v>
      </c>
      <c r="Q19" s="70">
        <v>4.5</v>
      </c>
      <c r="R19" s="21">
        <v>3.5</v>
      </c>
      <c r="S19" s="23">
        <f t="shared" si="5"/>
        <v>0.77777777777777779</v>
      </c>
    </row>
    <row r="20" spans="1:19" ht="63.75" x14ac:dyDescent="0.25">
      <c r="A20" s="17"/>
      <c r="B20" s="19">
        <v>5005180</v>
      </c>
      <c r="C20" s="19" t="s">
        <v>2115</v>
      </c>
      <c r="D20" s="68">
        <v>3000695</v>
      </c>
      <c r="E20" s="19" t="s">
        <v>2101</v>
      </c>
      <c r="F20" s="69">
        <v>222</v>
      </c>
      <c r="G20" s="19" t="s">
        <v>1545</v>
      </c>
      <c r="H20" s="20">
        <v>0.74999999999999989</v>
      </c>
      <c r="I20" s="21">
        <v>0.7762</v>
      </c>
      <c r="J20" s="21">
        <f t="shared" si="1"/>
        <v>0.39023455135752405</v>
      </c>
      <c r="K20" s="21">
        <v>0.2543291513575241</v>
      </c>
      <c r="L20" s="21">
        <v>4.7670419999999998E-2</v>
      </c>
      <c r="M20" s="21">
        <v>8.8234979999999991E-2</v>
      </c>
      <c r="N20" s="22">
        <f t="shared" si="2"/>
        <v>0.32765930347529515</v>
      </c>
      <c r="O20" s="22">
        <f t="shared" si="3"/>
        <v>0.38907442844308693</v>
      </c>
      <c r="P20" s="23">
        <f t="shared" si="4"/>
        <v>0.50275000174893592</v>
      </c>
      <c r="Q20" s="70">
        <v>34</v>
      </c>
      <c r="R20" s="21">
        <v>28</v>
      </c>
      <c r="S20" s="23">
        <f t="shared" si="5"/>
        <v>0.82352941176470584</v>
      </c>
    </row>
    <row r="21" spans="1:19" ht="51" x14ac:dyDescent="0.25">
      <c r="A21" s="17"/>
      <c r="B21" s="19">
        <v>5005181</v>
      </c>
      <c r="C21" s="19" t="s">
        <v>2116</v>
      </c>
      <c r="D21" s="68">
        <v>3000696</v>
      </c>
      <c r="E21" s="19" t="s">
        <v>2102</v>
      </c>
      <c r="F21" s="69">
        <v>36</v>
      </c>
      <c r="G21" s="19" t="s">
        <v>534</v>
      </c>
      <c r="H21" s="20">
        <v>0.14000000000000001</v>
      </c>
      <c r="I21" s="21">
        <v>0.12341999999999999</v>
      </c>
      <c r="J21" s="21">
        <f t="shared" si="1"/>
        <v>7.3070329837382764E-2</v>
      </c>
      <c r="K21" s="21">
        <v>1.8043329837382771E-2</v>
      </c>
      <c r="L21" s="21">
        <v>5.2411949999999999E-2</v>
      </c>
      <c r="M21" s="21">
        <v>2.6150500000000003E-3</v>
      </c>
      <c r="N21" s="22">
        <f t="shared" si="2"/>
        <v>0.14619453765502166</v>
      </c>
      <c r="O21" s="22">
        <f t="shared" si="3"/>
        <v>0.5708578823317354</v>
      </c>
      <c r="P21" s="23">
        <f t="shared" si="4"/>
        <v>0.59204610142102387</v>
      </c>
      <c r="Q21" s="70">
        <v>1</v>
      </c>
      <c r="R21" s="21">
        <v>1</v>
      </c>
      <c r="S21" s="23">
        <f t="shared" si="5"/>
        <v>1</v>
      </c>
    </row>
    <row r="22" spans="1:19" ht="51" x14ac:dyDescent="0.25">
      <c r="A22" s="17"/>
      <c r="B22" s="19">
        <v>5005182</v>
      </c>
      <c r="C22" s="19" t="s">
        <v>2117</v>
      </c>
      <c r="D22" s="68">
        <v>3000696</v>
      </c>
      <c r="E22" s="19" t="s">
        <v>2102</v>
      </c>
      <c r="F22" s="69">
        <v>46</v>
      </c>
      <c r="G22" s="19" t="s">
        <v>737</v>
      </c>
      <c r="H22" s="20">
        <v>0.20950000000000005</v>
      </c>
      <c r="I22" s="21">
        <v>0.74805000000000021</v>
      </c>
      <c r="J22" s="21">
        <f t="shared" si="1"/>
        <v>3.3891490430393044E-2</v>
      </c>
      <c r="K22" s="21">
        <v>2.0339640430393047E-2</v>
      </c>
      <c r="L22" s="21">
        <v>3.5138500000000002E-3</v>
      </c>
      <c r="M22" s="21">
        <v>1.0038E-2</v>
      </c>
      <c r="N22" s="22">
        <f t="shared" si="2"/>
        <v>2.7190215133203719E-2</v>
      </c>
      <c r="O22" s="22">
        <f t="shared" si="3"/>
        <v>3.1887561567265611E-2</v>
      </c>
      <c r="P22" s="23">
        <f t="shared" si="4"/>
        <v>4.5306450678956001E-2</v>
      </c>
      <c r="Q22" s="70">
        <v>4</v>
      </c>
      <c r="R22" s="21">
        <v>4</v>
      </c>
      <c r="S22" s="23">
        <f t="shared" si="5"/>
        <v>1</v>
      </c>
    </row>
    <row r="23" spans="1:19" ht="15.75" thickBot="1" x14ac:dyDescent="0.3">
      <c r="A23" s="41" t="s">
        <v>294</v>
      </c>
      <c r="B23" s="43"/>
      <c r="C23" s="43"/>
      <c r="D23" s="65"/>
      <c r="E23" s="43"/>
      <c r="F23" s="66"/>
      <c r="G23" s="43"/>
      <c r="H23" s="44">
        <f>H6-H7</f>
        <v>25.170379000000004</v>
      </c>
      <c r="I23" s="44">
        <f t="shared" ref="I23:M23" si="6">I6-I7</f>
        <v>29.591877999999994</v>
      </c>
      <c r="J23" s="44">
        <f t="shared" si="6"/>
        <v>8.2639598045941369</v>
      </c>
      <c r="K23" s="44">
        <f t="shared" si="6"/>
        <v>5.4584605645941338</v>
      </c>
      <c r="L23" s="44">
        <f t="shared" si="6"/>
        <v>1.4166353399999991</v>
      </c>
      <c r="M23" s="44">
        <f t="shared" si="6"/>
        <v>1.3888639000000009</v>
      </c>
      <c r="N23" s="46">
        <f t="shared" si="2"/>
        <v>0.18445806530407211</v>
      </c>
      <c r="O23" s="46">
        <f t="shared" si="3"/>
        <v>0.23233050313988637</v>
      </c>
      <c r="P23" s="47">
        <f t="shared" si="4"/>
        <v>0.27926445913956982</v>
      </c>
      <c r="Q23" s="67"/>
      <c r="R23" s="45"/>
      <c r="S23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"/>
  <sheetViews>
    <sheetView workbookViewId="0">
      <selection activeCell="A38" sqref="A38:L3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131</v>
      </c>
      <c r="B1" s="50" t="s">
        <v>91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2120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68.08546299999999</v>
      </c>
      <c r="E6" s="14">
        <v>79.539179000000019</v>
      </c>
      <c r="F6" s="14">
        <v>28.459621214389482</v>
      </c>
      <c r="G6" s="14">
        <v>17.80312334438948</v>
      </c>
      <c r="H6" s="14">
        <v>5.9215891699999981</v>
      </c>
      <c r="I6" s="14">
        <v>4.7349087000000001</v>
      </c>
      <c r="J6" s="15">
        <v>0.22382835186656222</v>
      </c>
      <c r="K6" s="15">
        <v>0.29827706059663339</v>
      </c>
      <c r="L6" s="16">
        <v>0.35780632352754699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50.395800999999999</v>
      </c>
      <c r="E7" s="38">
        <f ca="1">SUM(E8:OFFSET(E6,MATCH("GOBIERNOS REGIONALES",$A$8:$A$50,0),0))</f>
        <v>42.945630000000001</v>
      </c>
      <c r="F7" s="38">
        <f ca="1">SUM(F8:OFFSET(F6,MATCH("GOBIERNOS REGIONALES",$A$8:$A$50,0),0))</f>
        <v>16.665102243142858</v>
      </c>
      <c r="G7" s="38">
        <f ca="1">SUM(G8:OFFSET(G6,MATCH("GOBIERNOS REGIONALES",$A$8:$A$50,0),0))</f>
        <v>11.206659163142859</v>
      </c>
      <c r="H7" s="38">
        <f ca="1">SUM(H8:OFFSET(H6,MATCH("GOBIERNOS REGIONALES",$A$8:$A$50,0),0))</f>
        <v>3.0362897600000007</v>
      </c>
      <c r="I7" s="38">
        <f ca="1">SUM(I8:OFFSET(I6,MATCH("GOBIERNOS REGIONALES",$A$8:$A$50,0),0))</f>
        <v>2.4221533199999996</v>
      </c>
      <c r="J7" s="39">
        <f ca="1">IFERROR(G7/E7,0)</f>
        <v>0.26094993048519394</v>
      </c>
      <c r="K7" s="39">
        <f ca="1">IFERROR(SUM(G7,H7)/E7,0)</f>
        <v>0.33165071564074994</v>
      </c>
      <c r="L7" s="40">
        <f ca="1">IFERROR(SUM(G7,H7,I7)/E7,0)</f>
        <v>0.38805117640940096</v>
      </c>
      <c r="M7" s="4"/>
    </row>
    <row r="8" spans="1:13" x14ac:dyDescent="0.25">
      <c r="A8" s="17"/>
      <c r="B8" s="18">
        <v>11</v>
      </c>
      <c r="C8" s="19" t="s">
        <v>112</v>
      </c>
      <c r="D8" s="20">
        <v>26.037333000000004</v>
      </c>
      <c r="E8" s="21">
        <v>2.1452010000000001</v>
      </c>
      <c r="F8" s="21">
        <f t="shared" ref="F8:F39" si="0">SUM(G8,H8,I8)</f>
        <v>0.11084180078946353</v>
      </c>
      <c r="G8" s="21">
        <v>7.618000078946352E-2</v>
      </c>
      <c r="H8" s="21">
        <v>1.92E-3</v>
      </c>
      <c r="I8" s="21">
        <v>3.2741800000000001E-2</v>
      </c>
      <c r="J8" s="22">
        <f t="shared" ref="J8:J39" si="1">IFERROR(G8/E8,0)</f>
        <v>3.5511824201771076E-2</v>
      </c>
      <c r="K8" s="22">
        <f t="shared" ref="K8:K39" si="2">IFERROR(SUM(G8,H8)/E8,0)</f>
        <v>3.6406845227772835E-2</v>
      </c>
      <c r="L8" s="23">
        <f t="shared" ref="L8:L39" si="3">IFERROR(SUM(G8,H8,I8)/E8,0)</f>
        <v>5.1669657430452216E-2</v>
      </c>
      <c r="M8" s="4"/>
    </row>
    <row r="9" spans="1:13" x14ac:dyDescent="0.25">
      <c r="A9" s="17"/>
      <c r="B9" s="18">
        <v>131</v>
      </c>
      <c r="C9" s="19" t="s">
        <v>144</v>
      </c>
      <c r="D9" s="20">
        <v>0.15</v>
      </c>
      <c r="E9" s="21">
        <v>0.15000000000000002</v>
      </c>
      <c r="F9" s="21">
        <f t="shared" si="0"/>
        <v>7.1199999999999996E-3</v>
      </c>
      <c r="G9" s="21">
        <v>0</v>
      </c>
      <c r="H9" s="21">
        <v>1.1199999999999999E-3</v>
      </c>
      <c r="I9" s="21">
        <v>6.0000000000000001E-3</v>
      </c>
      <c r="J9" s="22">
        <f t="shared" si="1"/>
        <v>0</v>
      </c>
      <c r="K9" s="22">
        <f t="shared" si="2"/>
        <v>7.4666666666666649E-3</v>
      </c>
      <c r="L9" s="23">
        <f t="shared" si="3"/>
        <v>4.7466666666666657E-2</v>
      </c>
      <c r="M9" s="4"/>
    </row>
    <row r="10" spans="1:13" x14ac:dyDescent="0.25">
      <c r="A10" s="17"/>
      <c r="B10" s="18">
        <v>135</v>
      </c>
      <c r="C10" s="19" t="s">
        <v>145</v>
      </c>
      <c r="D10" s="20">
        <v>9.386586000000003</v>
      </c>
      <c r="E10" s="21">
        <v>9.386586000000003</v>
      </c>
      <c r="F10" s="21">
        <f t="shared" si="0"/>
        <v>3.6089491248130798</v>
      </c>
      <c r="G10" s="21">
        <v>3.6089491248130798</v>
      </c>
      <c r="H10" s="21">
        <v>0</v>
      </c>
      <c r="I10" s="21">
        <v>0</v>
      </c>
      <c r="J10" s="22">
        <f t="shared" si="1"/>
        <v>0.38447941826912135</v>
      </c>
      <c r="K10" s="22">
        <f t="shared" si="2"/>
        <v>0.38447941826912135</v>
      </c>
      <c r="L10" s="23">
        <f t="shared" si="3"/>
        <v>0.38447941826912135</v>
      </c>
      <c r="M10" s="4"/>
    </row>
    <row r="11" spans="1:13" ht="25.5" x14ac:dyDescent="0.25">
      <c r="A11" s="17"/>
      <c r="B11" s="18">
        <v>136</v>
      </c>
      <c r="C11" s="19" t="s">
        <v>146</v>
      </c>
      <c r="D11" s="20">
        <v>0.12</v>
      </c>
      <c r="E11" s="21">
        <v>0.54500000000000004</v>
      </c>
      <c r="F11" s="21">
        <f t="shared" si="0"/>
        <v>0.10684893940856449</v>
      </c>
      <c r="G11" s="21">
        <v>3.6846709408564493E-2</v>
      </c>
      <c r="H11" s="21">
        <v>2.1603629999999999E-2</v>
      </c>
      <c r="I11" s="21">
        <v>4.83986E-2</v>
      </c>
      <c r="J11" s="22">
        <f t="shared" si="1"/>
        <v>6.760864111663209E-2</v>
      </c>
      <c r="K11" s="22">
        <f t="shared" si="2"/>
        <v>0.10724832919002658</v>
      </c>
      <c r="L11" s="23">
        <f t="shared" si="3"/>
        <v>0.19605309983222841</v>
      </c>
      <c r="M11" s="4"/>
    </row>
    <row r="12" spans="1:13" ht="25.5" x14ac:dyDescent="0.25">
      <c r="A12" s="17"/>
      <c r="B12" s="18">
        <v>137</v>
      </c>
      <c r="C12" s="19" t="s">
        <v>147</v>
      </c>
      <c r="D12" s="20">
        <v>14.701881999999998</v>
      </c>
      <c r="E12" s="21">
        <v>30.718843</v>
      </c>
      <c r="F12" s="21">
        <f t="shared" si="0"/>
        <v>12.831342378131751</v>
      </c>
      <c r="G12" s="21">
        <v>7.4846833281317515</v>
      </c>
      <c r="H12" s="21">
        <v>3.0116461300000008</v>
      </c>
      <c r="I12" s="21">
        <v>2.3350129199999996</v>
      </c>
      <c r="J12" s="22">
        <f t="shared" si="1"/>
        <v>0.24365121199817819</v>
      </c>
      <c r="K12" s="22">
        <f t="shared" si="2"/>
        <v>0.34169026021363347</v>
      </c>
      <c r="L12" s="23">
        <f t="shared" si="3"/>
        <v>0.41770265820661773</v>
      </c>
      <c r="M12" s="4"/>
    </row>
    <row r="13" spans="1:13" x14ac:dyDescent="0.25">
      <c r="A13" s="34" t="s">
        <v>206</v>
      </c>
      <c r="B13" s="57"/>
      <c r="C13" s="36"/>
      <c r="D13" s="37">
        <f ca="1">SUM(D14:OFFSET(D12,(MATCH("GOBIERNOS LOCALES",$A$8:$A$50,0)-MATCH("GOBIERNOS REGIONALES",$A$8:$A$50,0)),0))</f>
        <v>17.689661999999998</v>
      </c>
      <c r="E13" s="38">
        <f ca="1">SUM(E14:OFFSET(E12,(MATCH("GOBIERNOS LOCALES",$A$8:$A$50,0)-MATCH("GOBIERNOS REGIONALES",$A$8:$A$50,0)),0))</f>
        <v>36.593548999999996</v>
      </c>
      <c r="F13" s="38">
        <f ca="1">SUM(F14:OFFSET(F12,(MATCH("GOBIERNOS LOCALES",$A$8:$A$50,0)-MATCH("GOBIERNOS REGIONALES",$A$8:$A$50,0)),0))</f>
        <v>11.794518971246621</v>
      </c>
      <c r="G13" s="38">
        <f ca="1">SUM(G14:OFFSET(G12,(MATCH("GOBIERNOS LOCALES",$A$8:$A$50,0)-MATCH("GOBIERNOS REGIONALES",$A$8:$A$50,0)),0))</f>
        <v>6.5964641812466205</v>
      </c>
      <c r="H13" s="38">
        <f ca="1">SUM(H14:OFFSET(H12,(MATCH("GOBIERNOS LOCALES",$A$8:$A$50,0)-MATCH("GOBIERNOS REGIONALES",$A$8:$A$50,0)),0))</f>
        <v>2.88529941</v>
      </c>
      <c r="I13" s="38">
        <f ca="1">SUM(I14:OFFSET(I12,(MATCH("GOBIERNOS LOCALES",$A$8:$A$50,0)-MATCH("GOBIERNOS REGIONALES",$A$8:$A$50,0)),0))</f>
        <v>2.31275538</v>
      </c>
      <c r="J13" s="39">
        <f t="shared" ca="1" si="1"/>
        <v>0.18026303437380783</v>
      </c>
      <c r="K13" s="39">
        <f t="shared" ca="1" si="2"/>
        <v>0.25911024894706502</v>
      </c>
      <c r="L13" s="40">
        <f t="shared" ca="1" si="3"/>
        <v>0.32231142629119197</v>
      </c>
      <c r="M13" s="4"/>
    </row>
    <row r="14" spans="1:13" x14ac:dyDescent="0.25">
      <c r="A14" s="17"/>
      <c r="B14" s="18">
        <v>440</v>
      </c>
      <c r="C14" s="19" t="s">
        <v>207</v>
      </c>
      <c r="D14" s="20">
        <v>0.428151</v>
      </c>
      <c r="E14" s="21">
        <v>0.98602899999999993</v>
      </c>
      <c r="F14" s="21">
        <f t="shared" si="0"/>
        <v>0.31597772956609149</v>
      </c>
      <c r="G14" s="21">
        <v>0.18914081956609152</v>
      </c>
      <c r="H14" s="21">
        <v>6.3287490000000002E-2</v>
      </c>
      <c r="I14" s="21">
        <v>6.3549419999999995E-2</v>
      </c>
      <c r="J14" s="22">
        <f t="shared" si="1"/>
        <v>0.19182074722558012</v>
      </c>
      <c r="K14" s="22">
        <f t="shared" si="2"/>
        <v>0.25600495478945501</v>
      </c>
      <c r="L14" s="23">
        <f t="shared" si="3"/>
        <v>0.32045480362757234</v>
      </c>
      <c r="M14" s="4"/>
    </row>
    <row r="15" spans="1:13" x14ac:dyDescent="0.25">
      <c r="A15" s="17"/>
      <c r="B15" s="18">
        <v>441</v>
      </c>
      <c r="C15" s="19" t="s">
        <v>208</v>
      </c>
      <c r="D15" s="20">
        <v>0.5584119999999998</v>
      </c>
      <c r="E15" s="21">
        <v>0.60113399999999984</v>
      </c>
      <c r="F15" s="21">
        <f t="shared" si="0"/>
        <v>0.28060938926676854</v>
      </c>
      <c r="G15" s="21">
        <v>0.19434448926676851</v>
      </c>
      <c r="H15" s="21">
        <v>3.5229050000000005E-2</v>
      </c>
      <c r="I15" s="21">
        <v>5.1035850000000001E-2</v>
      </c>
      <c r="J15" s="22">
        <f t="shared" si="1"/>
        <v>0.32329645181734612</v>
      </c>
      <c r="K15" s="22">
        <f t="shared" si="2"/>
        <v>0.38190077298367514</v>
      </c>
      <c r="L15" s="23">
        <f t="shared" si="3"/>
        <v>0.46680006332493024</v>
      </c>
      <c r="M15" s="4"/>
    </row>
    <row r="16" spans="1:13" x14ac:dyDescent="0.25">
      <c r="A16" s="17"/>
      <c r="B16" s="18">
        <v>442</v>
      </c>
      <c r="C16" s="19" t="s">
        <v>209</v>
      </c>
      <c r="D16" s="20">
        <v>1.087145</v>
      </c>
      <c r="E16" s="21">
        <v>2.1015489999999999</v>
      </c>
      <c r="F16" s="21">
        <f t="shared" si="0"/>
        <v>0.94523188759224208</v>
      </c>
      <c r="G16" s="21">
        <v>0.4956701375922421</v>
      </c>
      <c r="H16" s="21">
        <v>0.81732980000000011</v>
      </c>
      <c r="I16" s="21">
        <v>-0.36776805000000001</v>
      </c>
      <c r="J16" s="22">
        <f t="shared" si="1"/>
        <v>0.23585942444941427</v>
      </c>
      <c r="K16" s="22">
        <f t="shared" si="2"/>
        <v>0.62477721794364161</v>
      </c>
      <c r="L16" s="23">
        <f t="shared" si="3"/>
        <v>0.44977865735809258</v>
      </c>
      <c r="M16" s="4"/>
    </row>
    <row r="17" spans="1:13" x14ac:dyDescent="0.25">
      <c r="A17" s="17"/>
      <c r="B17" s="18">
        <v>443</v>
      </c>
      <c r="C17" s="19" t="s">
        <v>210</v>
      </c>
      <c r="D17" s="20">
        <v>0.79067200000000004</v>
      </c>
      <c r="E17" s="21">
        <v>4.388764000000001</v>
      </c>
      <c r="F17" s="21">
        <f t="shared" si="0"/>
        <v>0.36811778132347495</v>
      </c>
      <c r="G17" s="21">
        <v>0.134334961323475</v>
      </c>
      <c r="H17" s="21">
        <v>1.673587E-2</v>
      </c>
      <c r="I17" s="21">
        <v>0.21704694999999996</v>
      </c>
      <c r="J17" s="22">
        <f t="shared" si="1"/>
        <v>3.0608836866934511E-2</v>
      </c>
      <c r="K17" s="22">
        <f t="shared" si="2"/>
        <v>3.4422181580844848E-2</v>
      </c>
      <c r="L17" s="23">
        <f t="shared" si="3"/>
        <v>8.38773243043998E-2</v>
      </c>
      <c r="M17" s="4"/>
    </row>
    <row r="18" spans="1:13" x14ac:dyDescent="0.25">
      <c r="A18" s="17"/>
      <c r="B18" s="18">
        <v>444</v>
      </c>
      <c r="C18" s="19" t="s">
        <v>211</v>
      </c>
      <c r="D18" s="20">
        <v>0</v>
      </c>
      <c r="E18" s="21">
        <v>2.5291999999999995E-2</v>
      </c>
      <c r="F18" s="21">
        <f t="shared" si="0"/>
        <v>1.4075569923232011E-2</v>
      </c>
      <c r="G18" s="21">
        <v>2.9272499232320115E-3</v>
      </c>
      <c r="H18" s="21">
        <v>7.1788800000000003E-3</v>
      </c>
      <c r="I18" s="21">
        <v>3.9694399999999994E-3</v>
      </c>
      <c r="J18" s="22">
        <f t="shared" si="1"/>
        <v>0.11573817504475771</v>
      </c>
      <c r="K18" s="22">
        <f t="shared" si="2"/>
        <v>0.3995781244358696</v>
      </c>
      <c r="L18" s="23">
        <f t="shared" si="3"/>
        <v>0.55652261281164062</v>
      </c>
      <c r="M18" s="4"/>
    </row>
    <row r="19" spans="1:13" x14ac:dyDescent="0.25">
      <c r="A19" s="17"/>
      <c r="B19" s="18">
        <v>445</v>
      </c>
      <c r="C19" s="19" t="s">
        <v>212</v>
      </c>
      <c r="D19" s="20">
        <v>0.76952399999999987</v>
      </c>
      <c r="E19" s="21">
        <v>1.1196539999999999</v>
      </c>
      <c r="F19" s="21">
        <f t="shared" si="0"/>
        <v>0.45693507689618612</v>
      </c>
      <c r="G19" s="21">
        <v>0.32861921689618612</v>
      </c>
      <c r="H19" s="21">
        <v>8.1302260000000001E-2</v>
      </c>
      <c r="I19" s="21">
        <v>4.7013600000000003E-2</v>
      </c>
      <c r="J19" s="22">
        <f t="shared" si="1"/>
        <v>0.29350068583346833</v>
      </c>
      <c r="K19" s="22">
        <f t="shared" si="2"/>
        <v>0.36611442186263449</v>
      </c>
      <c r="L19" s="23">
        <f t="shared" si="3"/>
        <v>0.40810382215951191</v>
      </c>
      <c r="M19" s="4"/>
    </row>
    <row r="20" spans="1:13" x14ac:dyDescent="0.25">
      <c r="A20" s="17"/>
      <c r="B20" s="18">
        <v>446</v>
      </c>
      <c r="C20" s="19" t="s">
        <v>213</v>
      </c>
      <c r="D20" s="20">
        <v>0.82669499999999985</v>
      </c>
      <c r="E20" s="21">
        <v>1.1828709999999991</v>
      </c>
      <c r="F20" s="21">
        <f t="shared" si="0"/>
        <v>0.56531596318117605</v>
      </c>
      <c r="G20" s="21">
        <v>0.34354104318117606</v>
      </c>
      <c r="H20" s="21">
        <v>8.0018549999999994E-2</v>
      </c>
      <c r="I20" s="21">
        <v>0.14175636999999996</v>
      </c>
      <c r="J20" s="22">
        <f t="shared" si="1"/>
        <v>0.29042984668757316</v>
      </c>
      <c r="K20" s="22">
        <f t="shared" si="2"/>
        <v>0.35807758680462737</v>
      </c>
      <c r="L20" s="23">
        <f t="shared" si="3"/>
        <v>0.47791852465837481</v>
      </c>
      <c r="M20" s="4"/>
    </row>
    <row r="21" spans="1:13" x14ac:dyDescent="0.25">
      <c r="A21" s="17"/>
      <c r="B21" s="18">
        <v>447</v>
      </c>
      <c r="C21" s="19" t="s">
        <v>214</v>
      </c>
      <c r="D21" s="20">
        <v>0.69876800000000017</v>
      </c>
      <c r="E21" s="21">
        <v>2.1544099999999995</v>
      </c>
      <c r="F21" s="21">
        <f t="shared" si="0"/>
        <v>1.1236115116469538</v>
      </c>
      <c r="G21" s="21">
        <v>0.58741587164695375</v>
      </c>
      <c r="H21" s="21">
        <v>0.22100673000000001</v>
      </c>
      <c r="I21" s="21">
        <v>0.31518890999999999</v>
      </c>
      <c r="J21" s="22">
        <f t="shared" si="1"/>
        <v>0.27265741973299135</v>
      </c>
      <c r="K21" s="22">
        <f t="shared" si="2"/>
        <v>0.37524083236104266</v>
      </c>
      <c r="L21" s="23">
        <f t="shared" si="3"/>
        <v>0.52154024148001266</v>
      </c>
      <c r="M21" s="4"/>
    </row>
    <row r="22" spans="1:13" x14ac:dyDescent="0.25">
      <c r="A22" s="17"/>
      <c r="B22" s="18">
        <v>448</v>
      </c>
      <c r="C22" s="19" t="s">
        <v>215</v>
      </c>
      <c r="D22" s="20">
        <v>0.39005800000000013</v>
      </c>
      <c r="E22" s="21">
        <v>0.42823000000000011</v>
      </c>
      <c r="F22" s="21">
        <f t="shared" si="0"/>
        <v>0.17143754579118142</v>
      </c>
      <c r="G22" s="21">
        <v>0.10995495579118142</v>
      </c>
      <c r="H22" s="21">
        <v>2.5579189999999995E-2</v>
      </c>
      <c r="I22" s="21">
        <v>3.5903399999999995E-2</v>
      </c>
      <c r="J22" s="22">
        <f t="shared" si="1"/>
        <v>0.25676612052210585</v>
      </c>
      <c r="K22" s="22">
        <f t="shared" si="2"/>
        <v>0.31649848397165398</v>
      </c>
      <c r="L22" s="23">
        <f t="shared" si="3"/>
        <v>0.40033987761525669</v>
      </c>
      <c r="M22" s="4"/>
    </row>
    <row r="23" spans="1:13" x14ac:dyDescent="0.25">
      <c r="A23" s="17"/>
      <c r="B23" s="18">
        <v>449</v>
      </c>
      <c r="C23" s="19" t="s">
        <v>216</v>
      </c>
      <c r="D23" s="20">
        <v>0.79318</v>
      </c>
      <c r="E23" s="21">
        <v>0.8259709999999999</v>
      </c>
      <c r="F23" s="21">
        <f t="shared" si="0"/>
        <v>0.335144830184264</v>
      </c>
      <c r="G23" s="21">
        <v>0.20877418018426397</v>
      </c>
      <c r="H23" s="21">
        <v>6.2454089999999997E-2</v>
      </c>
      <c r="I23" s="21">
        <v>6.3916559999999997E-2</v>
      </c>
      <c r="J23" s="22">
        <f t="shared" si="1"/>
        <v>0.25276211898996936</v>
      </c>
      <c r="K23" s="22">
        <f t="shared" si="2"/>
        <v>0.32837505213168988</v>
      </c>
      <c r="L23" s="23">
        <f t="shared" si="3"/>
        <v>0.40575859223176608</v>
      </c>
      <c r="M23" s="4"/>
    </row>
    <row r="24" spans="1:13" x14ac:dyDescent="0.25">
      <c r="A24" s="17"/>
      <c r="B24" s="18">
        <v>450</v>
      </c>
      <c r="C24" s="19" t="s">
        <v>217</v>
      </c>
      <c r="D24" s="20">
        <v>0.56897499999999979</v>
      </c>
      <c r="E24" s="21">
        <v>0.97663499999999992</v>
      </c>
      <c r="F24" s="21">
        <f t="shared" si="0"/>
        <v>0.36942103411478799</v>
      </c>
      <c r="G24" s="21">
        <v>0.228171474114788</v>
      </c>
      <c r="H24" s="21">
        <v>7.0529179999999997E-2</v>
      </c>
      <c r="I24" s="21">
        <v>7.0720379999999999E-2</v>
      </c>
      <c r="J24" s="22">
        <f t="shared" si="1"/>
        <v>0.23363024478417016</v>
      </c>
      <c r="K24" s="22">
        <f t="shared" si="2"/>
        <v>0.30584676374980213</v>
      </c>
      <c r="L24" s="23">
        <f t="shared" si="3"/>
        <v>0.37825905698115264</v>
      </c>
      <c r="M24" s="4"/>
    </row>
    <row r="25" spans="1:13" x14ac:dyDescent="0.25">
      <c r="A25" s="17"/>
      <c r="B25" s="18">
        <v>451</v>
      </c>
      <c r="C25" s="19" t="s">
        <v>218</v>
      </c>
      <c r="D25" s="20">
        <v>0.93907299999999994</v>
      </c>
      <c r="E25" s="21">
        <v>4.1329210000000005</v>
      </c>
      <c r="F25" s="21">
        <f t="shared" si="0"/>
        <v>0.88378216676364918</v>
      </c>
      <c r="G25" s="21">
        <v>0.3992481767636491</v>
      </c>
      <c r="H25" s="21">
        <v>0.18024704</v>
      </c>
      <c r="I25" s="21">
        <v>0.30428695</v>
      </c>
      <c r="J25" s="22">
        <f t="shared" si="1"/>
        <v>9.6601937652243786E-2</v>
      </c>
      <c r="K25" s="22">
        <f t="shared" si="2"/>
        <v>0.14021444319009463</v>
      </c>
      <c r="L25" s="23">
        <f t="shared" si="3"/>
        <v>0.21383959837694674</v>
      </c>
      <c r="M25" s="4"/>
    </row>
    <row r="26" spans="1:13" x14ac:dyDescent="0.25">
      <c r="A26" s="17"/>
      <c r="B26" s="18">
        <v>452</v>
      </c>
      <c r="C26" s="19" t="s">
        <v>219</v>
      </c>
      <c r="D26" s="20">
        <v>1.1185159999999992</v>
      </c>
      <c r="E26" s="21">
        <v>2.2321679999999993</v>
      </c>
      <c r="F26" s="21">
        <f t="shared" si="0"/>
        <v>0.58769852676716661</v>
      </c>
      <c r="G26" s="21">
        <v>0.19582149676716654</v>
      </c>
      <c r="H26" s="21">
        <v>0.13012931</v>
      </c>
      <c r="I26" s="21">
        <v>0.26174772000000002</v>
      </c>
      <c r="J26" s="22">
        <f t="shared" si="1"/>
        <v>8.772704239428511E-2</v>
      </c>
      <c r="K26" s="22">
        <f t="shared" si="2"/>
        <v>0.14602431661378831</v>
      </c>
      <c r="L26" s="23">
        <f t="shared" si="3"/>
        <v>0.26328597433847578</v>
      </c>
      <c r="M26" s="4"/>
    </row>
    <row r="27" spans="1:13" x14ac:dyDescent="0.25">
      <c r="A27" s="17"/>
      <c r="B27" s="18">
        <v>453</v>
      </c>
      <c r="C27" s="19" t="s">
        <v>220</v>
      </c>
      <c r="D27" s="20">
        <v>0.52922800000000003</v>
      </c>
      <c r="E27" s="21">
        <v>1.9342799999999991</v>
      </c>
      <c r="F27" s="21">
        <f t="shared" si="0"/>
        <v>0.4994143124790304</v>
      </c>
      <c r="G27" s="21">
        <v>0.13318164247903042</v>
      </c>
      <c r="H27" s="21">
        <v>0.21839993000000002</v>
      </c>
      <c r="I27" s="21">
        <v>0.14783273999999996</v>
      </c>
      <c r="J27" s="22">
        <f t="shared" si="1"/>
        <v>6.8853342059593481E-2</v>
      </c>
      <c r="K27" s="22">
        <f t="shared" si="2"/>
        <v>0.1817635360335787</v>
      </c>
      <c r="L27" s="23">
        <f t="shared" si="3"/>
        <v>0.25819132311714471</v>
      </c>
      <c r="M27" s="4"/>
    </row>
    <row r="28" spans="1:13" x14ac:dyDescent="0.25">
      <c r="A28" s="17"/>
      <c r="B28" s="18">
        <v>454</v>
      </c>
      <c r="C28" s="19" t="s">
        <v>221</v>
      </c>
      <c r="D28" s="20">
        <v>0.38771999999999995</v>
      </c>
      <c r="E28" s="21">
        <v>0.90967199999999993</v>
      </c>
      <c r="F28" s="21">
        <f t="shared" si="0"/>
        <v>0.31848042214263195</v>
      </c>
      <c r="G28" s="21">
        <v>0.15935654214263195</v>
      </c>
      <c r="H28" s="21">
        <v>7.8173369999999992E-2</v>
      </c>
      <c r="I28" s="21">
        <v>8.0950510000000017E-2</v>
      </c>
      <c r="J28" s="22">
        <f t="shared" si="1"/>
        <v>0.17518022115953</v>
      </c>
      <c r="K28" s="22">
        <f t="shared" si="2"/>
        <v>0.26111599801096658</v>
      </c>
      <c r="L28" s="23">
        <f t="shared" si="3"/>
        <v>0.35010467744707102</v>
      </c>
      <c r="M28" s="4"/>
    </row>
    <row r="29" spans="1:13" x14ac:dyDescent="0.25">
      <c r="A29" s="17"/>
      <c r="B29" s="18">
        <v>455</v>
      </c>
      <c r="C29" s="19" t="s">
        <v>222</v>
      </c>
      <c r="D29" s="20">
        <v>0.52196000000000009</v>
      </c>
      <c r="E29" s="21">
        <v>1.889885</v>
      </c>
      <c r="F29" s="21">
        <f t="shared" si="0"/>
        <v>0.44062589990957662</v>
      </c>
      <c r="G29" s="21">
        <v>0.23914636990957661</v>
      </c>
      <c r="H29" s="21">
        <v>7.2332549999999995E-2</v>
      </c>
      <c r="I29" s="21">
        <v>0.12914698000000002</v>
      </c>
      <c r="J29" s="22">
        <f t="shared" si="1"/>
        <v>0.12654017038580476</v>
      </c>
      <c r="K29" s="22">
        <f t="shared" si="2"/>
        <v>0.16481368967401541</v>
      </c>
      <c r="L29" s="23">
        <f t="shared" si="3"/>
        <v>0.23314958312784989</v>
      </c>
      <c r="M29" s="4"/>
    </row>
    <row r="30" spans="1:13" x14ac:dyDescent="0.25">
      <c r="A30" s="17"/>
      <c r="B30" s="18">
        <v>456</v>
      </c>
      <c r="C30" s="19" t="s">
        <v>223</v>
      </c>
      <c r="D30" s="20">
        <v>0.56703599999999998</v>
      </c>
      <c r="E30" s="21">
        <v>0.56885000000000008</v>
      </c>
      <c r="F30" s="21">
        <f t="shared" si="0"/>
        <v>0.24046489004169486</v>
      </c>
      <c r="G30" s="21">
        <v>0.14866662004169484</v>
      </c>
      <c r="H30" s="21">
        <v>5.8476450000000006E-2</v>
      </c>
      <c r="I30" s="21">
        <v>3.3321820000000002E-2</v>
      </c>
      <c r="J30" s="22">
        <f t="shared" si="1"/>
        <v>0.2613459084850045</v>
      </c>
      <c r="K30" s="22">
        <f t="shared" si="2"/>
        <v>0.36414357043455187</v>
      </c>
      <c r="L30" s="23">
        <f t="shared" si="3"/>
        <v>0.42272108647568746</v>
      </c>
      <c r="M30" s="4"/>
    </row>
    <row r="31" spans="1:13" x14ac:dyDescent="0.25">
      <c r="A31" s="17"/>
      <c r="B31" s="18">
        <v>457</v>
      </c>
      <c r="C31" s="19" t="s">
        <v>224</v>
      </c>
      <c r="D31" s="20">
        <v>0.24299500000000004</v>
      </c>
      <c r="E31" s="21">
        <v>0.26869199999999999</v>
      </c>
      <c r="F31" s="21">
        <f t="shared" si="0"/>
        <v>0.1193256481710238</v>
      </c>
      <c r="G31" s="21">
        <v>8.8571448171023803E-2</v>
      </c>
      <c r="H31" s="21">
        <v>1.1769219999999999E-2</v>
      </c>
      <c r="I31" s="21">
        <v>1.8984979999999999E-2</v>
      </c>
      <c r="J31" s="22">
        <f t="shared" si="1"/>
        <v>0.32963932000589452</v>
      </c>
      <c r="K31" s="22">
        <f t="shared" si="2"/>
        <v>0.37344121957863952</v>
      </c>
      <c r="L31" s="23">
        <f t="shared" si="3"/>
        <v>0.44409825439917749</v>
      </c>
      <c r="M31" s="4"/>
    </row>
    <row r="32" spans="1:13" x14ac:dyDescent="0.25">
      <c r="A32" s="17"/>
      <c r="B32" s="18">
        <v>458</v>
      </c>
      <c r="C32" s="19" t="s">
        <v>225</v>
      </c>
      <c r="D32" s="20">
        <v>0.17235700000000001</v>
      </c>
      <c r="E32" s="21">
        <v>0.68556899999999998</v>
      </c>
      <c r="F32" s="21">
        <f t="shared" si="0"/>
        <v>8.1473999024257074E-2</v>
      </c>
      <c r="G32" s="21">
        <v>4.8978999024257064E-2</v>
      </c>
      <c r="H32" s="21">
        <v>1.2784E-2</v>
      </c>
      <c r="I32" s="21">
        <v>1.9711000000000003E-2</v>
      </c>
      <c r="J32" s="22">
        <f t="shared" si="1"/>
        <v>7.144284386291834E-2</v>
      </c>
      <c r="K32" s="22">
        <f t="shared" si="2"/>
        <v>9.009012808959721E-2</v>
      </c>
      <c r="L32" s="23">
        <f t="shared" si="3"/>
        <v>0.11884142810462124</v>
      </c>
      <c r="M32" s="4"/>
    </row>
    <row r="33" spans="1:13" x14ac:dyDescent="0.25">
      <c r="A33" s="17"/>
      <c r="B33" s="18">
        <v>459</v>
      </c>
      <c r="C33" s="19" t="s">
        <v>226</v>
      </c>
      <c r="D33" s="20">
        <v>0.82593800000000006</v>
      </c>
      <c r="E33" s="21">
        <v>1.2623699999999998</v>
      </c>
      <c r="F33" s="21">
        <f t="shared" si="0"/>
        <v>0.56580100159512181</v>
      </c>
      <c r="G33" s="21">
        <v>0.34122167159512173</v>
      </c>
      <c r="H33" s="21">
        <v>8.9986629999999998E-2</v>
      </c>
      <c r="I33" s="21">
        <v>0.13459270000000001</v>
      </c>
      <c r="J33" s="22">
        <f t="shared" si="1"/>
        <v>0.27030242448340963</v>
      </c>
      <c r="K33" s="22">
        <f t="shared" si="2"/>
        <v>0.34158630321943789</v>
      </c>
      <c r="L33" s="23">
        <f t="shared" si="3"/>
        <v>0.44820536102340985</v>
      </c>
      <c r="M33" s="4"/>
    </row>
    <row r="34" spans="1:13" x14ac:dyDescent="0.25">
      <c r="A34" s="17"/>
      <c r="B34" s="18">
        <v>460</v>
      </c>
      <c r="C34" s="19" t="s">
        <v>227</v>
      </c>
      <c r="D34" s="20">
        <v>0.84727700000000006</v>
      </c>
      <c r="E34" s="21">
        <v>1.2461769999999999</v>
      </c>
      <c r="F34" s="21">
        <f t="shared" si="0"/>
        <v>0.36677540976725376</v>
      </c>
      <c r="G34" s="21">
        <v>0.24680238976725377</v>
      </c>
      <c r="H34" s="21">
        <v>5.4240729999999994E-2</v>
      </c>
      <c r="I34" s="21">
        <v>6.5732289999999999E-2</v>
      </c>
      <c r="J34" s="22">
        <f t="shared" si="1"/>
        <v>0.19804762065681986</v>
      </c>
      <c r="K34" s="22">
        <f t="shared" si="2"/>
        <v>0.24157332366690593</v>
      </c>
      <c r="L34" s="23">
        <f t="shared" si="3"/>
        <v>0.29432047756237983</v>
      </c>
      <c r="M34" s="4"/>
    </row>
    <row r="35" spans="1:13" x14ac:dyDescent="0.25">
      <c r="A35" s="17"/>
      <c r="B35" s="18">
        <v>461</v>
      </c>
      <c r="C35" s="19" t="s">
        <v>228</v>
      </c>
      <c r="D35" s="20">
        <v>0.87385700000000011</v>
      </c>
      <c r="E35" s="21">
        <v>0.87385700000000011</v>
      </c>
      <c r="F35" s="21">
        <f t="shared" si="0"/>
        <v>0.14703085996748216</v>
      </c>
      <c r="G35" s="21">
        <v>4.6624199967482127E-2</v>
      </c>
      <c r="H35" s="21">
        <v>3.4445999999999997E-2</v>
      </c>
      <c r="I35" s="21">
        <v>6.5960660000000018E-2</v>
      </c>
      <c r="J35" s="22">
        <f t="shared" si="1"/>
        <v>5.3354496178988235E-2</v>
      </c>
      <c r="K35" s="22">
        <f t="shared" si="2"/>
        <v>9.2772844947722713E-2</v>
      </c>
      <c r="L35" s="23">
        <f t="shared" si="3"/>
        <v>0.16825505771251148</v>
      </c>
      <c r="M35" s="4"/>
    </row>
    <row r="36" spans="1:13" x14ac:dyDescent="0.25">
      <c r="A36" s="17"/>
      <c r="B36" s="18">
        <v>462</v>
      </c>
      <c r="C36" s="19" t="s">
        <v>229</v>
      </c>
      <c r="D36" s="20">
        <v>0.32058000000000003</v>
      </c>
      <c r="E36" s="21">
        <v>0.84219799999999989</v>
      </c>
      <c r="F36" s="21">
        <f t="shared" si="0"/>
        <v>0.35784218475157803</v>
      </c>
      <c r="G36" s="21">
        <v>0.19599729475157801</v>
      </c>
      <c r="H36" s="21">
        <v>0.10421982</v>
      </c>
      <c r="I36" s="21">
        <v>5.7625070000000007E-2</v>
      </c>
      <c r="J36" s="22">
        <f t="shared" si="1"/>
        <v>0.23272115909985305</v>
      </c>
      <c r="K36" s="22">
        <f t="shared" si="2"/>
        <v>0.35646856766648466</v>
      </c>
      <c r="L36" s="23">
        <f t="shared" si="3"/>
        <v>0.42489080329278633</v>
      </c>
      <c r="M36" s="4"/>
    </row>
    <row r="37" spans="1:13" x14ac:dyDescent="0.25">
      <c r="A37" s="17"/>
      <c r="B37" s="18">
        <v>463</v>
      </c>
      <c r="C37" s="19" t="s">
        <v>230</v>
      </c>
      <c r="D37" s="20">
        <v>1.256024</v>
      </c>
      <c r="E37" s="21">
        <v>1.6597320000000002</v>
      </c>
      <c r="F37" s="21">
        <f t="shared" si="0"/>
        <v>0.76129270441052355</v>
      </c>
      <c r="G37" s="21">
        <v>0.49493292441052361</v>
      </c>
      <c r="H37" s="21">
        <v>0.13047729000000002</v>
      </c>
      <c r="I37" s="21">
        <v>0.13588248999999997</v>
      </c>
      <c r="J37" s="22">
        <f t="shared" si="1"/>
        <v>0.29820050731715936</v>
      </c>
      <c r="K37" s="22">
        <f t="shared" si="2"/>
        <v>0.37681397623864787</v>
      </c>
      <c r="L37" s="23">
        <f t="shared" si="3"/>
        <v>0.45868411551414534</v>
      </c>
      <c r="M37" s="4"/>
    </row>
    <row r="38" spans="1:13" ht="15.75" thickBot="1" x14ac:dyDescent="0.3">
      <c r="A38" s="24"/>
      <c r="B38" s="25">
        <v>464</v>
      </c>
      <c r="C38" s="26" t="s">
        <v>231</v>
      </c>
      <c r="D38" s="27">
        <v>2.1755210000000003</v>
      </c>
      <c r="E38" s="28">
        <v>3.2966390000000008</v>
      </c>
      <c r="F38" s="28">
        <f t="shared" si="0"/>
        <v>1.4786326259692724</v>
      </c>
      <c r="G38" s="28">
        <v>1.0350200059692725</v>
      </c>
      <c r="H38" s="28">
        <v>0.22896598000000001</v>
      </c>
      <c r="I38" s="28">
        <v>0.21464664000000003</v>
      </c>
      <c r="J38" s="29">
        <f t="shared" si="1"/>
        <v>0.31396219178662638</v>
      </c>
      <c r="K38" s="29">
        <f t="shared" si="2"/>
        <v>0.38341656031166049</v>
      </c>
      <c r="L38" s="30">
        <f t="shared" si="3"/>
        <v>0.44852731098833448</v>
      </c>
      <c r="M38" s="4"/>
    </row>
    <row r="39" spans="1:13" x14ac:dyDescent="0.25">
      <c r="A39" t="s">
        <v>233</v>
      </c>
      <c r="D39" s="5"/>
      <c r="E39" s="5"/>
      <c r="F39" s="5">
        <f t="shared" si="0"/>
        <v>0</v>
      </c>
      <c r="G39" s="5"/>
      <c r="H39" s="5"/>
      <c r="I39" s="5"/>
      <c r="J39" s="4">
        <f t="shared" si="1"/>
        <v>0</v>
      </c>
      <c r="K39" s="4">
        <f t="shared" si="2"/>
        <v>0</v>
      </c>
      <c r="L39" s="4">
        <f t="shared" si="3"/>
        <v>0</v>
      </c>
      <c r="M39" s="4"/>
    </row>
    <row r="40" spans="1:13" x14ac:dyDescent="0.25">
      <c r="D40" s="5"/>
      <c r="E40" s="5"/>
      <c r="F40" s="5"/>
      <c r="G40" s="5"/>
      <c r="H40" s="5"/>
      <c r="I40" s="5"/>
      <c r="J40" s="4"/>
      <c r="K40" s="4"/>
      <c r="L40" s="4"/>
      <c r="M40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13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131</v>
      </c>
      <c r="B1" s="51" t="s">
        <v>91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2121</v>
      </c>
      <c r="N2" s="72" t="s">
        <v>2149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68.08546299999999</v>
      </c>
      <c r="E6" s="14">
        <f ca="1">SUM(E7:OFFSET(E7,50,0))</f>
        <v>79.539179000000019</v>
      </c>
      <c r="F6" s="14">
        <f ca="1">SUM(F7:OFFSET(F7,50,0))</f>
        <v>28.459621214389482</v>
      </c>
      <c r="G6" s="14">
        <f ca="1">SUM(G7:OFFSET(G7,50,0))</f>
        <v>17.80312334438948</v>
      </c>
      <c r="H6" s="14">
        <f ca="1">SUM(H7:OFFSET(H7,50,0))</f>
        <v>5.9215891699999981</v>
      </c>
      <c r="I6" s="14">
        <f ca="1">SUM(I7:OFFSET(I7,50,0))</f>
        <v>4.7349087000000001</v>
      </c>
      <c r="J6" s="15">
        <f ca="1">IFERROR(G6/E6,0)</f>
        <v>0.22382835186656222</v>
      </c>
      <c r="K6" s="15">
        <f ca="1">IFERROR(SUM(G6,H6)/E6,0)</f>
        <v>0.29827706059663339</v>
      </c>
      <c r="L6" s="16">
        <f ca="1">IFERROR(SUM(G6,H6,I6)/E6,0)</f>
        <v>0.35780632352754699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0.51255299999999993</v>
      </c>
      <c r="E7" s="21">
        <v>1.0704310000000001</v>
      </c>
      <c r="F7" s="21">
        <f t="shared" ref="F7:F31" si="0">SUM(G7,H7,I7)</f>
        <v>0.31597772956609149</v>
      </c>
      <c r="G7" s="21">
        <v>0.18914081956609152</v>
      </c>
      <c r="H7" s="21">
        <v>6.3287490000000002E-2</v>
      </c>
      <c r="I7" s="21">
        <v>6.3549419999999995E-2</v>
      </c>
      <c r="J7" s="22">
        <f t="shared" ref="J7:J31" si="1">IFERROR(G7/E7,0)</f>
        <v>0.17669594730168642</v>
      </c>
      <c r="K7" s="22">
        <f t="shared" ref="K7:K31" si="2">IFERROR(SUM(G7,H7)/E7,0)</f>
        <v>0.23581931910239098</v>
      </c>
      <c r="L7" s="23">
        <f t="shared" ref="L7:L31" si="3">IFERROR(SUM(G7,H7,I7)/E7,0)</f>
        <v>0.29518738673122458</v>
      </c>
      <c r="M7" s="4"/>
      <c r="N7" t="s">
        <v>257</v>
      </c>
      <c r="O7" s="5">
        <v>0.74856597040078865</v>
      </c>
      <c r="P7" s="71">
        <v>0.52832554294219203</v>
      </c>
    </row>
    <row r="8" spans="1:16" x14ac:dyDescent="0.25">
      <c r="A8" s="17"/>
      <c r="B8" s="55">
        <v>2</v>
      </c>
      <c r="C8" s="19" t="s">
        <v>251</v>
      </c>
      <c r="D8" s="20">
        <v>2.2901180000000005</v>
      </c>
      <c r="E8" s="21">
        <v>1.0081660000000003</v>
      </c>
      <c r="F8" s="21">
        <f t="shared" si="0"/>
        <v>0.28060938926676848</v>
      </c>
      <c r="G8" s="21">
        <v>0.19434448926676851</v>
      </c>
      <c r="H8" s="21">
        <v>3.5229049999999998E-2</v>
      </c>
      <c r="I8" s="21">
        <v>5.1035849999999994E-2</v>
      </c>
      <c r="J8" s="22">
        <f t="shared" si="1"/>
        <v>0.19277032677829686</v>
      </c>
      <c r="K8" s="22">
        <f t="shared" si="2"/>
        <v>0.22771402652615583</v>
      </c>
      <c r="L8" s="23">
        <f t="shared" si="3"/>
        <v>0.27833649346116451</v>
      </c>
      <c r="M8" s="4"/>
      <c r="N8" t="s">
        <v>264</v>
      </c>
      <c r="O8" s="5">
        <v>17.183344939472484</v>
      </c>
      <c r="P8" s="71">
        <v>0.45485554541830509</v>
      </c>
    </row>
    <row r="9" spans="1:16" x14ac:dyDescent="0.25">
      <c r="A9" s="17"/>
      <c r="B9" s="55">
        <v>3</v>
      </c>
      <c r="C9" s="19" t="s">
        <v>252</v>
      </c>
      <c r="D9" s="20">
        <v>1.3833539999999998</v>
      </c>
      <c r="E9" s="21">
        <v>2.3977579999999992</v>
      </c>
      <c r="F9" s="21">
        <f t="shared" si="0"/>
        <v>0.94523188759224219</v>
      </c>
      <c r="G9" s="21">
        <v>0.4956701375922421</v>
      </c>
      <c r="H9" s="21">
        <v>0.81732980000000011</v>
      </c>
      <c r="I9" s="21">
        <v>-0.3677680499999999</v>
      </c>
      <c r="J9" s="22">
        <f t="shared" si="1"/>
        <v>0.20672233711335433</v>
      </c>
      <c r="K9" s="22">
        <f t="shared" si="2"/>
        <v>0.5475948521878532</v>
      </c>
      <c r="L9" s="23">
        <f t="shared" si="3"/>
        <v>0.39421488223258666</v>
      </c>
      <c r="M9" s="4"/>
      <c r="N9" t="s">
        <v>258</v>
      </c>
      <c r="O9" s="5">
        <v>1.1236115116469536</v>
      </c>
      <c r="P9" s="71">
        <v>0.43249678561757127</v>
      </c>
    </row>
    <row r="10" spans="1:16" x14ac:dyDescent="0.25">
      <c r="A10" s="17"/>
      <c r="B10" s="55">
        <v>4</v>
      </c>
      <c r="C10" s="19" t="s">
        <v>253</v>
      </c>
      <c r="D10" s="20">
        <v>1.0565280000000001</v>
      </c>
      <c r="E10" s="21">
        <v>4.6546200000000004</v>
      </c>
      <c r="F10" s="21">
        <f t="shared" si="0"/>
        <v>0.368117781323475</v>
      </c>
      <c r="G10" s="21">
        <v>0.134334961323475</v>
      </c>
      <c r="H10" s="21">
        <v>1.673587E-2</v>
      </c>
      <c r="I10" s="21">
        <v>0.21704695000000002</v>
      </c>
      <c r="J10" s="22">
        <f t="shared" si="1"/>
        <v>2.8860564626859979E-2</v>
      </c>
      <c r="K10" s="22">
        <f t="shared" si="2"/>
        <v>3.2456104112360398E-2</v>
      </c>
      <c r="L10" s="23">
        <f t="shared" si="3"/>
        <v>7.908653796088079E-2</v>
      </c>
      <c r="M10" s="4"/>
      <c r="N10" t="s">
        <v>256</v>
      </c>
      <c r="O10" s="5">
        <v>1.4786326259692724</v>
      </c>
      <c r="P10" s="71">
        <v>0.42677826635596716</v>
      </c>
    </row>
    <row r="11" spans="1:16" x14ac:dyDescent="0.25">
      <c r="A11" s="17"/>
      <c r="B11" s="55">
        <v>5</v>
      </c>
      <c r="C11" s="19" t="s">
        <v>254</v>
      </c>
      <c r="D11" s="20">
        <v>0.7190669999999999</v>
      </c>
      <c r="E11" s="21">
        <v>0.74435899999999988</v>
      </c>
      <c r="F11" s="21">
        <f t="shared" si="0"/>
        <v>2.7725570018599439E-2</v>
      </c>
      <c r="G11" s="21">
        <v>1.6577250018599443E-2</v>
      </c>
      <c r="H11" s="21">
        <v>7.1788800000000003E-3</v>
      </c>
      <c r="I11" s="21">
        <v>3.9694399999999994E-3</v>
      </c>
      <c r="J11" s="22">
        <f t="shared" si="1"/>
        <v>2.227050390819409E-2</v>
      </c>
      <c r="K11" s="22">
        <f t="shared" si="2"/>
        <v>3.1914882494333309E-2</v>
      </c>
      <c r="L11" s="23">
        <f t="shared" si="3"/>
        <v>3.7247578142535313E-2</v>
      </c>
      <c r="M11" s="4"/>
      <c r="N11" t="s">
        <v>274</v>
      </c>
      <c r="O11" s="5">
        <v>0.35784218475157797</v>
      </c>
      <c r="P11" s="71">
        <v>0.40604546622955318</v>
      </c>
    </row>
    <row r="12" spans="1:16" x14ac:dyDescent="0.25">
      <c r="A12" s="17"/>
      <c r="B12" s="55">
        <v>6</v>
      </c>
      <c r="C12" s="19" t="s">
        <v>255</v>
      </c>
      <c r="D12" s="20">
        <v>1.1791859999999998</v>
      </c>
      <c r="E12" s="21">
        <v>1.5293159999999999</v>
      </c>
      <c r="F12" s="21">
        <f t="shared" si="0"/>
        <v>0.46343507703029657</v>
      </c>
      <c r="G12" s="21">
        <v>0.33511921703029657</v>
      </c>
      <c r="H12" s="21">
        <v>8.1302260000000001E-2</v>
      </c>
      <c r="I12" s="21">
        <v>4.7013600000000003E-2</v>
      </c>
      <c r="J12" s="22">
        <f t="shared" si="1"/>
        <v>0.21913013205269322</v>
      </c>
      <c r="K12" s="22">
        <f t="shared" si="2"/>
        <v>0.27229263084300209</v>
      </c>
      <c r="L12" s="23">
        <f t="shared" si="3"/>
        <v>0.30303421727772195</v>
      </c>
      <c r="M12" s="4"/>
      <c r="N12" t="s">
        <v>252</v>
      </c>
      <c r="O12" s="5">
        <v>0.94523188759224219</v>
      </c>
      <c r="P12" s="71">
        <v>0.39421488223258666</v>
      </c>
    </row>
    <row r="13" spans="1:16" x14ac:dyDescent="0.25">
      <c r="A13" s="17"/>
      <c r="B13" s="55">
        <v>7</v>
      </c>
      <c r="C13" s="19" t="s">
        <v>256</v>
      </c>
      <c r="D13" s="20">
        <v>2.343521</v>
      </c>
      <c r="E13" s="21">
        <v>3.4646390000000014</v>
      </c>
      <c r="F13" s="21">
        <f t="shared" si="0"/>
        <v>1.4786326259692724</v>
      </c>
      <c r="G13" s="21">
        <v>1.0350200059692725</v>
      </c>
      <c r="H13" s="21">
        <v>0.22896598000000001</v>
      </c>
      <c r="I13" s="21">
        <v>0.21464664</v>
      </c>
      <c r="J13" s="22">
        <f t="shared" si="1"/>
        <v>0.29873819638042293</v>
      </c>
      <c r="K13" s="22">
        <f t="shared" si="2"/>
        <v>0.36482472949397382</v>
      </c>
      <c r="L13" s="23">
        <f t="shared" si="3"/>
        <v>0.42677826635596716</v>
      </c>
      <c r="M13" s="4"/>
      <c r="N13" t="s">
        <v>268</v>
      </c>
      <c r="O13" s="5">
        <v>0.24046489004169486</v>
      </c>
      <c r="P13" s="71">
        <v>0.39157986878399526</v>
      </c>
    </row>
    <row r="14" spans="1:16" x14ac:dyDescent="0.25">
      <c r="A14" s="17"/>
      <c r="B14" s="55">
        <v>8</v>
      </c>
      <c r="C14" s="19" t="s">
        <v>257</v>
      </c>
      <c r="D14" s="20">
        <v>1.8606889999999996</v>
      </c>
      <c r="E14" s="21">
        <v>1.4168649999999996</v>
      </c>
      <c r="F14" s="21">
        <f t="shared" si="0"/>
        <v>0.74856597040078865</v>
      </c>
      <c r="G14" s="21">
        <v>0.52679105040078866</v>
      </c>
      <c r="H14" s="21">
        <v>8.0018549999999994E-2</v>
      </c>
      <c r="I14" s="21">
        <v>0.14175636999999999</v>
      </c>
      <c r="J14" s="22">
        <f t="shared" si="1"/>
        <v>0.37180045410168844</v>
      </c>
      <c r="K14" s="22">
        <f t="shared" si="2"/>
        <v>0.42827622984602548</v>
      </c>
      <c r="L14" s="23">
        <f t="shared" si="3"/>
        <v>0.52832554294219203</v>
      </c>
      <c r="M14" s="4"/>
      <c r="N14" t="s">
        <v>271</v>
      </c>
      <c r="O14" s="5">
        <v>0.5658010015951217</v>
      </c>
      <c r="P14" s="71">
        <v>0.36598422712659023</v>
      </c>
    </row>
    <row r="15" spans="1:16" x14ac:dyDescent="0.25">
      <c r="A15" s="17"/>
      <c r="B15" s="55">
        <v>9</v>
      </c>
      <c r="C15" s="19" t="s">
        <v>258</v>
      </c>
      <c r="D15" s="20">
        <v>1.1423230000000002</v>
      </c>
      <c r="E15" s="21">
        <v>2.5979650000000003</v>
      </c>
      <c r="F15" s="21">
        <f t="shared" si="0"/>
        <v>1.1236115116469536</v>
      </c>
      <c r="G15" s="21">
        <v>0.58741587164695375</v>
      </c>
      <c r="H15" s="21">
        <v>0.22100672999999996</v>
      </c>
      <c r="I15" s="21">
        <v>0.31518890999999999</v>
      </c>
      <c r="J15" s="22">
        <f t="shared" si="1"/>
        <v>0.22610615294930983</v>
      </c>
      <c r="K15" s="22">
        <f t="shared" si="2"/>
        <v>0.31117532439696205</v>
      </c>
      <c r="L15" s="23">
        <f t="shared" si="3"/>
        <v>0.43249678561757127</v>
      </c>
      <c r="M15" s="4"/>
      <c r="N15" t="s">
        <v>260</v>
      </c>
      <c r="O15" s="5">
        <v>0.34229483014552098</v>
      </c>
      <c r="P15" s="71">
        <v>0.35418518085190004</v>
      </c>
    </row>
    <row r="16" spans="1:16" x14ac:dyDescent="0.25">
      <c r="A16" s="17"/>
      <c r="B16" s="55">
        <v>10</v>
      </c>
      <c r="C16" s="19" t="s">
        <v>259</v>
      </c>
      <c r="D16" s="20">
        <v>0.76014500000000018</v>
      </c>
      <c r="E16" s="21">
        <v>0.79831700000000005</v>
      </c>
      <c r="F16" s="21">
        <f t="shared" si="0"/>
        <v>0.17143754579118142</v>
      </c>
      <c r="G16" s="21">
        <v>0.10995495579118142</v>
      </c>
      <c r="H16" s="21">
        <v>2.5579190000000002E-2</v>
      </c>
      <c r="I16" s="21">
        <v>3.5903400000000002E-2</v>
      </c>
      <c r="J16" s="22">
        <f t="shared" si="1"/>
        <v>0.13773345148754368</v>
      </c>
      <c r="K16" s="22">
        <f t="shared" si="2"/>
        <v>0.16977484607139948</v>
      </c>
      <c r="L16" s="23">
        <f t="shared" si="3"/>
        <v>0.21474870983729696</v>
      </c>
      <c r="M16" s="4"/>
      <c r="N16" t="s">
        <v>266</v>
      </c>
      <c r="O16" s="5">
        <v>0.31848042214263195</v>
      </c>
      <c r="P16" s="71">
        <v>0.34437501245409258</v>
      </c>
    </row>
    <row r="17" spans="1:16" x14ac:dyDescent="0.25">
      <c r="A17" s="17"/>
      <c r="B17" s="55">
        <v>11</v>
      </c>
      <c r="C17" s="19" t="s">
        <v>260</v>
      </c>
      <c r="D17" s="20">
        <v>0.9336380000000003</v>
      </c>
      <c r="E17" s="21">
        <v>0.9664290000000002</v>
      </c>
      <c r="F17" s="21">
        <f t="shared" si="0"/>
        <v>0.34229483014552098</v>
      </c>
      <c r="G17" s="21">
        <v>0.21592418014552095</v>
      </c>
      <c r="H17" s="21">
        <v>6.2454090000000004E-2</v>
      </c>
      <c r="I17" s="21">
        <v>6.3916559999999997E-2</v>
      </c>
      <c r="J17" s="22">
        <f t="shared" si="1"/>
        <v>0.223424773206848</v>
      </c>
      <c r="K17" s="22">
        <f t="shared" si="2"/>
        <v>0.28804834100127469</v>
      </c>
      <c r="L17" s="23">
        <f t="shared" si="3"/>
        <v>0.35418518085190004</v>
      </c>
      <c r="M17" s="4"/>
      <c r="N17" t="s">
        <v>255</v>
      </c>
      <c r="O17" s="5">
        <v>0.46343507703029657</v>
      </c>
      <c r="P17" s="71">
        <v>0.30303421727772195</v>
      </c>
    </row>
    <row r="18" spans="1:16" x14ac:dyDescent="0.25">
      <c r="A18" s="17"/>
      <c r="B18" s="55">
        <v>12</v>
      </c>
      <c r="C18" s="19" t="s">
        <v>261</v>
      </c>
      <c r="D18" s="20">
        <v>0.93410699999999947</v>
      </c>
      <c r="E18" s="21">
        <v>1.3417670000000002</v>
      </c>
      <c r="F18" s="21">
        <f t="shared" si="0"/>
        <v>0.37592103424889844</v>
      </c>
      <c r="G18" s="21">
        <v>0.23467147424889845</v>
      </c>
      <c r="H18" s="21">
        <v>7.0529179999999983E-2</v>
      </c>
      <c r="I18" s="21">
        <v>7.0720379999999999E-2</v>
      </c>
      <c r="J18" s="22">
        <f t="shared" si="1"/>
        <v>0.17489733631017787</v>
      </c>
      <c r="K18" s="22">
        <f t="shared" si="2"/>
        <v>0.22746173832632519</v>
      </c>
      <c r="L18" s="23">
        <f t="shared" si="3"/>
        <v>0.28016863900282118</v>
      </c>
      <c r="M18" s="4"/>
      <c r="N18" t="s">
        <v>250</v>
      </c>
      <c r="O18" s="5">
        <v>0.31597772956609149</v>
      </c>
      <c r="P18" s="71">
        <v>0.29518738673122458</v>
      </c>
    </row>
    <row r="19" spans="1:16" x14ac:dyDescent="0.25">
      <c r="A19" s="17"/>
      <c r="B19" s="55">
        <v>13</v>
      </c>
      <c r="C19" s="19" t="s">
        <v>262</v>
      </c>
      <c r="D19" s="20">
        <v>1.87625</v>
      </c>
      <c r="E19" s="21">
        <v>5.0700979999999989</v>
      </c>
      <c r="F19" s="21">
        <f t="shared" si="0"/>
        <v>0.89028216689775963</v>
      </c>
      <c r="G19" s="21">
        <v>0.40574817689775955</v>
      </c>
      <c r="H19" s="21">
        <v>0.18024703999999997</v>
      </c>
      <c r="I19" s="21">
        <v>0.30428695</v>
      </c>
      <c r="J19" s="22">
        <f t="shared" si="1"/>
        <v>8.0027679326466594E-2</v>
      </c>
      <c r="K19" s="22">
        <f t="shared" si="2"/>
        <v>0.11557867656557323</v>
      </c>
      <c r="L19" s="23">
        <f t="shared" si="3"/>
        <v>0.1755946663945667</v>
      </c>
      <c r="M19" s="4"/>
      <c r="N19" t="s">
        <v>261</v>
      </c>
      <c r="O19" s="5">
        <v>0.37592103424889844</v>
      </c>
      <c r="P19" s="71">
        <v>0.28016863900282118</v>
      </c>
    </row>
    <row r="20" spans="1:16" x14ac:dyDescent="0.25">
      <c r="A20" s="17"/>
      <c r="B20" s="55">
        <v>14</v>
      </c>
      <c r="C20" s="19" t="s">
        <v>263</v>
      </c>
      <c r="D20" s="20">
        <v>1.2721989999999996</v>
      </c>
      <c r="E20" s="21">
        <v>2.3858509999999997</v>
      </c>
      <c r="F20" s="21">
        <f t="shared" si="0"/>
        <v>0.5876985267671665</v>
      </c>
      <c r="G20" s="21">
        <v>0.19582149676716654</v>
      </c>
      <c r="H20" s="21">
        <v>0.13012931</v>
      </c>
      <c r="I20" s="21">
        <v>0.26174771999999996</v>
      </c>
      <c r="J20" s="22">
        <f t="shared" si="1"/>
        <v>8.2076163501897878E-2</v>
      </c>
      <c r="K20" s="22">
        <f t="shared" si="2"/>
        <v>0.13661825770643957</v>
      </c>
      <c r="L20" s="23">
        <f t="shared" si="3"/>
        <v>0.24632658400175306</v>
      </c>
      <c r="M20" s="4"/>
      <c r="N20" t="s">
        <v>251</v>
      </c>
      <c r="O20" s="5">
        <v>0.28060938926676848</v>
      </c>
      <c r="P20" s="71">
        <v>0.27833649346116451</v>
      </c>
    </row>
    <row r="21" spans="1:16" x14ac:dyDescent="0.25">
      <c r="A21" s="17"/>
      <c r="B21" s="55">
        <v>15</v>
      </c>
      <c r="C21" s="19" t="s">
        <v>264</v>
      </c>
      <c r="D21" s="20">
        <v>42.699376000000001</v>
      </c>
      <c r="E21" s="21">
        <v>37.777587000000025</v>
      </c>
      <c r="F21" s="21">
        <f t="shared" si="0"/>
        <v>17.183344939472484</v>
      </c>
      <c r="G21" s="21">
        <v>11.458542079472483</v>
      </c>
      <c r="H21" s="21">
        <v>3.1667670499999985</v>
      </c>
      <c r="I21" s="21">
        <v>2.5580358100000002</v>
      </c>
      <c r="J21" s="22">
        <f t="shared" si="1"/>
        <v>0.30331588090770528</v>
      </c>
      <c r="K21" s="22">
        <f t="shared" si="2"/>
        <v>0.38714249084973246</v>
      </c>
      <c r="L21" s="23">
        <f t="shared" si="3"/>
        <v>0.45485554541830509</v>
      </c>
      <c r="M21" s="4"/>
      <c r="N21" t="s">
        <v>272</v>
      </c>
      <c r="O21" s="5">
        <v>0.36677540976725376</v>
      </c>
      <c r="P21" s="71">
        <v>0.25988350498314949</v>
      </c>
    </row>
    <row r="22" spans="1:16" x14ac:dyDescent="0.25">
      <c r="A22" s="17"/>
      <c r="B22" s="55">
        <v>16</v>
      </c>
      <c r="C22" s="19" t="s">
        <v>265</v>
      </c>
      <c r="D22" s="20">
        <v>0.57048199999999993</v>
      </c>
      <c r="E22" s="21">
        <v>1.9755339999999999</v>
      </c>
      <c r="F22" s="21">
        <f t="shared" si="0"/>
        <v>0.49941431247903045</v>
      </c>
      <c r="G22" s="21">
        <v>0.13318164247903042</v>
      </c>
      <c r="H22" s="21">
        <v>0.21839993000000002</v>
      </c>
      <c r="I22" s="21">
        <v>0.14783274000000002</v>
      </c>
      <c r="J22" s="22">
        <f t="shared" si="1"/>
        <v>6.74155152374145E-2</v>
      </c>
      <c r="K22" s="22">
        <f t="shared" si="2"/>
        <v>0.17796786715846472</v>
      </c>
      <c r="L22" s="23">
        <f t="shared" si="3"/>
        <v>0.25279965441193647</v>
      </c>
      <c r="M22" s="4"/>
      <c r="N22" t="s">
        <v>265</v>
      </c>
      <c r="O22" s="5">
        <v>0.49941431247903045</v>
      </c>
      <c r="P22" s="71">
        <v>0.25279965441193647</v>
      </c>
    </row>
    <row r="23" spans="1:16" x14ac:dyDescent="0.25">
      <c r="A23" s="17"/>
      <c r="B23" s="55">
        <v>17</v>
      </c>
      <c r="C23" s="19" t="s">
        <v>266</v>
      </c>
      <c r="D23" s="20">
        <v>0.40285500000000002</v>
      </c>
      <c r="E23" s="21">
        <v>0.92480699999999993</v>
      </c>
      <c r="F23" s="21">
        <f t="shared" si="0"/>
        <v>0.31848042214263195</v>
      </c>
      <c r="G23" s="21">
        <v>0.15935654214263195</v>
      </c>
      <c r="H23" s="21">
        <v>7.8173370000000006E-2</v>
      </c>
      <c r="I23" s="21">
        <v>8.0950510000000003E-2</v>
      </c>
      <c r="J23" s="22">
        <f t="shared" si="1"/>
        <v>0.17231329579321086</v>
      </c>
      <c r="K23" s="22">
        <f t="shared" si="2"/>
        <v>0.2568426840872009</v>
      </c>
      <c r="L23" s="23">
        <f t="shared" si="3"/>
        <v>0.34437501245409258</v>
      </c>
      <c r="M23" s="4"/>
      <c r="N23" t="s">
        <v>263</v>
      </c>
      <c r="O23" s="5">
        <v>0.5876985267671665</v>
      </c>
      <c r="P23" s="71">
        <v>0.24632658400175306</v>
      </c>
    </row>
    <row r="24" spans="1:16" x14ac:dyDescent="0.25">
      <c r="A24" s="17"/>
      <c r="B24" s="55">
        <v>18</v>
      </c>
      <c r="C24" s="19" t="s">
        <v>267</v>
      </c>
      <c r="D24" s="20">
        <v>0.55068100000000009</v>
      </c>
      <c r="E24" s="21">
        <v>1.9186060000000003</v>
      </c>
      <c r="F24" s="21">
        <f t="shared" si="0"/>
        <v>0.44062589990957657</v>
      </c>
      <c r="G24" s="21">
        <v>0.23914636990957661</v>
      </c>
      <c r="H24" s="21">
        <v>7.2332549999999995E-2</v>
      </c>
      <c r="I24" s="21">
        <v>0.12914697999999999</v>
      </c>
      <c r="J24" s="22">
        <f t="shared" si="1"/>
        <v>0.12464589911090478</v>
      </c>
      <c r="K24" s="22">
        <f t="shared" si="2"/>
        <v>0.1623464744244397</v>
      </c>
      <c r="L24" s="23">
        <f t="shared" si="3"/>
        <v>0.22965939849535366</v>
      </c>
      <c r="M24" s="4"/>
      <c r="N24" t="s">
        <v>267</v>
      </c>
      <c r="O24" s="5">
        <v>0.44062589990957657</v>
      </c>
      <c r="P24" s="71">
        <v>0.22965939849535366</v>
      </c>
    </row>
    <row r="25" spans="1:16" x14ac:dyDescent="0.25">
      <c r="A25" s="17"/>
      <c r="B25" s="55">
        <v>19</v>
      </c>
      <c r="C25" s="19" t="s">
        <v>268</v>
      </c>
      <c r="D25" s="20">
        <v>0.6122749999999999</v>
      </c>
      <c r="E25" s="21">
        <v>0.614089</v>
      </c>
      <c r="F25" s="21">
        <f t="shared" si="0"/>
        <v>0.24046489004169486</v>
      </c>
      <c r="G25" s="21">
        <v>0.14866662004169484</v>
      </c>
      <c r="H25" s="21">
        <v>5.8476449999999999E-2</v>
      </c>
      <c r="I25" s="21">
        <v>3.3321820000000002E-2</v>
      </c>
      <c r="J25" s="22">
        <f t="shared" si="1"/>
        <v>0.2420929540208257</v>
      </c>
      <c r="K25" s="22">
        <f t="shared" si="2"/>
        <v>0.33731766900513582</v>
      </c>
      <c r="L25" s="23">
        <f t="shared" si="3"/>
        <v>0.39157986878399526</v>
      </c>
      <c r="M25" s="4"/>
      <c r="N25" t="s">
        <v>259</v>
      </c>
      <c r="O25" s="5">
        <v>0.17143754579118142</v>
      </c>
      <c r="P25" s="71">
        <v>0.21474870983729696</v>
      </c>
    </row>
    <row r="26" spans="1:16" x14ac:dyDescent="0.25">
      <c r="A26" s="17"/>
      <c r="B26" s="55">
        <v>20</v>
      </c>
      <c r="C26" s="19" t="s">
        <v>269</v>
      </c>
      <c r="D26" s="20">
        <v>1.1449290000000001</v>
      </c>
      <c r="E26" s="21">
        <v>1.1706260000000002</v>
      </c>
      <c r="F26" s="21">
        <f t="shared" si="0"/>
        <v>0.13882564857335516</v>
      </c>
      <c r="G26" s="21">
        <v>0.10807144857335516</v>
      </c>
      <c r="H26" s="21">
        <v>1.1769219999999999E-2</v>
      </c>
      <c r="I26" s="21">
        <v>1.8984979999999999E-2</v>
      </c>
      <c r="J26" s="22">
        <f t="shared" si="1"/>
        <v>9.2319364659041517E-2</v>
      </c>
      <c r="K26" s="22">
        <f t="shared" si="2"/>
        <v>0.10237314784854867</v>
      </c>
      <c r="L26" s="23">
        <f t="shared" si="3"/>
        <v>0.1185909492642015</v>
      </c>
      <c r="M26" s="4"/>
      <c r="N26" t="s">
        <v>262</v>
      </c>
      <c r="O26" s="5">
        <v>0.89028216689775963</v>
      </c>
      <c r="P26" s="71">
        <v>0.1755946663945667</v>
      </c>
    </row>
    <row r="27" spans="1:16" x14ac:dyDescent="0.25">
      <c r="A27" s="17"/>
      <c r="B27" s="55">
        <v>21</v>
      </c>
      <c r="C27" s="19" t="s">
        <v>270</v>
      </c>
      <c r="D27" s="20">
        <v>0.44785300000000006</v>
      </c>
      <c r="E27" s="21">
        <v>0.96106500000000006</v>
      </c>
      <c r="F27" s="21">
        <f t="shared" si="0"/>
        <v>8.1473999024257074E-2</v>
      </c>
      <c r="G27" s="21">
        <v>4.8978999024257064E-2</v>
      </c>
      <c r="H27" s="21">
        <v>1.2784E-2</v>
      </c>
      <c r="I27" s="21">
        <v>1.9711000000000003E-2</v>
      </c>
      <c r="J27" s="22">
        <f t="shared" si="1"/>
        <v>5.0963253291147904E-2</v>
      </c>
      <c r="K27" s="22">
        <f t="shared" si="2"/>
        <v>6.4265163151563179E-2</v>
      </c>
      <c r="L27" s="23">
        <f t="shared" si="3"/>
        <v>8.4774702048516046E-2</v>
      </c>
      <c r="M27" s="4"/>
      <c r="N27" t="s">
        <v>273</v>
      </c>
      <c r="O27" s="5">
        <v>0.14703085996748214</v>
      </c>
      <c r="P27" s="71">
        <v>0.16126756018018926</v>
      </c>
    </row>
    <row r="28" spans="1:16" x14ac:dyDescent="0.25">
      <c r="A28" s="17"/>
      <c r="B28" s="55">
        <v>22</v>
      </c>
      <c r="C28" s="19" t="s">
        <v>271</v>
      </c>
      <c r="D28" s="20">
        <v>1.1095390000000001</v>
      </c>
      <c r="E28" s="21">
        <v>1.5459709999999995</v>
      </c>
      <c r="F28" s="21">
        <f t="shared" si="0"/>
        <v>0.5658010015951217</v>
      </c>
      <c r="G28" s="21">
        <v>0.34122167159512173</v>
      </c>
      <c r="H28" s="21">
        <v>8.9986629999999984E-2</v>
      </c>
      <c r="I28" s="21">
        <v>0.13459269999999998</v>
      </c>
      <c r="J28" s="22">
        <f t="shared" si="1"/>
        <v>0.22071673504556155</v>
      </c>
      <c r="K28" s="22">
        <f t="shared" si="2"/>
        <v>0.27892392651293058</v>
      </c>
      <c r="L28" s="23">
        <f t="shared" si="3"/>
        <v>0.36598422712659023</v>
      </c>
      <c r="M28" s="4"/>
      <c r="N28" t="s">
        <v>269</v>
      </c>
      <c r="O28" s="5">
        <v>0.13882564857335516</v>
      </c>
      <c r="P28" s="71">
        <v>0.1185909492642015</v>
      </c>
    </row>
    <row r="29" spans="1:16" x14ac:dyDescent="0.25">
      <c r="A29" s="17"/>
      <c r="B29" s="55">
        <v>23</v>
      </c>
      <c r="C29" s="19" t="s">
        <v>272</v>
      </c>
      <c r="D29" s="20">
        <v>1.0124070000000001</v>
      </c>
      <c r="E29" s="21">
        <v>1.4113069999999999</v>
      </c>
      <c r="F29" s="21">
        <f t="shared" si="0"/>
        <v>0.36677540976725376</v>
      </c>
      <c r="G29" s="21">
        <v>0.24680238976725377</v>
      </c>
      <c r="H29" s="21">
        <v>5.4240729999999994E-2</v>
      </c>
      <c r="I29" s="21">
        <v>6.5732289999999999E-2</v>
      </c>
      <c r="J29" s="22">
        <f t="shared" si="1"/>
        <v>0.17487505536871412</v>
      </c>
      <c r="K29" s="22">
        <f t="shared" si="2"/>
        <v>0.2133080327435872</v>
      </c>
      <c r="L29" s="23">
        <f t="shared" si="3"/>
        <v>0.25988350498314949</v>
      </c>
      <c r="M29" s="4"/>
      <c r="N29" t="s">
        <v>270</v>
      </c>
      <c r="O29" s="5">
        <v>8.1473999024257074E-2</v>
      </c>
      <c r="P29" s="71">
        <v>8.4774702048516046E-2</v>
      </c>
    </row>
    <row r="30" spans="1:16" x14ac:dyDescent="0.25">
      <c r="A30" s="17"/>
      <c r="B30" s="55">
        <v>24</v>
      </c>
      <c r="C30" s="19" t="s">
        <v>273</v>
      </c>
      <c r="D30" s="20">
        <v>0.91171999999999997</v>
      </c>
      <c r="E30" s="21">
        <v>0.91171999999999997</v>
      </c>
      <c r="F30" s="21">
        <f t="shared" si="0"/>
        <v>0.14703085996748214</v>
      </c>
      <c r="G30" s="21">
        <v>4.6624199967482127E-2</v>
      </c>
      <c r="H30" s="21">
        <v>3.4445999999999997E-2</v>
      </c>
      <c r="I30" s="21">
        <v>6.5960660000000004E-2</v>
      </c>
      <c r="J30" s="22">
        <f t="shared" si="1"/>
        <v>5.1138726766421852E-2</v>
      </c>
      <c r="K30" s="22">
        <f t="shared" si="2"/>
        <v>8.8920063141624775E-2</v>
      </c>
      <c r="L30" s="23">
        <f t="shared" si="3"/>
        <v>0.16126756018018926</v>
      </c>
      <c r="M30" s="4"/>
      <c r="N30" t="s">
        <v>253</v>
      </c>
      <c r="O30" s="5">
        <v>0.368117781323475</v>
      </c>
      <c r="P30" s="71">
        <v>7.908653796088079E-2</v>
      </c>
    </row>
    <row r="31" spans="1:16" ht="15.75" thickBot="1" x14ac:dyDescent="0.3">
      <c r="A31" s="24"/>
      <c r="B31" s="56">
        <v>25</v>
      </c>
      <c r="C31" s="26" t="s">
        <v>274</v>
      </c>
      <c r="D31" s="27">
        <v>0.35966800000000004</v>
      </c>
      <c r="E31" s="28">
        <v>0.8812859999999999</v>
      </c>
      <c r="F31" s="28">
        <f t="shared" si="0"/>
        <v>0.35784218475157797</v>
      </c>
      <c r="G31" s="28">
        <v>0.19599729475157801</v>
      </c>
      <c r="H31" s="28">
        <v>0.10421981999999999</v>
      </c>
      <c r="I31" s="28">
        <v>5.7625070000000007E-2</v>
      </c>
      <c r="J31" s="29">
        <f t="shared" si="1"/>
        <v>0.22239919248867909</v>
      </c>
      <c r="K31" s="29">
        <f t="shared" si="2"/>
        <v>0.34065798702302996</v>
      </c>
      <c r="L31" s="30">
        <f t="shared" si="3"/>
        <v>0.40604546622955318</v>
      </c>
      <c r="M31" s="4"/>
      <c r="N31" t="s">
        <v>254</v>
      </c>
      <c r="O31" s="5">
        <v>2.7725570018599439E-2</v>
      </c>
      <c r="P31" s="71">
        <v>3.7247578142535313E-2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"/>
  <sheetViews>
    <sheetView topLeftCell="A18" workbookViewId="0">
      <selection activeCell="A30" sqref="A30:D3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140625" customWidth="1"/>
    <col min="6" max="6" width="13.5703125" customWidth="1"/>
    <col min="7" max="9" width="0" hidden="1" customWidth="1"/>
  </cols>
  <sheetData>
    <row r="1" spans="1:13" ht="15.75" x14ac:dyDescent="0.25">
      <c r="A1" s="50">
        <v>131</v>
      </c>
      <c r="B1" s="49" t="s">
        <v>91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2122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68.08546299999999</v>
      </c>
      <c r="E6" s="14">
        <v>79.539179000000019</v>
      </c>
      <c r="F6" s="14">
        <v>28.459621214389482</v>
      </c>
      <c r="G6" s="14">
        <v>17.80312334438948</v>
      </c>
      <c r="H6" s="14">
        <v>5.9215891699999981</v>
      </c>
      <c r="I6" s="14">
        <v>4.7349087000000001</v>
      </c>
      <c r="J6" s="15">
        <v>0.22382835186656222</v>
      </c>
      <c r="K6" s="15">
        <v>0.29827706059663339</v>
      </c>
      <c r="L6" s="16">
        <v>0.35780632352754699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68.085463000000004</v>
      </c>
      <c r="E7" s="38">
        <f ca="1">SUM(E8:OFFSET(E6,MATCH("PROYECTOS",$A$8:$A$50,0),0))</f>
        <v>79.539179000000004</v>
      </c>
      <c r="F7" s="38">
        <f ca="1">SUM(F8:OFFSET(F6,MATCH("PROYECTOS",$A$8:$A$50,0),0))</f>
        <v>28.459621214389482</v>
      </c>
      <c r="G7" s="38">
        <f ca="1">SUM(G8:OFFSET(G6,MATCH("PROYECTOS",$A$8:$A$50,0),0))</f>
        <v>17.80312334438948</v>
      </c>
      <c r="H7" s="38">
        <f ca="1">SUM(H8:OFFSET(H6,MATCH("PROYECTOS",$A$8:$A$50,0),0))</f>
        <v>5.921589169999999</v>
      </c>
      <c r="I7" s="38">
        <f ca="1">SUM(I8:OFFSET(I6,MATCH("PROYECTOS",$A$8:$A$50,0),0))</f>
        <v>4.7349086999999992</v>
      </c>
      <c r="J7" s="39">
        <f ca="1">IFERROR(G7/E7,0)</f>
        <v>0.22382835186656225</v>
      </c>
      <c r="K7" s="39">
        <f ca="1">IFERROR(SUM(G7,H7)/E7,0)</f>
        <v>0.2982770605966335</v>
      </c>
      <c r="L7" s="40">
        <f ca="1">IFERROR(SUM(G7,H7,I7)/E7,0)</f>
        <v>0.35780632352754704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4.4375469999999977</v>
      </c>
      <c r="E8" s="21">
        <v>6.8429549999999972</v>
      </c>
      <c r="F8" s="21">
        <f t="shared" ref="F8:F18" si="0">SUM(G8,H8,I8)</f>
        <v>1.3312990032094767</v>
      </c>
      <c r="G8" s="21">
        <v>0.65107413320947671</v>
      </c>
      <c r="H8" s="21">
        <v>0.24608327999999999</v>
      </c>
      <c r="I8" s="21">
        <v>0.43414158999999997</v>
      </c>
      <c r="J8" s="22">
        <f t="shared" ref="J8:J19" si="1">IFERROR(G8/E8,0)</f>
        <v>9.5145172401320338E-2</v>
      </c>
      <c r="K8" s="22">
        <f t="shared" ref="K8:K19" si="2">IFERROR(SUM(G8,H8)/E8,0)</f>
        <v>0.13110672409938062</v>
      </c>
      <c r="L8" s="23">
        <f t="shared" ref="L8:L19" si="3">IFERROR(SUM(G8,H8,I8)/E8,0)</f>
        <v>0.19455030804812792</v>
      </c>
      <c r="M8" s="4"/>
    </row>
    <row r="9" spans="1:13" ht="25.5" x14ac:dyDescent="0.25">
      <c r="A9" s="17"/>
      <c r="B9" s="19">
        <v>3000698</v>
      </c>
      <c r="C9" s="19" t="s">
        <v>2124</v>
      </c>
      <c r="D9" s="20">
        <v>21.745165000000007</v>
      </c>
      <c r="E9" s="21">
        <v>20.217596000000015</v>
      </c>
      <c r="F9" s="21">
        <f t="shared" si="0"/>
        <v>9.2587216387376845</v>
      </c>
      <c r="G9" s="21">
        <v>7.4570061287376852</v>
      </c>
      <c r="H9" s="21">
        <v>0.93436584000000011</v>
      </c>
      <c r="I9" s="21">
        <v>0.86734966999999996</v>
      </c>
      <c r="J9" s="22">
        <f t="shared" si="1"/>
        <v>0.36883742897709892</v>
      </c>
      <c r="K9" s="22">
        <f t="shared" si="2"/>
        <v>0.41505290583201282</v>
      </c>
      <c r="L9" s="23">
        <f t="shared" si="3"/>
        <v>0.45795363794675081</v>
      </c>
      <c r="M9" s="4"/>
    </row>
    <row r="10" spans="1:13" ht="38.25" x14ac:dyDescent="0.25">
      <c r="A10" s="17"/>
      <c r="B10" s="19">
        <v>3000699</v>
      </c>
      <c r="C10" s="19" t="s">
        <v>2125</v>
      </c>
      <c r="D10" s="20">
        <v>7.2277619999999994</v>
      </c>
      <c r="E10" s="21">
        <v>4.7722169999999986</v>
      </c>
      <c r="F10" s="21">
        <f t="shared" si="0"/>
        <v>2.4747084028428383</v>
      </c>
      <c r="G10" s="21">
        <v>1.424813202842838</v>
      </c>
      <c r="H10" s="21">
        <v>0.55303709000000012</v>
      </c>
      <c r="I10" s="21">
        <v>0.49685811000000013</v>
      </c>
      <c r="J10" s="22">
        <f t="shared" si="1"/>
        <v>0.29856421089879992</v>
      </c>
      <c r="K10" s="22">
        <f t="shared" si="2"/>
        <v>0.41445103876098649</v>
      </c>
      <c r="L10" s="23">
        <f t="shared" si="3"/>
        <v>0.51856577411354909</v>
      </c>
      <c r="M10" s="4"/>
    </row>
    <row r="11" spans="1:13" ht="25.5" x14ac:dyDescent="0.25">
      <c r="A11" s="17"/>
      <c r="B11" s="19">
        <v>3000700</v>
      </c>
      <c r="C11" s="19" t="s">
        <v>2126</v>
      </c>
      <c r="D11" s="20">
        <v>10.483404999999999</v>
      </c>
      <c r="E11" s="21">
        <v>16.273589999999999</v>
      </c>
      <c r="F11" s="21">
        <f t="shared" si="0"/>
        <v>5.7017921635042796</v>
      </c>
      <c r="G11" s="21">
        <v>3.3087423635042796</v>
      </c>
      <c r="H11" s="21">
        <v>1.1791503099999998</v>
      </c>
      <c r="I11" s="21">
        <v>1.21389949</v>
      </c>
      <c r="J11" s="22">
        <f t="shared" si="1"/>
        <v>0.20331975695002025</v>
      </c>
      <c r="K11" s="22">
        <f t="shared" si="2"/>
        <v>0.27577766636029788</v>
      </c>
      <c r="L11" s="23">
        <f t="shared" si="3"/>
        <v>0.35037088703256503</v>
      </c>
      <c r="M11" s="4"/>
    </row>
    <row r="12" spans="1:13" ht="51" x14ac:dyDescent="0.25">
      <c r="A12" s="17"/>
      <c r="B12" s="19">
        <v>3000701</v>
      </c>
      <c r="C12" s="19" t="s">
        <v>2127</v>
      </c>
      <c r="D12" s="20">
        <v>7.2361620000000011</v>
      </c>
      <c r="E12" s="21">
        <v>9.6439559999999922</v>
      </c>
      <c r="F12" s="21">
        <f t="shared" si="0"/>
        <v>2.6402716114032536</v>
      </c>
      <c r="G12" s="21">
        <v>1.1488697514032538</v>
      </c>
      <c r="H12" s="21">
        <v>0.95205487</v>
      </c>
      <c r="I12" s="21">
        <v>0.53934698999999997</v>
      </c>
      <c r="J12" s="22">
        <f t="shared" si="1"/>
        <v>0.11912847294235422</v>
      </c>
      <c r="K12" s="22">
        <f t="shared" si="2"/>
        <v>0.21784883935630311</v>
      </c>
      <c r="L12" s="23">
        <f t="shared" si="3"/>
        <v>0.27377474673290253</v>
      </c>
      <c r="M12" s="4"/>
    </row>
    <row r="13" spans="1:13" ht="25.5" x14ac:dyDescent="0.25">
      <c r="A13" s="17"/>
      <c r="B13" s="19">
        <v>3000702</v>
      </c>
      <c r="C13" s="19" t="s">
        <v>2128</v>
      </c>
      <c r="D13" s="20">
        <v>12.704319999999989</v>
      </c>
      <c r="E13" s="21">
        <v>19.309975999999988</v>
      </c>
      <c r="F13" s="21">
        <f t="shared" si="0"/>
        <v>5.90686266558588</v>
      </c>
      <c r="G13" s="21">
        <v>3.1237365755858804</v>
      </c>
      <c r="H13" s="21">
        <v>1.7821708499999993</v>
      </c>
      <c r="I13" s="21">
        <v>1.0009552400000006</v>
      </c>
      <c r="J13" s="22">
        <f t="shared" si="1"/>
        <v>0.16176801957629997</v>
      </c>
      <c r="K13" s="22">
        <f t="shared" si="2"/>
        <v>0.25406077281431538</v>
      </c>
      <c r="L13" s="23">
        <f t="shared" si="3"/>
        <v>0.30589694495663194</v>
      </c>
      <c r="M13" s="4"/>
    </row>
    <row r="14" spans="1:13" ht="25.5" x14ac:dyDescent="0.25">
      <c r="A14" s="17"/>
      <c r="B14" s="19">
        <v>3000703</v>
      </c>
      <c r="C14" s="19" t="s">
        <v>2129</v>
      </c>
      <c r="D14" s="20">
        <v>3.0457290000000001</v>
      </c>
      <c r="E14" s="21">
        <v>1.0132079999999997</v>
      </c>
      <c r="F14" s="21">
        <f t="shared" si="0"/>
        <v>0.43153700178316684</v>
      </c>
      <c r="G14" s="21">
        <v>0.23266112178316689</v>
      </c>
      <c r="H14" s="21">
        <v>0.13405817</v>
      </c>
      <c r="I14" s="21">
        <v>6.4817709999999987E-2</v>
      </c>
      <c r="J14" s="22">
        <f t="shared" si="1"/>
        <v>0.22962819261510664</v>
      </c>
      <c r="K14" s="22">
        <f t="shared" si="2"/>
        <v>0.36193880405915368</v>
      </c>
      <c r="L14" s="23">
        <f t="shared" si="3"/>
        <v>0.42591156187393603</v>
      </c>
      <c r="M14" s="4"/>
    </row>
    <row r="15" spans="1:13" ht="38.25" x14ac:dyDescent="0.25">
      <c r="A15" s="17"/>
      <c r="B15" s="19">
        <v>3000704</v>
      </c>
      <c r="C15" s="19" t="s">
        <v>2130</v>
      </c>
      <c r="D15" s="20">
        <v>0.3597439999999999</v>
      </c>
      <c r="E15" s="21">
        <v>0.35974400000000001</v>
      </c>
      <c r="F15" s="21">
        <f t="shared" si="0"/>
        <v>0.22264496270142878</v>
      </c>
      <c r="G15" s="21">
        <v>0.16172781270142877</v>
      </c>
      <c r="H15" s="21">
        <v>4.1389809999999999E-2</v>
      </c>
      <c r="I15" s="21">
        <v>1.9527339999999997E-2</v>
      </c>
      <c r="J15" s="22">
        <f t="shared" si="1"/>
        <v>0.4495636138515966</v>
      </c>
      <c r="K15" s="22">
        <f t="shared" si="2"/>
        <v>0.56461712412556919</v>
      </c>
      <c r="L15" s="23">
        <f t="shared" si="3"/>
        <v>0.61889833520900628</v>
      </c>
      <c r="M15" s="4"/>
    </row>
    <row r="16" spans="1:13" ht="38.25" x14ac:dyDescent="0.25">
      <c r="A16" s="17"/>
      <c r="B16" s="19">
        <v>3000705</v>
      </c>
      <c r="C16" s="19" t="s">
        <v>2131</v>
      </c>
      <c r="D16" s="20">
        <v>0.65674399999999977</v>
      </c>
      <c r="E16" s="21">
        <v>0.8300489999999997</v>
      </c>
      <c r="F16" s="21">
        <f t="shared" si="0"/>
        <v>0.37730475444504413</v>
      </c>
      <c r="G16" s="21">
        <v>0.24242107444504413</v>
      </c>
      <c r="H16" s="21">
        <v>7.2311759999999989E-2</v>
      </c>
      <c r="I16" s="21">
        <v>6.2571920000000003E-2</v>
      </c>
      <c r="J16" s="22">
        <f t="shared" si="1"/>
        <v>0.29205634178830914</v>
      </c>
      <c r="K16" s="22">
        <f t="shared" si="2"/>
        <v>0.37917380111902338</v>
      </c>
      <c r="L16" s="23">
        <f t="shared" si="3"/>
        <v>0.45455720619510931</v>
      </c>
      <c r="M16" s="4"/>
    </row>
    <row r="17" spans="1:13" ht="51" x14ac:dyDescent="0.25">
      <c r="A17" s="17"/>
      <c r="B17" s="19">
        <v>3000706</v>
      </c>
      <c r="C17" s="19" t="s">
        <v>2132</v>
      </c>
      <c r="D17" s="20">
        <v>0.148313</v>
      </c>
      <c r="E17" s="21">
        <v>0.20052699999999998</v>
      </c>
      <c r="F17" s="21">
        <f t="shared" si="0"/>
        <v>7.9860670216052976E-2</v>
      </c>
      <c r="G17" s="21">
        <v>3.7778630216052989E-2</v>
      </c>
      <c r="H17" s="21">
        <v>1.4870680000000001E-2</v>
      </c>
      <c r="I17" s="21">
        <v>2.7211359999999997E-2</v>
      </c>
      <c r="J17" s="22">
        <f t="shared" si="1"/>
        <v>0.18839672570802432</v>
      </c>
      <c r="K17" s="22">
        <f t="shared" si="2"/>
        <v>0.26255471939466002</v>
      </c>
      <c r="L17" s="23">
        <f t="shared" si="3"/>
        <v>0.39825395191696372</v>
      </c>
      <c r="M17" s="4"/>
    </row>
    <row r="18" spans="1:13" ht="63.75" x14ac:dyDescent="0.25">
      <c r="A18" s="17"/>
      <c r="B18" s="19">
        <v>3000707</v>
      </c>
      <c r="C18" s="19" t="s">
        <v>2133</v>
      </c>
      <c r="D18" s="20">
        <v>4.0572000000000004E-2</v>
      </c>
      <c r="E18" s="21">
        <v>7.5361000000000011E-2</v>
      </c>
      <c r="F18" s="21">
        <f t="shared" si="0"/>
        <v>3.4618339960373432E-2</v>
      </c>
      <c r="G18" s="21">
        <v>1.4292549960373435E-2</v>
      </c>
      <c r="H18" s="21">
        <v>1.2096510000000001E-2</v>
      </c>
      <c r="I18" s="21">
        <v>8.2292799999999985E-3</v>
      </c>
      <c r="J18" s="22">
        <f t="shared" si="1"/>
        <v>0.18965446265805169</v>
      </c>
      <c r="K18" s="22">
        <f t="shared" si="2"/>
        <v>0.35016865434871397</v>
      </c>
      <c r="L18" s="23">
        <f t="shared" si="3"/>
        <v>0.45936678070054043</v>
      </c>
      <c r="M18" s="4"/>
    </row>
    <row r="19" spans="1:13" ht="15.75" thickBot="1" x14ac:dyDescent="0.3">
      <c r="A19" s="41" t="s">
        <v>294</v>
      </c>
      <c r="B19" s="43"/>
      <c r="C19" s="43"/>
      <c r="D19" s="44">
        <f ca="1">OFFSET(D19,-MATCH("PROYECTOS",$A$8:$A$50,0)-1,0)-(OFFSET(D19,-MATCH("PROYECTOS",$A$8:$A$50,0),0))</f>
        <v>0</v>
      </c>
      <c r="E19" s="45">
        <f t="shared" ref="E19:I19" ca="1" si="4">OFFSET(E19,-MATCH("PROYECTOS",$A$8:$A$50,0)-1,0)-(OFFSET(E19,-MATCH("PROYECTOS",$A$8:$A$50,0),0))</f>
        <v>0</v>
      </c>
      <c r="F19" s="45">
        <f t="shared" ca="1" si="4"/>
        <v>0</v>
      </c>
      <c r="G19" s="45">
        <f t="shared" ca="1" si="4"/>
        <v>0</v>
      </c>
      <c r="H19" s="45">
        <f t="shared" ca="1" si="4"/>
        <v>0</v>
      </c>
      <c r="I19" s="45">
        <f t="shared" ca="1" si="4"/>
        <v>0</v>
      </c>
      <c r="J19" s="46">
        <f t="shared" ca="1" si="1"/>
        <v>0</v>
      </c>
      <c r="K19" s="46">
        <f t="shared" ca="1" si="2"/>
        <v>0</v>
      </c>
      <c r="L19" s="47">
        <f t="shared" ca="1" si="3"/>
        <v>0</v>
      </c>
      <c r="M19" s="4"/>
    </row>
    <row r="20" spans="1:13" ht="15.75" thickBot="1" x14ac:dyDescent="0.3"/>
    <row r="21" spans="1:13" ht="15.75" thickBot="1" x14ac:dyDescent="0.3">
      <c r="A21" s="89" t="s">
        <v>316</v>
      </c>
      <c r="B21" s="90"/>
      <c r="C21" s="90"/>
      <c r="D21" s="91"/>
    </row>
    <row r="22" spans="1:13" ht="15.75" thickBot="1" x14ac:dyDescent="0.3">
      <c r="A22" s="1" t="s">
        <v>2150</v>
      </c>
    </row>
    <row r="23" spans="1:13" ht="45" customHeight="1" x14ac:dyDescent="0.25">
      <c r="A23" s="82" t="s">
        <v>318</v>
      </c>
      <c r="B23" s="83"/>
      <c r="C23" s="83"/>
      <c r="D23" s="94" t="s">
        <v>319</v>
      </c>
    </row>
    <row r="24" spans="1:13" ht="15.75" thickBot="1" x14ac:dyDescent="0.3">
      <c r="A24" s="92"/>
      <c r="B24" s="93"/>
      <c r="C24" s="93"/>
      <c r="D24" s="95"/>
    </row>
    <row r="25" spans="1:13" x14ac:dyDescent="0.25">
      <c r="A25" s="17"/>
      <c r="B25" s="19">
        <v>3000001</v>
      </c>
      <c r="C25" s="19" t="s">
        <v>276</v>
      </c>
      <c r="D25" s="23">
        <v>0.19455030804812792</v>
      </c>
    </row>
    <row r="26" spans="1:13" ht="25.5" x14ac:dyDescent="0.25">
      <c r="A26" s="17"/>
      <c r="B26" s="19">
        <v>3000700</v>
      </c>
      <c r="C26" s="19" t="s">
        <v>2126</v>
      </c>
      <c r="D26" s="23">
        <v>0.35037088703256503</v>
      </c>
    </row>
    <row r="27" spans="1:13" ht="51" x14ac:dyDescent="0.25">
      <c r="A27" s="17"/>
      <c r="B27" s="19">
        <v>3000701</v>
      </c>
      <c r="C27" s="19" t="s">
        <v>2127</v>
      </c>
      <c r="D27" s="23">
        <v>0.27377474673290253</v>
      </c>
    </row>
    <row r="28" spans="1:13" ht="25.5" x14ac:dyDescent="0.25">
      <c r="A28" s="17"/>
      <c r="B28" s="19">
        <v>3000702</v>
      </c>
      <c r="C28" s="19" t="s">
        <v>2128</v>
      </c>
      <c r="D28" s="23">
        <v>0.30589694495663194</v>
      </c>
    </row>
    <row r="29" spans="1:13" ht="25.5" x14ac:dyDescent="0.25">
      <c r="A29" s="17"/>
      <c r="B29" s="19">
        <v>3000703</v>
      </c>
      <c r="C29" s="19" t="s">
        <v>2129</v>
      </c>
      <c r="D29" s="23">
        <v>0.42591156187393603</v>
      </c>
    </row>
    <row r="30" spans="1:13" ht="51.75" thickBot="1" x14ac:dyDescent="0.3">
      <c r="A30" s="24"/>
      <c r="B30" s="26">
        <v>3000706</v>
      </c>
      <c r="C30" s="26" t="s">
        <v>2132</v>
      </c>
      <c r="D30" s="30">
        <v>0.39825395191696372</v>
      </c>
    </row>
  </sheetData>
  <mergeCells count="10">
    <mergeCell ref="A21:D21"/>
    <mergeCell ref="A23:C24"/>
    <mergeCell ref="D23:D24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4"/>
  <sheetViews>
    <sheetView workbookViewId="0">
      <selection activeCell="A24" sqref="A24:XFD5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131</v>
      </c>
      <c r="B1" s="49" t="s">
        <v>91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2123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68.08546299999999</v>
      </c>
      <c r="I6" s="14">
        <v>79.539179000000019</v>
      </c>
      <c r="J6" s="14">
        <v>28.459621214389482</v>
      </c>
      <c r="K6" s="14">
        <v>17.80312334438948</v>
      </c>
      <c r="L6" s="14">
        <v>5.9215891699999981</v>
      </c>
      <c r="M6" s="14">
        <v>4.7349087000000001</v>
      </c>
      <c r="N6" s="15">
        <v>0.22382835186656222</v>
      </c>
      <c r="O6" s="15">
        <v>0.29827706059663339</v>
      </c>
      <c r="P6" s="16">
        <v>0.35780632352754699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t="shared" ref="H7:M7" si="0">SUM(H8:H23)</f>
        <v>68.08546299999999</v>
      </c>
      <c r="I7" s="37">
        <f t="shared" si="0"/>
        <v>79.539179000000004</v>
      </c>
      <c r="J7" s="37">
        <f t="shared" si="0"/>
        <v>28.459621214389482</v>
      </c>
      <c r="K7" s="37">
        <f t="shared" si="0"/>
        <v>17.80312334438948</v>
      </c>
      <c r="L7" s="37">
        <f t="shared" si="0"/>
        <v>5.9215891699999998</v>
      </c>
      <c r="M7" s="37">
        <f t="shared" si="0"/>
        <v>4.7349087000000001</v>
      </c>
      <c r="N7" s="39">
        <f>IFERROR(K7/I7,0)</f>
        <v>0.22382835186656225</v>
      </c>
      <c r="O7" s="39">
        <f>IFERROR(SUM(K7,L7)/I7,0)</f>
        <v>0.2982770605966335</v>
      </c>
      <c r="P7" s="40">
        <f>IFERROR(SUM(K7,L7,M7)/I7,0)</f>
        <v>0.35780632352754704</v>
      </c>
      <c r="Q7" s="64"/>
      <c r="R7" s="38"/>
      <c r="S7" s="40"/>
    </row>
    <row r="8" spans="1:19" ht="25.5" x14ac:dyDescent="0.25">
      <c r="A8" s="17"/>
      <c r="B8" s="19">
        <v>5005183</v>
      </c>
      <c r="C8" s="19" t="s">
        <v>2134</v>
      </c>
      <c r="D8" s="68">
        <v>3000001</v>
      </c>
      <c r="E8" s="19" t="s">
        <v>276</v>
      </c>
      <c r="F8" s="69">
        <v>60</v>
      </c>
      <c r="G8" s="19" t="s">
        <v>310</v>
      </c>
      <c r="H8" s="20">
        <v>1.8300669999999999</v>
      </c>
      <c r="I8" s="21">
        <v>4.9221699999999995</v>
      </c>
      <c r="J8" s="21">
        <f t="shared" ref="J8:J23" si="1">SUM(K8,L8,M8)</f>
        <v>1.1681122521424503</v>
      </c>
      <c r="K8" s="21">
        <v>0.58148225214245031</v>
      </c>
      <c r="L8" s="21">
        <v>0.20579574</v>
      </c>
      <c r="M8" s="21">
        <v>0.38083425999999992</v>
      </c>
      <c r="N8" s="22">
        <f t="shared" ref="N8:N24" si="2">IFERROR(K8/I8,0)</f>
        <v>0.11813534521206101</v>
      </c>
      <c r="O8" s="22">
        <f t="shared" ref="O8:O24" si="3">IFERROR(SUM(K8,L8)/I8,0)</f>
        <v>0.1599453070784736</v>
      </c>
      <c r="P8" s="23">
        <f t="shared" ref="P8:P24" si="4">IFERROR(SUM(K8,L8,M8)/I8,0)</f>
        <v>0.23731651936898773</v>
      </c>
      <c r="Q8" s="70">
        <v>300.5</v>
      </c>
      <c r="R8" s="21">
        <v>157</v>
      </c>
      <c r="S8" s="23">
        <f>IFERROR(R8/Q8,0)</f>
        <v>0.52246256239600664</v>
      </c>
    </row>
    <row r="9" spans="1:19" ht="51" x14ac:dyDescent="0.25">
      <c r="A9" s="17"/>
      <c r="B9" s="19">
        <v>5005184</v>
      </c>
      <c r="C9" s="19" t="s">
        <v>2135</v>
      </c>
      <c r="D9" s="68">
        <v>3000001</v>
      </c>
      <c r="E9" s="19" t="s">
        <v>276</v>
      </c>
      <c r="F9" s="69">
        <v>80</v>
      </c>
      <c r="G9" s="19" t="s">
        <v>311</v>
      </c>
      <c r="H9" s="20">
        <v>0.13284100000000001</v>
      </c>
      <c r="I9" s="21">
        <v>0.49938600000000005</v>
      </c>
      <c r="J9" s="21">
        <f t="shared" si="1"/>
        <v>6.5180880736882316E-2</v>
      </c>
      <c r="K9" s="21">
        <v>5.2034610736882314E-2</v>
      </c>
      <c r="L9" s="21">
        <v>4.6592099999999996E-3</v>
      </c>
      <c r="M9" s="21">
        <v>8.4870600000000011E-3</v>
      </c>
      <c r="N9" s="22">
        <f t="shared" si="2"/>
        <v>0.10419717560540806</v>
      </c>
      <c r="O9" s="22">
        <f t="shared" si="3"/>
        <v>0.11352705269447343</v>
      </c>
      <c r="P9" s="23">
        <f t="shared" si="4"/>
        <v>0.13052204254200619</v>
      </c>
      <c r="Q9" s="70">
        <v>35</v>
      </c>
      <c r="R9" s="21">
        <v>15</v>
      </c>
      <c r="S9" s="23">
        <f t="shared" ref="S9:S23" si="5">IFERROR(R9/Q9,0)</f>
        <v>0.42857142857142855</v>
      </c>
    </row>
    <row r="10" spans="1:19" ht="25.5" x14ac:dyDescent="0.25">
      <c r="A10" s="17"/>
      <c r="B10" s="19">
        <v>5005185</v>
      </c>
      <c r="C10" s="19" t="s">
        <v>2136</v>
      </c>
      <c r="D10" s="68">
        <v>3000001</v>
      </c>
      <c r="E10" s="19" t="s">
        <v>276</v>
      </c>
      <c r="F10" s="69">
        <v>44</v>
      </c>
      <c r="G10" s="19" t="s">
        <v>1158</v>
      </c>
      <c r="H10" s="20">
        <v>2.4746389999999998</v>
      </c>
      <c r="I10" s="21">
        <v>1.4213989999999996</v>
      </c>
      <c r="J10" s="21">
        <f t="shared" si="1"/>
        <v>9.8005870330144101E-2</v>
      </c>
      <c r="K10" s="21">
        <v>1.7557270330144092E-2</v>
      </c>
      <c r="L10" s="21">
        <v>3.562833E-2</v>
      </c>
      <c r="M10" s="21">
        <v>4.4820270000000002E-2</v>
      </c>
      <c r="N10" s="22">
        <f t="shared" si="2"/>
        <v>1.2352105446918209E-2</v>
      </c>
      <c r="O10" s="22">
        <f t="shared" si="3"/>
        <v>3.7417783697711975E-2</v>
      </c>
      <c r="P10" s="23">
        <f t="shared" si="4"/>
        <v>6.8950287941770133E-2</v>
      </c>
      <c r="Q10" s="70">
        <v>104</v>
      </c>
      <c r="R10" s="21">
        <v>23</v>
      </c>
      <c r="S10" s="23">
        <f t="shared" si="5"/>
        <v>0.22115384615384615</v>
      </c>
    </row>
    <row r="11" spans="1:19" ht="38.25" x14ac:dyDescent="0.25">
      <c r="A11" s="17"/>
      <c r="B11" s="19">
        <v>5005186</v>
      </c>
      <c r="C11" s="19" t="s">
        <v>2137</v>
      </c>
      <c r="D11" s="68">
        <v>3000698</v>
      </c>
      <c r="E11" s="19" t="s">
        <v>2124</v>
      </c>
      <c r="F11" s="69">
        <v>438</v>
      </c>
      <c r="G11" s="19" t="s">
        <v>455</v>
      </c>
      <c r="H11" s="20">
        <v>5.3341589999999988</v>
      </c>
      <c r="I11" s="21">
        <v>1.3180609999999999</v>
      </c>
      <c r="J11" s="21">
        <f t="shared" si="1"/>
        <v>0.53798506939065738</v>
      </c>
      <c r="K11" s="21">
        <v>0.37304516939065735</v>
      </c>
      <c r="L11" s="21">
        <v>9.1298620000000011E-2</v>
      </c>
      <c r="M11" s="21">
        <v>7.364127999999999E-2</v>
      </c>
      <c r="N11" s="22">
        <f t="shared" si="2"/>
        <v>0.28302572444724283</v>
      </c>
      <c r="O11" s="22">
        <f t="shared" si="3"/>
        <v>0.35229309522902003</v>
      </c>
      <c r="P11" s="23">
        <f t="shared" si="4"/>
        <v>0.40816401470846753</v>
      </c>
      <c r="Q11" s="70">
        <v>26974</v>
      </c>
      <c r="R11" s="21">
        <v>15451.5</v>
      </c>
      <c r="S11" s="23">
        <f t="shared" si="5"/>
        <v>0.57282939126566323</v>
      </c>
    </row>
    <row r="12" spans="1:19" ht="38.25" x14ac:dyDescent="0.25">
      <c r="A12" s="17"/>
      <c r="B12" s="19">
        <v>5005187</v>
      </c>
      <c r="C12" s="19" t="s">
        <v>2138</v>
      </c>
      <c r="D12" s="68">
        <v>3000698</v>
      </c>
      <c r="E12" s="19" t="s">
        <v>2124</v>
      </c>
      <c r="F12" s="69">
        <v>438</v>
      </c>
      <c r="G12" s="19" t="s">
        <v>455</v>
      </c>
      <c r="H12" s="20">
        <v>0.17842000000000002</v>
      </c>
      <c r="I12" s="21">
        <v>0.24383700000000005</v>
      </c>
      <c r="J12" s="21">
        <f t="shared" si="1"/>
        <v>8.530999080416253E-2</v>
      </c>
      <c r="K12" s="21">
        <v>5.3622190804162528E-2</v>
      </c>
      <c r="L12" s="21">
        <v>1.5313059999999998E-2</v>
      </c>
      <c r="M12" s="21">
        <v>1.6374740000000002E-2</v>
      </c>
      <c r="N12" s="22">
        <f t="shared" si="2"/>
        <v>0.21990998414581264</v>
      </c>
      <c r="O12" s="22">
        <f t="shared" si="3"/>
        <v>0.28271037949188399</v>
      </c>
      <c r="P12" s="23">
        <f t="shared" si="4"/>
        <v>0.349864831031232</v>
      </c>
      <c r="Q12" s="70">
        <v>18548</v>
      </c>
      <c r="R12" s="21">
        <v>6803</v>
      </c>
      <c r="S12" s="23">
        <f t="shared" si="5"/>
        <v>0.36677808928186328</v>
      </c>
    </row>
    <row r="13" spans="1:19" ht="25.5" x14ac:dyDescent="0.25">
      <c r="A13" s="17"/>
      <c r="B13" s="19">
        <v>5005188</v>
      </c>
      <c r="C13" s="19" t="s">
        <v>2139</v>
      </c>
      <c r="D13" s="68">
        <v>3000698</v>
      </c>
      <c r="E13" s="19" t="s">
        <v>2124</v>
      </c>
      <c r="F13" s="69">
        <v>438</v>
      </c>
      <c r="G13" s="19" t="s">
        <v>455</v>
      </c>
      <c r="H13" s="20">
        <v>16.232586000000001</v>
      </c>
      <c r="I13" s="21">
        <v>18.655698000000008</v>
      </c>
      <c r="J13" s="21">
        <f t="shared" si="1"/>
        <v>8.6354265785428659</v>
      </c>
      <c r="K13" s="21">
        <v>7.0303387685428653</v>
      </c>
      <c r="L13" s="21">
        <v>0.82775415999999979</v>
      </c>
      <c r="M13" s="21">
        <v>0.7773336500000001</v>
      </c>
      <c r="N13" s="22">
        <f t="shared" si="2"/>
        <v>0.37684672900166277</v>
      </c>
      <c r="O13" s="22">
        <f t="shared" si="3"/>
        <v>0.42121677401418384</v>
      </c>
      <c r="P13" s="23">
        <f t="shared" si="4"/>
        <v>0.46288413215859636</v>
      </c>
      <c r="Q13" s="70">
        <v>1831251.59</v>
      </c>
      <c r="R13" s="21">
        <v>1779533</v>
      </c>
      <c r="S13" s="23">
        <f t="shared" si="5"/>
        <v>0.97175779107446392</v>
      </c>
    </row>
    <row r="14" spans="1:19" ht="38.25" x14ac:dyDescent="0.25">
      <c r="A14" s="17"/>
      <c r="B14" s="19">
        <v>5005189</v>
      </c>
      <c r="C14" s="19" t="s">
        <v>2140</v>
      </c>
      <c r="D14" s="68">
        <v>3000699</v>
      </c>
      <c r="E14" s="19" t="s">
        <v>2125</v>
      </c>
      <c r="F14" s="69">
        <v>394</v>
      </c>
      <c r="G14" s="19" t="s">
        <v>395</v>
      </c>
      <c r="H14" s="20">
        <v>7.2277620000000002</v>
      </c>
      <c r="I14" s="21">
        <v>4.7722169999999986</v>
      </c>
      <c r="J14" s="21">
        <f t="shared" si="1"/>
        <v>2.4747084028428379</v>
      </c>
      <c r="K14" s="21">
        <v>1.424813202842838</v>
      </c>
      <c r="L14" s="21">
        <v>0.55303709000000001</v>
      </c>
      <c r="M14" s="21">
        <v>0.49685811000000002</v>
      </c>
      <c r="N14" s="22">
        <f t="shared" si="2"/>
        <v>0.29856421089879992</v>
      </c>
      <c r="O14" s="22">
        <f t="shared" si="3"/>
        <v>0.41445103876098649</v>
      </c>
      <c r="P14" s="23">
        <f t="shared" si="4"/>
        <v>0.51856577411354898</v>
      </c>
      <c r="Q14" s="70">
        <v>58130</v>
      </c>
      <c r="R14" s="21">
        <v>25269</v>
      </c>
      <c r="S14" s="23">
        <f t="shared" si="5"/>
        <v>0.43469809048683983</v>
      </c>
    </row>
    <row r="15" spans="1:19" ht="38.25" x14ac:dyDescent="0.25">
      <c r="A15" s="17"/>
      <c r="B15" s="19">
        <v>5005190</v>
      </c>
      <c r="C15" s="19" t="s">
        <v>2141</v>
      </c>
      <c r="D15" s="68">
        <v>3000700</v>
      </c>
      <c r="E15" s="19" t="s">
        <v>2126</v>
      </c>
      <c r="F15" s="69">
        <v>394</v>
      </c>
      <c r="G15" s="19" t="s">
        <v>395</v>
      </c>
      <c r="H15" s="20">
        <v>9.8313890000000033</v>
      </c>
      <c r="I15" s="21">
        <v>12.993646</v>
      </c>
      <c r="J15" s="21">
        <f t="shared" si="1"/>
        <v>4.8776002840018897</v>
      </c>
      <c r="K15" s="21">
        <v>3.0460472340018896</v>
      </c>
      <c r="L15" s="21">
        <v>0.88582556000000001</v>
      </c>
      <c r="M15" s="21">
        <v>0.94572749000000034</v>
      </c>
      <c r="N15" s="22">
        <f t="shared" si="2"/>
        <v>0.23442590586213366</v>
      </c>
      <c r="O15" s="22">
        <f t="shared" si="3"/>
        <v>0.30259965478526113</v>
      </c>
      <c r="P15" s="23">
        <f t="shared" si="4"/>
        <v>0.37538349774973784</v>
      </c>
      <c r="Q15" s="70">
        <v>69860</v>
      </c>
      <c r="R15" s="21">
        <v>33932</v>
      </c>
      <c r="S15" s="23">
        <f t="shared" si="5"/>
        <v>0.48571428571428571</v>
      </c>
    </row>
    <row r="16" spans="1:19" ht="38.25" x14ac:dyDescent="0.25">
      <c r="A16" s="17"/>
      <c r="B16" s="19">
        <v>5005191</v>
      </c>
      <c r="C16" s="19" t="s">
        <v>2142</v>
      </c>
      <c r="D16" s="68">
        <v>3000700</v>
      </c>
      <c r="E16" s="19" t="s">
        <v>2126</v>
      </c>
      <c r="F16" s="69">
        <v>394</v>
      </c>
      <c r="G16" s="19" t="s">
        <v>395</v>
      </c>
      <c r="H16" s="20">
        <v>0.65201600000000004</v>
      </c>
      <c r="I16" s="21">
        <v>3.279944</v>
      </c>
      <c r="J16" s="21">
        <f t="shared" si="1"/>
        <v>0.82419187950239015</v>
      </c>
      <c r="K16" s="21">
        <v>0.26269512950239005</v>
      </c>
      <c r="L16" s="21">
        <v>0.29332474999999997</v>
      </c>
      <c r="M16" s="21">
        <v>0.26817200000000002</v>
      </c>
      <c r="N16" s="22">
        <f t="shared" si="2"/>
        <v>8.0091345920049253E-2</v>
      </c>
      <c r="O16" s="22">
        <f t="shared" si="3"/>
        <v>0.16952115020939079</v>
      </c>
      <c r="P16" s="23">
        <f t="shared" si="4"/>
        <v>0.25128230222905945</v>
      </c>
      <c r="Q16" s="70">
        <v>3432.5</v>
      </c>
      <c r="R16" s="21">
        <v>1268</v>
      </c>
      <c r="S16" s="23">
        <f t="shared" si="5"/>
        <v>0.36941005098324836</v>
      </c>
    </row>
    <row r="17" spans="1:19" ht="51" x14ac:dyDescent="0.25">
      <c r="A17" s="17"/>
      <c r="B17" s="19">
        <v>5005192</v>
      </c>
      <c r="C17" s="19" t="s">
        <v>2143</v>
      </c>
      <c r="D17" s="68">
        <v>3000701</v>
      </c>
      <c r="E17" s="19" t="s">
        <v>2127</v>
      </c>
      <c r="F17" s="69">
        <v>394</v>
      </c>
      <c r="G17" s="19" t="s">
        <v>395</v>
      </c>
      <c r="H17" s="20">
        <v>5.4927039999999998</v>
      </c>
      <c r="I17" s="21">
        <v>5.3962649999999988</v>
      </c>
      <c r="J17" s="21">
        <f t="shared" si="1"/>
        <v>1.5515931610817506</v>
      </c>
      <c r="K17" s="21">
        <v>0.69390850108175073</v>
      </c>
      <c r="L17" s="21">
        <v>0.38767347000000002</v>
      </c>
      <c r="M17" s="21">
        <v>0.47001118999999997</v>
      </c>
      <c r="N17" s="22">
        <f t="shared" si="2"/>
        <v>0.12859051604799818</v>
      </c>
      <c r="O17" s="22">
        <f t="shared" si="3"/>
        <v>0.20043158945710615</v>
      </c>
      <c r="P17" s="23">
        <f t="shared" si="4"/>
        <v>0.28753094243550881</v>
      </c>
      <c r="Q17" s="70">
        <v>8161</v>
      </c>
      <c r="R17" s="21">
        <v>2607</v>
      </c>
      <c r="S17" s="23">
        <f t="shared" si="5"/>
        <v>0.31944614630559981</v>
      </c>
    </row>
    <row r="18" spans="1:19" ht="51" x14ac:dyDescent="0.25">
      <c r="A18" s="17"/>
      <c r="B18" s="19">
        <v>5005193</v>
      </c>
      <c r="C18" s="19" t="s">
        <v>2144</v>
      </c>
      <c r="D18" s="68">
        <v>3000701</v>
      </c>
      <c r="E18" s="19" t="s">
        <v>2127</v>
      </c>
      <c r="F18" s="69">
        <v>394</v>
      </c>
      <c r="G18" s="19" t="s">
        <v>395</v>
      </c>
      <c r="H18" s="20">
        <v>1.4549919999999994</v>
      </c>
      <c r="I18" s="21">
        <v>3.7521860000000009</v>
      </c>
      <c r="J18" s="21">
        <f t="shared" si="1"/>
        <v>0.90030111055244955</v>
      </c>
      <c r="K18" s="21">
        <v>0.38019511055244948</v>
      </c>
      <c r="L18" s="21">
        <v>0.49461094000000011</v>
      </c>
      <c r="M18" s="21">
        <v>2.5495059999999976E-2</v>
      </c>
      <c r="N18" s="22">
        <f t="shared" si="2"/>
        <v>0.1013262963383077</v>
      </c>
      <c r="O18" s="22">
        <f t="shared" si="3"/>
        <v>0.2331457050776399</v>
      </c>
      <c r="P18" s="23">
        <f t="shared" si="4"/>
        <v>0.23994042687448044</v>
      </c>
      <c r="Q18" s="70">
        <v>641</v>
      </c>
      <c r="R18" s="21">
        <v>209</v>
      </c>
      <c r="S18" s="23">
        <f t="shared" si="5"/>
        <v>0.32605304212168484</v>
      </c>
    </row>
    <row r="19" spans="1:19" ht="51" x14ac:dyDescent="0.25">
      <c r="A19" s="17"/>
      <c r="B19" s="19">
        <v>5005194</v>
      </c>
      <c r="C19" s="19" t="s">
        <v>2145</v>
      </c>
      <c r="D19" s="68">
        <v>3000701</v>
      </c>
      <c r="E19" s="19" t="s">
        <v>2127</v>
      </c>
      <c r="F19" s="69">
        <v>87</v>
      </c>
      <c r="G19" s="19" t="s">
        <v>396</v>
      </c>
      <c r="H19" s="20">
        <v>0.288466</v>
      </c>
      <c r="I19" s="21">
        <v>0.49550499999999997</v>
      </c>
      <c r="J19" s="21">
        <f t="shared" si="1"/>
        <v>0.18837733976905352</v>
      </c>
      <c r="K19" s="21">
        <v>7.4766139769053552E-2</v>
      </c>
      <c r="L19" s="21">
        <v>6.9770459999999992E-2</v>
      </c>
      <c r="M19" s="21">
        <v>4.3840740000000003E-2</v>
      </c>
      <c r="N19" s="22">
        <f t="shared" si="2"/>
        <v>0.15088876957660075</v>
      </c>
      <c r="O19" s="22">
        <f t="shared" si="3"/>
        <v>0.29169554246486623</v>
      </c>
      <c r="P19" s="23">
        <f t="shared" si="4"/>
        <v>0.38017242968093867</v>
      </c>
      <c r="Q19" s="70">
        <v>1304</v>
      </c>
      <c r="R19" s="21">
        <v>865</v>
      </c>
      <c r="S19" s="23">
        <f t="shared" si="5"/>
        <v>0.66334355828220859</v>
      </c>
    </row>
    <row r="20" spans="1:19" ht="25.5" x14ac:dyDescent="0.25">
      <c r="A20" s="17"/>
      <c r="B20" s="19">
        <v>5005195</v>
      </c>
      <c r="C20" s="19" t="s">
        <v>2146</v>
      </c>
      <c r="D20" s="68">
        <v>3000702</v>
      </c>
      <c r="E20" s="19" t="s">
        <v>2128</v>
      </c>
      <c r="F20" s="69">
        <v>394</v>
      </c>
      <c r="G20" s="19" t="s">
        <v>395</v>
      </c>
      <c r="H20" s="20">
        <v>7.168596</v>
      </c>
      <c r="I20" s="21">
        <v>8.2277250000000013</v>
      </c>
      <c r="J20" s="21">
        <f t="shared" si="1"/>
        <v>2.5364835583719603</v>
      </c>
      <c r="K20" s="21">
        <v>1.4506319083719603</v>
      </c>
      <c r="L20" s="21">
        <v>0.62088394000000002</v>
      </c>
      <c r="M20" s="21">
        <v>0.46496770999999981</v>
      </c>
      <c r="N20" s="22">
        <f t="shared" si="2"/>
        <v>0.1763102082740928</v>
      </c>
      <c r="O20" s="22">
        <f t="shared" si="3"/>
        <v>0.25177261616934937</v>
      </c>
      <c r="P20" s="23">
        <f t="shared" si="4"/>
        <v>0.30828492181884543</v>
      </c>
      <c r="Q20" s="70">
        <v>13629</v>
      </c>
      <c r="R20" s="21">
        <v>2985</v>
      </c>
      <c r="S20" s="23">
        <f t="shared" si="5"/>
        <v>0.21901826986572751</v>
      </c>
    </row>
    <row r="21" spans="1:19" ht="38.25" x14ac:dyDescent="0.25">
      <c r="A21" s="17"/>
      <c r="B21" s="19">
        <v>5005196</v>
      </c>
      <c r="C21" s="19" t="s">
        <v>2147</v>
      </c>
      <c r="D21" s="68">
        <v>3000702</v>
      </c>
      <c r="E21" s="19" t="s">
        <v>2128</v>
      </c>
      <c r="F21" s="69">
        <v>394</v>
      </c>
      <c r="G21" s="19" t="s">
        <v>395</v>
      </c>
      <c r="H21" s="20">
        <v>4.7099109999999991</v>
      </c>
      <c r="I21" s="21">
        <v>10.001688</v>
      </c>
      <c r="J21" s="21">
        <f t="shared" si="1"/>
        <v>3.0656743304250247</v>
      </c>
      <c r="K21" s="21">
        <v>1.438344330425025</v>
      </c>
      <c r="L21" s="21">
        <v>1.0290252900000001</v>
      </c>
      <c r="M21" s="21">
        <v>0.59830470999999996</v>
      </c>
      <c r="N21" s="22">
        <f t="shared" si="2"/>
        <v>0.14381015788785104</v>
      </c>
      <c r="O21" s="22">
        <f t="shared" si="3"/>
        <v>0.24669531987250801</v>
      </c>
      <c r="P21" s="23">
        <f t="shared" si="4"/>
        <v>0.30651569319349142</v>
      </c>
      <c r="Q21" s="70">
        <v>6420.5</v>
      </c>
      <c r="R21" s="21">
        <v>510</v>
      </c>
      <c r="S21" s="23">
        <f t="shared" si="5"/>
        <v>7.9433065960594976E-2</v>
      </c>
    </row>
    <row r="22" spans="1:19" ht="38.25" x14ac:dyDescent="0.25">
      <c r="A22" s="17"/>
      <c r="B22" s="19">
        <v>5005197</v>
      </c>
      <c r="C22" s="19" t="s">
        <v>2148</v>
      </c>
      <c r="D22" s="68">
        <v>3000702</v>
      </c>
      <c r="E22" s="19" t="s">
        <v>2128</v>
      </c>
      <c r="F22" s="69">
        <v>87</v>
      </c>
      <c r="G22" s="19" t="s">
        <v>396</v>
      </c>
      <c r="H22" s="20">
        <v>0.82581300000000002</v>
      </c>
      <c r="I22" s="21">
        <v>1.0805629999999997</v>
      </c>
      <c r="J22" s="21">
        <f t="shared" si="1"/>
        <v>0.30470477678889507</v>
      </c>
      <c r="K22" s="21">
        <v>0.23476033678889507</v>
      </c>
      <c r="L22" s="21">
        <v>0.13226162</v>
      </c>
      <c r="M22" s="21">
        <v>-6.231718E-2</v>
      </c>
      <c r="N22" s="22">
        <f t="shared" si="2"/>
        <v>0.21725742672004791</v>
      </c>
      <c r="O22" s="22">
        <f t="shared" si="3"/>
        <v>0.33965808267439762</v>
      </c>
      <c r="P22" s="23">
        <f t="shared" si="4"/>
        <v>0.28198705377557359</v>
      </c>
      <c r="Q22" s="70">
        <v>1135</v>
      </c>
      <c r="R22" s="21">
        <v>925</v>
      </c>
      <c r="S22" s="23">
        <f t="shared" si="5"/>
        <v>0.81497797356828194</v>
      </c>
    </row>
    <row r="23" spans="1:19" x14ac:dyDescent="0.25">
      <c r="A23" s="17"/>
      <c r="B23" s="19">
        <v>9000000</v>
      </c>
      <c r="C23" s="19" t="s">
        <v>304</v>
      </c>
      <c r="D23" s="68">
        <v>9000000</v>
      </c>
      <c r="E23" s="19" t="s">
        <v>305</v>
      </c>
      <c r="F23" s="69"/>
      <c r="G23" s="19" t="s">
        <v>312</v>
      </c>
      <c r="H23" s="20">
        <v>4.2511020000000022</v>
      </c>
      <c r="I23" s="21">
        <v>2.4788889999999983</v>
      </c>
      <c r="J23" s="21">
        <f t="shared" si="1"/>
        <v>1.1459657291060663</v>
      </c>
      <c r="K23" s="21">
        <v>0.68888118910606622</v>
      </c>
      <c r="L23" s="21">
        <v>0.27472693000000004</v>
      </c>
      <c r="M23" s="21">
        <v>0.18235761</v>
      </c>
      <c r="N23" s="22">
        <f t="shared" si="2"/>
        <v>0.27789916737137754</v>
      </c>
      <c r="O23" s="22">
        <f t="shared" si="3"/>
        <v>0.38872580382020611</v>
      </c>
      <c r="P23" s="23">
        <f t="shared" si="4"/>
        <v>0.46229005377250337</v>
      </c>
      <c r="Q23" s="70"/>
      <c r="R23" s="21"/>
      <c r="S23" s="23">
        <f t="shared" si="5"/>
        <v>0</v>
      </c>
    </row>
    <row r="24" spans="1:19" ht="15.75" thickBot="1" x14ac:dyDescent="0.3">
      <c r="A24" s="41" t="s">
        <v>294</v>
      </c>
      <c r="B24" s="43"/>
      <c r="C24" s="43"/>
      <c r="D24" s="65"/>
      <c r="E24" s="43"/>
      <c r="F24" s="66"/>
      <c r="G24" s="43"/>
      <c r="H24" s="44">
        <f>H6-H7</f>
        <v>0</v>
      </c>
      <c r="I24" s="44">
        <f t="shared" ref="I24:M24" si="6">I6-I7</f>
        <v>0</v>
      </c>
      <c r="J24" s="44">
        <f t="shared" si="6"/>
        <v>0</v>
      </c>
      <c r="K24" s="44">
        <f t="shared" si="6"/>
        <v>0</v>
      </c>
      <c r="L24" s="44">
        <f t="shared" si="6"/>
        <v>0</v>
      </c>
      <c r="M24" s="44">
        <f t="shared" si="6"/>
        <v>0</v>
      </c>
      <c r="N24" s="46">
        <f t="shared" si="2"/>
        <v>0</v>
      </c>
      <c r="O24" s="46">
        <f t="shared" si="3"/>
        <v>0</v>
      </c>
      <c r="P24" s="47">
        <f t="shared" si="4"/>
        <v>0</v>
      </c>
      <c r="Q24" s="67"/>
      <c r="R24" s="45"/>
      <c r="S24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workbookViewId="0">
      <selection activeCell="A10" sqref="A10:L10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132</v>
      </c>
      <c r="B1" s="50" t="s">
        <v>92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2151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131.44782699999996</v>
      </c>
      <c r="E6" s="14">
        <v>143.00158299999998</v>
      </c>
      <c r="F6" s="14">
        <v>61.860622097575927</v>
      </c>
      <c r="G6" s="14">
        <v>39.759556707575939</v>
      </c>
      <c r="H6" s="14">
        <v>9.6272909500000008</v>
      </c>
      <c r="I6" s="14">
        <v>12.473774439999998</v>
      </c>
      <c r="J6" s="15">
        <v>0.27803578025829229</v>
      </c>
      <c r="K6" s="15">
        <v>0.34535874793481097</v>
      </c>
      <c r="L6" s="16">
        <v>0.43258697421255782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131.44782699999993</v>
      </c>
      <c r="E7" s="38">
        <f ca="1">SUM(E8:OFFSET(E6,MATCH("GOBIERNOS REGIONALES",$A$8:$A$50,0),0))</f>
        <v>141.57207300000002</v>
      </c>
      <c r="F7" s="38">
        <f ca="1">SUM(F8:OFFSET(F6,MATCH("GOBIERNOS REGIONALES",$A$8:$A$50,0),0))</f>
        <v>61.383993233529125</v>
      </c>
      <c r="G7" s="38">
        <f ca="1">SUM(G8:OFFSET(G6,MATCH("GOBIERNOS REGIONALES",$A$8:$A$50,0),0))</f>
        <v>39.587471303529128</v>
      </c>
      <c r="H7" s="38">
        <f ca="1">SUM(H8:OFFSET(H6,MATCH("GOBIERNOS REGIONALES",$A$8:$A$50,0),0))</f>
        <v>9.4549058799999965</v>
      </c>
      <c r="I7" s="38">
        <f ca="1">SUM(I8:OFFSET(I6,MATCH("GOBIERNOS REGIONALES",$A$8:$A$50,0),0))</f>
        <v>12.341616050000003</v>
      </c>
      <c r="J7" s="39">
        <f ca="1">IFERROR(G7/E7,0)</f>
        <v>0.27962768690636552</v>
      </c>
      <c r="K7" s="39">
        <f ca="1">IFERROR(SUM(G7,H7)/E7,0)</f>
        <v>0.34641279275135795</v>
      </c>
      <c r="L7" s="40">
        <f ca="1">IFERROR(SUM(G7,H7,I7)/E7,0)</f>
        <v>0.43358829133998145</v>
      </c>
      <c r="M7" s="4"/>
    </row>
    <row r="8" spans="1:13" x14ac:dyDescent="0.25">
      <c r="A8" s="17"/>
      <c r="B8" s="18">
        <v>3</v>
      </c>
      <c r="C8" s="19" t="s">
        <v>103</v>
      </c>
      <c r="D8" s="20">
        <v>131.44782699999993</v>
      </c>
      <c r="E8" s="21">
        <v>141.57207300000002</v>
      </c>
      <c r="F8" s="21">
        <f t="shared" ref="F8:F11" si="0">SUM(G8,H8,I8)</f>
        <v>61.383993233529125</v>
      </c>
      <c r="G8" s="21">
        <v>39.587471303529128</v>
      </c>
      <c r="H8" s="21">
        <v>9.4549058799999965</v>
      </c>
      <c r="I8" s="21">
        <v>12.341616050000003</v>
      </c>
      <c r="J8" s="22">
        <f t="shared" ref="J8:J11" si="1">IFERROR(G8/E8,0)</f>
        <v>0.27962768690636552</v>
      </c>
      <c r="K8" s="22">
        <f t="shared" ref="K8:K11" si="2">IFERROR(SUM(G8,H8)/E8,0)</f>
        <v>0.34641279275135795</v>
      </c>
      <c r="L8" s="23">
        <f t="shared" ref="L8:L11" si="3">IFERROR(SUM(G8,H8,I8)/E8,0)</f>
        <v>0.43358829133998145</v>
      </c>
      <c r="M8" s="4"/>
    </row>
    <row r="9" spans="1:13" x14ac:dyDescent="0.25">
      <c r="A9" s="34" t="s">
        <v>206</v>
      </c>
      <c r="B9" s="57"/>
      <c r="C9" s="36"/>
      <c r="D9" s="37">
        <f ca="1">SUM(D10:OFFSET(D8,(MATCH("GOBIERNOS LOCALES",$A$8:$A$50,0)-MATCH("GOBIERNOS REGIONALES",$A$8:$A$50,0)),0))</f>
        <v>0</v>
      </c>
      <c r="E9" s="38">
        <f ca="1">SUM(E10:OFFSET(E8,(MATCH("GOBIERNOS LOCALES",$A$8:$A$50,0)-MATCH("GOBIERNOS REGIONALES",$A$8:$A$50,0)),0))</f>
        <v>1.030049</v>
      </c>
      <c r="F9" s="38">
        <f ca="1">SUM(F10:OFFSET(F8,(MATCH("GOBIERNOS LOCALES",$A$8:$A$50,0)-MATCH("GOBIERNOS REGIONALES",$A$8:$A$50,0)),0))</f>
        <v>0.3714955434190455</v>
      </c>
      <c r="G9" s="38">
        <f ca="1">SUM(G10:OFFSET(G8,(MATCH("GOBIERNOS LOCALES",$A$8:$A$50,0)-MATCH("GOBIERNOS REGIONALES",$A$8:$A$50,0)),0))</f>
        <v>0.13619541341904551</v>
      </c>
      <c r="H9" s="38">
        <f ca="1">SUM(H10:OFFSET(H8,(MATCH("GOBIERNOS LOCALES",$A$8:$A$50,0)-MATCH("GOBIERNOS REGIONALES",$A$8:$A$50,0)),0))</f>
        <v>0.14273160999999998</v>
      </c>
      <c r="I9" s="38">
        <f ca="1">SUM(I10:OFFSET(I8,(MATCH("GOBIERNOS LOCALES",$A$8:$A$50,0)-MATCH("GOBIERNOS REGIONALES",$A$8:$A$50,0)),0))</f>
        <v>9.2568520000000001E-2</v>
      </c>
      <c r="J9" s="39">
        <f t="shared" ca="1" si="1"/>
        <v>0.13222226653202471</v>
      </c>
      <c r="K9" s="39">
        <f t="shared" ca="1" si="2"/>
        <v>0.27079005311305143</v>
      </c>
      <c r="L9" s="40">
        <f t="shared" ca="1" si="3"/>
        <v>0.36065812735029645</v>
      </c>
      <c r="M9" s="4"/>
    </row>
    <row r="10" spans="1:13" x14ac:dyDescent="0.25">
      <c r="A10" s="17"/>
      <c r="B10" s="18">
        <v>443</v>
      </c>
      <c r="C10" s="19" t="s">
        <v>210</v>
      </c>
      <c r="D10" s="20">
        <v>0</v>
      </c>
      <c r="E10" s="21">
        <v>1.030049</v>
      </c>
      <c r="F10" s="21">
        <f t="shared" si="0"/>
        <v>0.3714955434190455</v>
      </c>
      <c r="G10" s="21">
        <v>0.13619541341904551</v>
      </c>
      <c r="H10" s="21">
        <v>0.14273160999999998</v>
      </c>
      <c r="I10" s="21">
        <v>9.2568520000000001E-2</v>
      </c>
      <c r="J10" s="22">
        <f t="shared" si="1"/>
        <v>0.13222226653202471</v>
      </c>
      <c r="K10" s="22">
        <f t="shared" si="2"/>
        <v>0.27079005311305143</v>
      </c>
      <c r="L10" s="23">
        <f t="shared" si="3"/>
        <v>0.36065812735029645</v>
      </c>
      <c r="M10" s="4"/>
    </row>
    <row r="11" spans="1:13" ht="15.75" thickBot="1" x14ac:dyDescent="0.3">
      <c r="A11" s="41" t="s">
        <v>233</v>
      </c>
      <c r="B11" s="58"/>
      <c r="C11" s="43"/>
      <c r="D11" s="44">
        <v>0</v>
      </c>
      <c r="E11" s="45">
        <v>0.39946100000000007</v>
      </c>
      <c r="F11" s="45">
        <f t="shared" si="0"/>
        <v>0.10513332062776565</v>
      </c>
      <c r="G11" s="45">
        <v>3.5889990627765656E-2</v>
      </c>
      <c r="H11" s="45">
        <v>2.965346E-2</v>
      </c>
      <c r="I11" s="45">
        <v>3.9589869999999999E-2</v>
      </c>
      <c r="J11" s="46">
        <f t="shared" si="1"/>
        <v>8.9846044113857548E-2</v>
      </c>
      <c r="K11" s="46">
        <f t="shared" si="2"/>
        <v>0.16407972399750073</v>
      </c>
      <c r="L11" s="47">
        <f t="shared" si="3"/>
        <v>0.26318794732843914</v>
      </c>
      <c r="M11" s="4"/>
    </row>
    <row r="12" spans="1:13" x14ac:dyDescent="0.25">
      <c r="D12" s="5"/>
      <c r="E12" s="5"/>
      <c r="F12" s="5"/>
      <c r="G12" s="5"/>
      <c r="H12" s="5"/>
      <c r="I12" s="5"/>
      <c r="J12" s="4"/>
      <c r="K12" s="4"/>
      <c r="L12" s="4"/>
      <c r="M12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31</v>
      </c>
      <c r="B1" s="51" t="s">
        <v>20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544</v>
      </c>
      <c r="N2" s="72" t="s">
        <v>580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299.35990500000003</v>
      </c>
      <c r="E6" s="14">
        <f ca="1">SUM(E7:OFFSET(E7,50,0))</f>
        <v>297.65999299999999</v>
      </c>
      <c r="F6" s="14">
        <f ca="1">SUM(F7:OFFSET(F7,50,0))</f>
        <v>147.92891044989756</v>
      </c>
      <c r="G6" s="14">
        <f ca="1">SUM(G7:OFFSET(G7,50,0))</f>
        <v>106.26169463989754</v>
      </c>
      <c r="H6" s="14">
        <f ca="1">SUM(H7:OFFSET(H7,50,0))</f>
        <v>22.871134350000002</v>
      </c>
      <c r="I6" s="14">
        <f ca="1">SUM(I7:OFFSET(I7,50,0))</f>
        <v>18.796081459999996</v>
      </c>
      <c r="J6" s="15">
        <f ca="1">IFERROR(G6/E6,0)</f>
        <v>0.35699018053762283</v>
      </c>
      <c r="K6" s="15">
        <f ca="1">IFERROR(SUM(G6,H6)/E6,0)</f>
        <v>0.43382662106659914</v>
      </c>
      <c r="L6" s="16">
        <f ca="1">IFERROR(SUM(G6,H6,I6)/E6,0)</f>
        <v>0.49697276734766827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2</v>
      </c>
      <c r="C7" s="19" t="s">
        <v>251</v>
      </c>
      <c r="D7" s="20">
        <v>0</v>
      </c>
      <c r="E7" s="21">
        <v>0.88515999999999995</v>
      </c>
      <c r="F7" s="21">
        <f t="shared" ref="F7:F15" si="0">SUM(G7,H7,I7)</f>
        <v>0.41040799021720886</v>
      </c>
      <c r="G7" s="21">
        <v>0.41040799021720886</v>
      </c>
      <c r="H7" s="21">
        <v>0</v>
      </c>
      <c r="I7" s="21">
        <v>0</v>
      </c>
      <c r="J7" s="22">
        <f t="shared" ref="J7:J15" si="1">IFERROR(G7/E7,0)</f>
        <v>0.46365401759818436</v>
      </c>
      <c r="K7" s="22">
        <f t="shared" ref="K7:K15" si="2">IFERROR(SUM(G7,H7)/E7,0)</f>
        <v>0.46365401759818436</v>
      </c>
      <c r="L7" s="23">
        <f t="shared" ref="L7:L15" si="3">IFERROR(SUM(G7,H7,I7)/E7,0)</f>
        <v>0.46365401759818436</v>
      </c>
      <c r="M7" s="4"/>
      <c r="N7" t="s">
        <v>266</v>
      </c>
      <c r="O7" s="5">
        <v>18.957183718681335</v>
      </c>
      <c r="P7" s="71">
        <v>0.99999998516031352</v>
      </c>
    </row>
    <row r="8" spans="1:16" x14ac:dyDescent="0.25">
      <c r="A8" s="17"/>
      <c r="B8" s="55">
        <v>8</v>
      </c>
      <c r="C8" s="19" t="s">
        <v>257</v>
      </c>
      <c r="D8" s="20">
        <v>0</v>
      </c>
      <c r="E8" s="21">
        <v>0.91193599999999997</v>
      </c>
      <c r="F8" s="21">
        <f t="shared" si="0"/>
        <v>0.41040799021720886</v>
      </c>
      <c r="G8" s="21">
        <v>0.41040799021720886</v>
      </c>
      <c r="H8" s="21">
        <v>0</v>
      </c>
      <c r="I8" s="21">
        <v>0</v>
      </c>
      <c r="J8" s="22">
        <f t="shared" si="1"/>
        <v>0.45004034298153478</v>
      </c>
      <c r="K8" s="22">
        <f t="shared" si="2"/>
        <v>0.45004034298153478</v>
      </c>
      <c r="L8" s="23">
        <f t="shared" si="3"/>
        <v>0.45004034298153478</v>
      </c>
      <c r="M8" s="4"/>
      <c r="N8" t="s">
        <v>259</v>
      </c>
      <c r="O8" s="5">
        <v>8.8960501656303794</v>
      </c>
      <c r="P8" s="71">
        <v>0.80712367600213109</v>
      </c>
    </row>
    <row r="9" spans="1:16" x14ac:dyDescent="0.25">
      <c r="A9" s="17"/>
      <c r="B9" s="55">
        <v>10</v>
      </c>
      <c r="C9" s="19" t="s">
        <v>259</v>
      </c>
      <c r="D9" s="20">
        <v>11.021916999999998</v>
      </c>
      <c r="E9" s="21">
        <v>11.021916999999998</v>
      </c>
      <c r="F9" s="21">
        <f t="shared" si="0"/>
        <v>8.8960501656303794</v>
      </c>
      <c r="G9" s="21">
        <v>7.2060858756303787</v>
      </c>
      <c r="H9" s="21">
        <v>1.45719895</v>
      </c>
      <c r="I9" s="21">
        <v>0.23276533999999999</v>
      </c>
      <c r="J9" s="22">
        <f t="shared" si="1"/>
        <v>0.65379605704074706</v>
      </c>
      <c r="K9" s="22">
        <f t="shared" si="2"/>
        <v>0.78600526801557125</v>
      </c>
      <c r="L9" s="23">
        <f t="shared" si="3"/>
        <v>0.80712367600213109</v>
      </c>
      <c r="M9" s="4"/>
      <c r="N9" t="s">
        <v>264</v>
      </c>
      <c r="O9" s="5">
        <v>112.42084031796534</v>
      </c>
      <c r="P9" s="71">
        <v>0.50981883611953083</v>
      </c>
    </row>
    <row r="10" spans="1:16" x14ac:dyDescent="0.25">
      <c r="A10" s="17"/>
      <c r="B10" s="55">
        <v>12</v>
      </c>
      <c r="C10" s="19" t="s">
        <v>261</v>
      </c>
      <c r="D10" s="20">
        <v>26.062143000000003</v>
      </c>
      <c r="E10" s="21">
        <v>26.062143000000003</v>
      </c>
      <c r="F10" s="21">
        <f t="shared" si="0"/>
        <v>0.54926823079586029</v>
      </c>
      <c r="G10" s="21">
        <v>0.54926823079586029</v>
      </c>
      <c r="H10" s="21">
        <v>0</v>
      </c>
      <c r="I10" s="21">
        <v>0</v>
      </c>
      <c r="J10" s="22">
        <f t="shared" si="1"/>
        <v>2.1075328717053705E-2</v>
      </c>
      <c r="K10" s="22">
        <f t="shared" si="2"/>
        <v>2.1075328717053705E-2</v>
      </c>
      <c r="L10" s="23">
        <f t="shared" si="3"/>
        <v>2.1075328717053705E-2</v>
      </c>
      <c r="M10" s="4"/>
      <c r="N10" t="s">
        <v>251</v>
      </c>
      <c r="O10" s="5">
        <v>0.41040799021720886</v>
      </c>
      <c r="P10" s="71">
        <v>0.46365401759818436</v>
      </c>
    </row>
    <row r="11" spans="1:16" x14ac:dyDescent="0.25">
      <c r="A11" s="17"/>
      <c r="B11" s="55">
        <v>15</v>
      </c>
      <c r="C11" s="19" t="s">
        <v>264</v>
      </c>
      <c r="D11" s="20">
        <v>217.87446999999997</v>
      </c>
      <c r="E11" s="21">
        <v>220.51135099999999</v>
      </c>
      <c r="F11" s="21">
        <f t="shared" si="0"/>
        <v>112.42084031796534</v>
      </c>
      <c r="G11" s="21">
        <v>75.443455317965345</v>
      </c>
      <c r="H11" s="21">
        <v>19.487592620000004</v>
      </c>
      <c r="I11" s="21">
        <v>17.489792379999997</v>
      </c>
      <c r="J11" s="22">
        <f t="shared" si="1"/>
        <v>0.3421295773475414</v>
      </c>
      <c r="K11" s="22">
        <f t="shared" si="2"/>
        <v>0.43050413281430283</v>
      </c>
      <c r="L11" s="23">
        <f t="shared" si="3"/>
        <v>0.50981883611953083</v>
      </c>
      <c r="M11" s="4"/>
      <c r="N11" t="s">
        <v>269</v>
      </c>
      <c r="O11" s="5">
        <v>0.41040799021720886</v>
      </c>
      <c r="P11" s="71">
        <v>0.45129137880600223</v>
      </c>
    </row>
    <row r="12" spans="1:16" x14ac:dyDescent="0.25">
      <c r="A12" s="17"/>
      <c r="B12" s="55">
        <v>17</v>
      </c>
      <c r="C12" s="19" t="s">
        <v>266</v>
      </c>
      <c r="D12" s="20">
        <v>0</v>
      </c>
      <c r="E12" s="21">
        <v>18.957184000000002</v>
      </c>
      <c r="F12" s="21">
        <f t="shared" si="0"/>
        <v>18.957183718681335</v>
      </c>
      <c r="G12" s="21">
        <v>18.957183718681335</v>
      </c>
      <c r="H12" s="21">
        <v>0</v>
      </c>
      <c r="I12" s="21">
        <v>0</v>
      </c>
      <c r="J12" s="22">
        <f t="shared" si="1"/>
        <v>0.99999998516031352</v>
      </c>
      <c r="K12" s="22">
        <f t="shared" si="2"/>
        <v>0.99999998516031352</v>
      </c>
      <c r="L12" s="23">
        <f t="shared" si="3"/>
        <v>0.99999998516031352</v>
      </c>
      <c r="M12" s="4"/>
      <c r="N12" t="s">
        <v>257</v>
      </c>
      <c r="O12" s="5">
        <v>0.41040799021720886</v>
      </c>
      <c r="P12" s="71">
        <v>0.45004034298153478</v>
      </c>
    </row>
    <row r="13" spans="1:16" x14ac:dyDescent="0.25">
      <c r="A13" s="17"/>
      <c r="B13" s="55">
        <v>20</v>
      </c>
      <c r="C13" s="19" t="s">
        <v>269</v>
      </c>
      <c r="D13" s="20">
        <v>0</v>
      </c>
      <c r="E13" s="21">
        <v>0.90940799999999999</v>
      </c>
      <c r="F13" s="21">
        <f t="shared" si="0"/>
        <v>0.41040799021720886</v>
      </c>
      <c r="G13" s="21">
        <v>0.41040799021720886</v>
      </c>
      <c r="H13" s="21">
        <v>0</v>
      </c>
      <c r="I13" s="21">
        <v>0</v>
      </c>
      <c r="J13" s="22">
        <f t="shared" si="1"/>
        <v>0.45129137880600223</v>
      </c>
      <c r="K13" s="22">
        <f t="shared" si="2"/>
        <v>0.45129137880600223</v>
      </c>
      <c r="L13" s="23">
        <f t="shared" si="3"/>
        <v>0.45129137880600223</v>
      </c>
      <c r="M13" s="4"/>
      <c r="N13" t="s">
        <v>274</v>
      </c>
      <c r="O13" s="5">
        <v>5.874344046172995</v>
      </c>
      <c r="P13" s="71">
        <v>0.31941590475008957</v>
      </c>
    </row>
    <row r="14" spans="1:16" x14ac:dyDescent="0.25">
      <c r="A14" s="17"/>
      <c r="B14" s="55">
        <v>22</v>
      </c>
      <c r="C14" s="19" t="s">
        <v>271</v>
      </c>
      <c r="D14" s="20">
        <v>26</v>
      </c>
      <c r="E14" s="21">
        <v>0.01</v>
      </c>
      <c r="F14" s="21">
        <f t="shared" si="0"/>
        <v>0</v>
      </c>
      <c r="G14" s="21">
        <v>0</v>
      </c>
      <c r="H14" s="21">
        <v>0</v>
      </c>
      <c r="I14" s="21">
        <v>0</v>
      </c>
      <c r="J14" s="22">
        <f t="shared" si="1"/>
        <v>0</v>
      </c>
      <c r="K14" s="22">
        <f t="shared" si="2"/>
        <v>0</v>
      </c>
      <c r="L14" s="23">
        <f t="shared" si="3"/>
        <v>0</v>
      </c>
      <c r="M14" s="4"/>
      <c r="N14" t="s">
        <v>261</v>
      </c>
      <c r="O14" s="5">
        <v>0.54926823079586029</v>
      </c>
      <c r="P14" s="71">
        <v>2.1075328717053705E-2</v>
      </c>
    </row>
    <row r="15" spans="1:16" ht="15.75" thickBot="1" x14ac:dyDescent="0.3">
      <c r="A15" s="24"/>
      <c r="B15" s="56">
        <v>25</v>
      </c>
      <c r="C15" s="26" t="s">
        <v>274</v>
      </c>
      <c r="D15" s="27">
        <v>18.401375000000002</v>
      </c>
      <c r="E15" s="28">
        <v>18.390894000000003</v>
      </c>
      <c r="F15" s="28">
        <f t="shared" si="0"/>
        <v>5.874344046172995</v>
      </c>
      <c r="G15" s="28">
        <v>2.8744775261729956</v>
      </c>
      <c r="H15" s="28">
        <v>1.9263427799999997</v>
      </c>
      <c r="I15" s="28">
        <v>1.0735237399999999</v>
      </c>
      <c r="J15" s="29">
        <f t="shared" si="1"/>
        <v>0.15629895567735833</v>
      </c>
      <c r="K15" s="29">
        <f t="shared" si="2"/>
        <v>0.26104333515124356</v>
      </c>
      <c r="L15" s="30">
        <f t="shared" si="3"/>
        <v>0.31941590475008957</v>
      </c>
      <c r="M15" s="4"/>
      <c r="N15" t="s">
        <v>271</v>
      </c>
      <c r="O15" s="5">
        <v>0</v>
      </c>
      <c r="P15" s="71">
        <v>0</v>
      </c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132</v>
      </c>
      <c r="B1" s="51" t="s">
        <v>92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2152</v>
      </c>
      <c r="N2" s="72" t="s">
        <v>2164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131.44782699999996</v>
      </c>
      <c r="E6" s="14">
        <f ca="1">SUM(E7:OFFSET(E7,50,0))</f>
        <v>143.00158299999998</v>
      </c>
      <c r="F6" s="14">
        <f ca="1">SUM(F7:OFFSET(F7,50,0))</f>
        <v>61.860622097575927</v>
      </c>
      <c r="G6" s="14">
        <f ca="1">SUM(G7:OFFSET(G7,50,0))</f>
        <v>39.759556707575939</v>
      </c>
      <c r="H6" s="14">
        <f ca="1">SUM(H7:OFFSET(H7,50,0))</f>
        <v>9.6272909500000008</v>
      </c>
      <c r="I6" s="14">
        <f ca="1">SUM(I7:OFFSET(I7,50,0))</f>
        <v>12.473774439999998</v>
      </c>
      <c r="J6" s="15">
        <f ca="1">IFERROR(G6/E6,0)</f>
        <v>0.27803578025829229</v>
      </c>
      <c r="K6" s="15">
        <f ca="1">IFERROR(SUM(G6,H6)/E6,0)</f>
        <v>0.34535874793481097</v>
      </c>
      <c r="L6" s="16">
        <f ca="1">IFERROR(SUM(G6,H6,I6)/E6,0)</f>
        <v>0.43258697421255782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0.32510600000000001</v>
      </c>
      <c r="E7" s="21">
        <v>0.37069599999999997</v>
      </c>
      <c r="F7" s="21">
        <f t="shared" ref="F7:F23" si="0">SUM(G7,H7,I7)</f>
        <v>0.25141766800029453</v>
      </c>
      <c r="G7" s="21">
        <v>0.16760063800029457</v>
      </c>
      <c r="H7" s="21">
        <v>2.7140489999999996E-2</v>
      </c>
      <c r="I7" s="21">
        <v>5.6676539999999997E-2</v>
      </c>
      <c r="J7" s="22">
        <f t="shared" ref="J7:J23" si="1">IFERROR(G7/E7,0)</f>
        <v>0.45212421499097533</v>
      </c>
      <c r="K7" s="22">
        <f t="shared" ref="K7:K23" si="2">IFERROR(SUM(G7,H7)/E7,0)</f>
        <v>0.52533916740481301</v>
      </c>
      <c r="L7" s="23">
        <f t="shared" ref="L7:L23" si="3">IFERROR(SUM(G7,H7,I7)/E7,0)</f>
        <v>0.6782314025516718</v>
      </c>
      <c r="M7" s="4"/>
      <c r="N7" t="s">
        <v>250</v>
      </c>
      <c r="O7" s="5">
        <v>0.25141766800029453</v>
      </c>
      <c r="P7" s="71">
        <v>0.6782314025516718</v>
      </c>
    </row>
    <row r="8" spans="1:16" x14ac:dyDescent="0.25">
      <c r="A8" s="17"/>
      <c r="B8" s="55">
        <v>2</v>
      </c>
      <c r="C8" s="19" t="s">
        <v>251</v>
      </c>
      <c r="D8" s="20">
        <v>0.99832100000000035</v>
      </c>
      <c r="E8" s="21">
        <v>0.95154300000000003</v>
      </c>
      <c r="F8" s="21">
        <f t="shared" si="0"/>
        <v>0.57453316194965642</v>
      </c>
      <c r="G8" s="21">
        <v>0.40195385194965638</v>
      </c>
      <c r="H8" s="21">
        <v>8.5489579999999996E-2</v>
      </c>
      <c r="I8" s="21">
        <v>8.7089730000000004E-2</v>
      </c>
      <c r="J8" s="22">
        <f t="shared" si="1"/>
        <v>0.42242321361163537</v>
      </c>
      <c r="K8" s="22">
        <f t="shared" si="2"/>
        <v>0.51226632106973236</v>
      </c>
      <c r="L8" s="23">
        <f t="shared" si="3"/>
        <v>0.60379106561622164</v>
      </c>
      <c r="M8" s="4"/>
      <c r="N8" t="s">
        <v>273</v>
      </c>
      <c r="O8" s="5">
        <v>0.1568756613561596</v>
      </c>
      <c r="P8" s="71">
        <v>0.65032920035717523</v>
      </c>
    </row>
    <row r="9" spans="1:16" x14ac:dyDescent="0.25">
      <c r="A9" s="17"/>
      <c r="B9" s="55">
        <v>3</v>
      </c>
      <c r="C9" s="19" t="s">
        <v>252</v>
      </c>
      <c r="D9" s="20">
        <v>0</v>
      </c>
      <c r="E9" s="21">
        <v>0.84802999999999995</v>
      </c>
      <c r="F9" s="21">
        <f t="shared" si="0"/>
        <v>0.45705678169184327</v>
      </c>
      <c r="G9" s="21">
        <v>8.8540131691843271E-2</v>
      </c>
      <c r="H9" s="21">
        <v>0.15709212</v>
      </c>
      <c r="I9" s="21">
        <v>0.21142453</v>
      </c>
      <c r="J9" s="22">
        <f t="shared" si="1"/>
        <v>0.10440683901730279</v>
      </c>
      <c r="K9" s="22">
        <f t="shared" si="2"/>
        <v>0.28965042709791317</v>
      </c>
      <c r="L9" s="23">
        <f t="shared" si="3"/>
        <v>0.53896298679509369</v>
      </c>
      <c r="M9" s="4"/>
      <c r="N9" t="s">
        <v>251</v>
      </c>
      <c r="O9" s="5">
        <v>0.57453316194965642</v>
      </c>
      <c r="P9" s="71">
        <v>0.60379106561622164</v>
      </c>
    </row>
    <row r="10" spans="1:16" x14ac:dyDescent="0.25">
      <c r="A10" s="17"/>
      <c r="B10" s="55">
        <v>4</v>
      </c>
      <c r="C10" s="19" t="s">
        <v>253</v>
      </c>
      <c r="D10" s="20">
        <v>2.3802639999999999</v>
      </c>
      <c r="E10" s="21">
        <v>1.2506879999999998</v>
      </c>
      <c r="F10" s="21">
        <f t="shared" si="0"/>
        <v>0.49711242650756193</v>
      </c>
      <c r="G10" s="21">
        <v>0.22496846650756197</v>
      </c>
      <c r="H10" s="21">
        <v>0.16029137999999998</v>
      </c>
      <c r="I10" s="21">
        <v>0.11185257999999999</v>
      </c>
      <c r="J10" s="22">
        <f t="shared" si="1"/>
        <v>0.17987576958247142</v>
      </c>
      <c r="K10" s="22">
        <f t="shared" si="2"/>
        <v>0.30803833290761728</v>
      </c>
      <c r="L10" s="23">
        <f t="shared" si="3"/>
        <v>0.39747117307239055</v>
      </c>
      <c r="M10" s="4"/>
      <c r="N10" t="s">
        <v>263</v>
      </c>
      <c r="O10" s="5">
        <v>0.31424079585892334</v>
      </c>
      <c r="P10" s="71">
        <v>0.57236467001126234</v>
      </c>
    </row>
    <row r="11" spans="1:16" x14ac:dyDescent="0.25">
      <c r="A11" s="17"/>
      <c r="B11" s="55">
        <v>5</v>
      </c>
      <c r="C11" s="19" t="s">
        <v>254</v>
      </c>
      <c r="D11" s="20">
        <v>0.51118899999999989</v>
      </c>
      <c r="E11" s="21">
        <v>7.0641200000000008</v>
      </c>
      <c r="F11" s="21">
        <f t="shared" si="0"/>
        <v>1.9662653222908371</v>
      </c>
      <c r="G11" s="21">
        <v>1.0838942222908372</v>
      </c>
      <c r="H11" s="21">
        <v>0.36484406999999996</v>
      </c>
      <c r="I11" s="21">
        <v>0.51752703</v>
      </c>
      <c r="J11" s="22">
        <f t="shared" si="1"/>
        <v>0.15343655293098604</v>
      </c>
      <c r="K11" s="22">
        <f t="shared" si="2"/>
        <v>0.20508404334734362</v>
      </c>
      <c r="L11" s="23">
        <f t="shared" si="3"/>
        <v>0.27834540215778281</v>
      </c>
      <c r="M11" s="4"/>
      <c r="N11" t="s">
        <v>272</v>
      </c>
      <c r="O11" s="5">
        <v>0.28443732472200833</v>
      </c>
      <c r="P11" s="71">
        <v>0.56992787615915874</v>
      </c>
    </row>
    <row r="12" spans="1:16" x14ac:dyDescent="0.25">
      <c r="A12" s="17"/>
      <c r="B12" s="55">
        <v>7</v>
      </c>
      <c r="C12" s="19" t="s">
        <v>256</v>
      </c>
      <c r="D12" s="20">
        <v>0.33806000000000003</v>
      </c>
      <c r="E12" s="21">
        <v>1.785968</v>
      </c>
      <c r="F12" s="21">
        <f t="shared" si="0"/>
        <v>0.93907080471258131</v>
      </c>
      <c r="G12" s="21">
        <v>0.65414293471258134</v>
      </c>
      <c r="H12" s="21">
        <v>0.13840315</v>
      </c>
      <c r="I12" s="21">
        <v>0.14652472</v>
      </c>
      <c r="J12" s="22">
        <f t="shared" si="1"/>
        <v>0.36626800408102572</v>
      </c>
      <c r="K12" s="22">
        <f t="shared" si="2"/>
        <v>0.44376275762644202</v>
      </c>
      <c r="L12" s="23">
        <f t="shared" si="3"/>
        <v>0.5258049442725633</v>
      </c>
      <c r="M12" s="4"/>
      <c r="N12" t="s">
        <v>258</v>
      </c>
      <c r="O12" s="5">
        <v>0.17894029242268158</v>
      </c>
      <c r="P12" s="71">
        <v>0.56848491875794349</v>
      </c>
    </row>
    <row r="13" spans="1:16" x14ac:dyDescent="0.25">
      <c r="A13" s="17"/>
      <c r="B13" s="55">
        <v>8</v>
      </c>
      <c r="C13" s="19" t="s">
        <v>257</v>
      </c>
      <c r="D13" s="20">
        <v>82.934157999999968</v>
      </c>
      <c r="E13" s="21">
        <v>84.481106999999966</v>
      </c>
      <c r="F13" s="21">
        <f t="shared" si="0"/>
        <v>34.457868462502475</v>
      </c>
      <c r="G13" s="21">
        <v>22.478683372502474</v>
      </c>
      <c r="H13" s="21">
        <v>5.6015597999999995</v>
      </c>
      <c r="I13" s="21">
        <v>6.3776252900000001</v>
      </c>
      <c r="J13" s="22">
        <f t="shared" si="1"/>
        <v>0.26607941314621364</v>
      </c>
      <c r="K13" s="22">
        <f t="shared" si="2"/>
        <v>0.33238488662917837</v>
      </c>
      <c r="L13" s="23">
        <f t="shared" si="3"/>
        <v>0.407876621011873</v>
      </c>
      <c r="M13" s="4"/>
      <c r="N13" t="s">
        <v>252</v>
      </c>
      <c r="O13" s="5">
        <v>0.45705678169184327</v>
      </c>
      <c r="P13" s="71">
        <v>0.53896298679509369</v>
      </c>
    </row>
    <row r="14" spans="1:16" x14ac:dyDescent="0.25">
      <c r="A14" s="17"/>
      <c r="B14" s="55">
        <v>9</v>
      </c>
      <c r="C14" s="19" t="s">
        <v>258</v>
      </c>
      <c r="D14" s="20">
        <v>0.27604899999999999</v>
      </c>
      <c r="E14" s="21">
        <v>0.31476699999999996</v>
      </c>
      <c r="F14" s="21">
        <f t="shared" si="0"/>
        <v>0.17894029242268158</v>
      </c>
      <c r="G14" s="21">
        <v>0.10262102242268156</v>
      </c>
      <c r="H14" s="21">
        <v>4.1011010000000001E-2</v>
      </c>
      <c r="I14" s="21">
        <v>3.5308260000000001E-2</v>
      </c>
      <c r="J14" s="22">
        <f t="shared" si="1"/>
        <v>0.32602217647555676</v>
      </c>
      <c r="K14" s="22">
        <f t="shared" si="2"/>
        <v>0.45631223229462298</v>
      </c>
      <c r="L14" s="23">
        <f t="shared" si="3"/>
        <v>0.56848491875794349</v>
      </c>
      <c r="M14" s="4"/>
      <c r="N14" t="s">
        <v>256</v>
      </c>
      <c r="O14" s="5">
        <v>0.93907080471258131</v>
      </c>
      <c r="P14" s="71">
        <v>0.5258049442725633</v>
      </c>
    </row>
    <row r="15" spans="1:16" x14ac:dyDescent="0.25">
      <c r="A15" s="17"/>
      <c r="B15" s="55">
        <v>11</v>
      </c>
      <c r="C15" s="19" t="s">
        <v>260</v>
      </c>
      <c r="D15" s="20">
        <v>0.63038899999999998</v>
      </c>
      <c r="E15" s="21">
        <v>0.90785699999999991</v>
      </c>
      <c r="F15" s="21">
        <f t="shared" si="0"/>
        <v>0.43611389521078026</v>
      </c>
      <c r="G15" s="21">
        <v>0.34419047521078028</v>
      </c>
      <c r="H15" s="21">
        <v>4.9547010000000002E-2</v>
      </c>
      <c r="I15" s="21">
        <v>4.2376409999999996E-2</v>
      </c>
      <c r="J15" s="22">
        <f t="shared" si="1"/>
        <v>0.3791241078834886</v>
      </c>
      <c r="K15" s="22">
        <f t="shared" si="2"/>
        <v>0.43369989459879732</v>
      </c>
      <c r="L15" s="23">
        <f t="shared" si="3"/>
        <v>0.48037730084229158</v>
      </c>
      <c r="M15" s="4"/>
      <c r="N15" t="s">
        <v>262</v>
      </c>
      <c r="O15" s="5">
        <v>1.8201606928188032</v>
      </c>
      <c r="P15" s="71">
        <v>0.50229176403058617</v>
      </c>
    </row>
    <row r="16" spans="1:16" x14ac:dyDescent="0.25">
      <c r="A16" s="17"/>
      <c r="B16" s="55">
        <v>12</v>
      </c>
      <c r="C16" s="19" t="s">
        <v>261</v>
      </c>
      <c r="D16" s="20">
        <v>0.40291500000000002</v>
      </c>
      <c r="E16" s="21">
        <v>0.688218</v>
      </c>
      <c r="F16" s="21">
        <f t="shared" si="0"/>
        <v>0.24793176841988507</v>
      </c>
      <c r="G16" s="21">
        <v>0.18789885841988507</v>
      </c>
      <c r="H16" s="21">
        <v>2.8563069999999996E-2</v>
      </c>
      <c r="I16" s="21">
        <v>3.1469839999999999E-2</v>
      </c>
      <c r="J16" s="22">
        <f t="shared" si="1"/>
        <v>0.27302229587119936</v>
      </c>
      <c r="K16" s="22">
        <f t="shared" si="2"/>
        <v>0.31452523534677251</v>
      </c>
      <c r="L16" s="23">
        <f t="shared" si="3"/>
        <v>0.36025179292009957</v>
      </c>
      <c r="M16" s="4"/>
      <c r="N16" t="s">
        <v>264</v>
      </c>
      <c r="O16" s="5">
        <v>18.95475102042537</v>
      </c>
      <c r="P16" s="71">
        <v>0.49687688318092438</v>
      </c>
    </row>
    <row r="17" spans="1:16" x14ac:dyDescent="0.25">
      <c r="A17" s="17"/>
      <c r="B17" s="55">
        <v>13</v>
      </c>
      <c r="C17" s="19" t="s">
        <v>262</v>
      </c>
      <c r="D17" s="20">
        <v>3.877345</v>
      </c>
      <c r="E17" s="21">
        <v>3.6237119999999994</v>
      </c>
      <c r="F17" s="21">
        <f t="shared" si="0"/>
        <v>1.8201606928188032</v>
      </c>
      <c r="G17" s="21">
        <v>1.2635291328188032</v>
      </c>
      <c r="H17" s="21">
        <v>0.28155859</v>
      </c>
      <c r="I17" s="21">
        <v>0.27507297000000003</v>
      </c>
      <c r="J17" s="22">
        <f t="shared" si="1"/>
        <v>0.34868365168611726</v>
      </c>
      <c r="K17" s="22">
        <f t="shared" si="2"/>
        <v>0.42638259409655166</v>
      </c>
      <c r="L17" s="23">
        <f t="shared" si="3"/>
        <v>0.50229176403058617</v>
      </c>
      <c r="M17" s="4"/>
      <c r="N17" t="s">
        <v>260</v>
      </c>
      <c r="O17" s="5">
        <v>0.43611389521078026</v>
      </c>
      <c r="P17" s="71">
        <v>0.48037730084229158</v>
      </c>
    </row>
    <row r="18" spans="1:16" x14ac:dyDescent="0.25">
      <c r="A18" s="17"/>
      <c r="B18" s="55">
        <v>14</v>
      </c>
      <c r="C18" s="19" t="s">
        <v>263</v>
      </c>
      <c r="D18" s="20">
        <v>0.51288500000000004</v>
      </c>
      <c r="E18" s="21">
        <v>0.54902200000000012</v>
      </c>
      <c r="F18" s="21">
        <f t="shared" si="0"/>
        <v>0.31424079585892334</v>
      </c>
      <c r="G18" s="21">
        <v>0.21183157585892332</v>
      </c>
      <c r="H18" s="21">
        <v>4.75719E-2</v>
      </c>
      <c r="I18" s="21">
        <v>5.4837320000000009E-2</v>
      </c>
      <c r="J18" s="22">
        <f t="shared" si="1"/>
        <v>0.3858344034645666</v>
      </c>
      <c r="K18" s="22">
        <f t="shared" si="2"/>
        <v>0.47248284378207661</v>
      </c>
      <c r="L18" s="23">
        <f t="shared" si="3"/>
        <v>0.57236467001126234</v>
      </c>
      <c r="M18" s="4"/>
      <c r="N18" t="s">
        <v>257</v>
      </c>
      <c r="O18" s="5">
        <v>34.457868462502475</v>
      </c>
      <c r="P18" s="71">
        <v>0.407876621011873</v>
      </c>
    </row>
    <row r="19" spans="1:16" x14ac:dyDescent="0.25">
      <c r="A19" s="17"/>
      <c r="B19" s="55">
        <v>15</v>
      </c>
      <c r="C19" s="19" t="s">
        <v>264</v>
      </c>
      <c r="D19" s="20">
        <v>37.203152000000003</v>
      </c>
      <c r="E19" s="21">
        <v>38.147781999999999</v>
      </c>
      <c r="F19" s="21">
        <f t="shared" si="0"/>
        <v>18.95475102042537</v>
      </c>
      <c r="G19" s="21">
        <v>12.096058550425369</v>
      </c>
      <c r="H19" s="21">
        <v>2.5690076800000003</v>
      </c>
      <c r="I19" s="21">
        <v>4.2896847899999999</v>
      </c>
      <c r="J19" s="22">
        <f t="shared" si="1"/>
        <v>0.31708418985998632</v>
      </c>
      <c r="K19" s="22">
        <f t="shared" si="2"/>
        <v>0.38442775599444728</v>
      </c>
      <c r="L19" s="23">
        <f t="shared" si="3"/>
        <v>0.49687688318092438</v>
      </c>
      <c r="M19" s="4"/>
      <c r="N19" t="s">
        <v>253</v>
      </c>
      <c r="O19" s="5">
        <v>0.49711242650756193</v>
      </c>
      <c r="P19" s="71">
        <v>0.39747117307239055</v>
      </c>
    </row>
    <row r="20" spans="1:16" x14ac:dyDescent="0.25">
      <c r="A20" s="17"/>
      <c r="B20" s="55">
        <v>18</v>
      </c>
      <c r="C20" s="19" t="s">
        <v>267</v>
      </c>
      <c r="D20" s="20">
        <v>0</v>
      </c>
      <c r="E20" s="21">
        <v>0.35000000000000003</v>
      </c>
      <c r="F20" s="21">
        <f t="shared" si="0"/>
        <v>8.2292720637683878E-2</v>
      </c>
      <c r="G20" s="21">
        <v>2.2559590637683868E-2</v>
      </c>
      <c r="H20" s="21">
        <v>2.3170859999999998E-2</v>
      </c>
      <c r="I20" s="21">
        <v>3.6562270000000008E-2</v>
      </c>
      <c r="J20" s="22">
        <f t="shared" si="1"/>
        <v>6.4455973250525336E-2</v>
      </c>
      <c r="K20" s="22">
        <f t="shared" si="2"/>
        <v>0.13065843039338249</v>
      </c>
      <c r="L20" s="23">
        <f t="shared" si="3"/>
        <v>0.23512205896481106</v>
      </c>
      <c r="M20" s="4"/>
      <c r="N20" t="s">
        <v>261</v>
      </c>
      <c r="O20" s="5">
        <v>0.24793176841988507</v>
      </c>
      <c r="P20" s="71">
        <v>0.36025179292009957</v>
      </c>
    </row>
    <row r="21" spans="1:16" x14ac:dyDescent="0.25">
      <c r="A21" s="17"/>
      <c r="B21" s="55">
        <v>21</v>
      </c>
      <c r="C21" s="19" t="s">
        <v>270</v>
      </c>
      <c r="D21" s="20">
        <v>0.40445899999999996</v>
      </c>
      <c r="E21" s="21">
        <v>0.92777199999999982</v>
      </c>
      <c r="F21" s="21">
        <f t="shared" si="0"/>
        <v>0.24155329804839701</v>
      </c>
      <c r="G21" s="21">
        <v>0.114020238048397</v>
      </c>
      <c r="H21" s="21">
        <v>2.2888100000000001E-2</v>
      </c>
      <c r="I21" s="21">
        <v>0.10464496000000001</v>
      </c>
      <c r="J21" s="22">
        <f t="shared" si="1"/>
        <v>0.12289683030787416</v>
      </c>
      <c r="K21" s="22">
        <f t="shared" si="2"/>
        <v>0.14756679232440409</v>
      </c>
      <c r="L21" s="23">
        <f t="shared" si="3"/>
        <v>0.26035846958993919</v>
      </c>
      <c r="M21" s="4"/>
      <c r="N21" t="s">
        <v>254</v>
      </c>
      <c r="O21" s="5">
        <v>1.9662653222908371</v>
      </c>
      <c r="P21" s="71">
        <v>0.27834540215778281</v>
      </c>
    </row>
    <row r="22" spans="1:16" x14ac:dyDescent="0.25">
      <c r="A22" s="17"/>
      <c r="B22" s="55">
        <v>23</v>
      </c>
      <c r="C22" s="19" t="s">
        <v>272</v>
      </c>
      <c r="D22" s="20">
        <v>0.49049499999999996</v>
      </c>
      <c r="E22" s="21">
        <v>0.49907600000000008</v>
      </c>
      <c r="F22" s="21">
        <f t="shared" si="0"/>
        <v>0.28443732472200833</v>
      </c>
      <c r="G22" s="21">
        <v>0.19386236472200835</v>
      </c>
      <c r="H22" s="21">
        <v>2.614899E-2</v>
      </c>
      <c r="I22" s="21">
        <v>6.4425969999999999E-2</v>
      </c>
      <c r="J22" s="22">
        <f t="shared" si="1"/>
        <v>0.38844257131580828</v>
      </c>
      <c r="K22" s="22">
        <f t="shared" si="2"/>
        <v>0.44083737691655844</v>
      </c>
      <c r="L22" s="23">
        <f t="shared" si="3"/>
        <v>0.56992787615915874</v>
      </c>
      <c r="M22" s="4"/>
      <c r="N22" t="s">
        <v>270</v>
      </c>
      <c r="O22" s="5">
        <v>0.24155329804839701</v>
      </c>
      <c r="P22" s="71">
        <v>0.26035846958993919</v>
      </c>
    </row>
    <row r="23" spans="1:16" ht="15.75" thickBot="1" x14ac:dyDescent="0.3">
      <c r="A23" s="24"/>
      <c r="B23" s="56">
        <v>24</v>
      </c>
      <c r="C23" s="26" t="s">
        <v>273</v>
      </c>
      <c r="D23" s="27">
        <v>0.16303999999999999</v>
      </c>
      <c r="E23" s="28">
        <v>0.24122500000000002</v>
      </c>
      <c r="F23" s="28">
        <f t="shared" si="0"/>
        <v>0.1568756613561596</v>
      </c>
      <c r="G23" s="28">
        <v>0.1232012813561596</v>
      </c>
      <c r="H23" s="28">
        <v>3.0031499999999996E-3</v>
      </c>
      <c r="I23" s="28">
        <v>3.0671229999999997E-2</v>
      </c>
      <c r="J23" s="29">
        <f t="shared" si="1"/>
        <v>0.51073181202677831</v>
      </c>
      <c r="K23" s="29">
        <f t="shared" si="2"/>
        <v>0.52318139229416349</v>
      </c>
      <c r="L23" s="30">
        <f t="shared" si="3"/>
        <v>0.65032920035717523</v>
      </c>
      <c r="M23" s="4"/>
      <c r="N23" t="s">
        <v>267</v>
      </c>
      <c r="O23" s="5">
        <v>8.2292720637683878E-2</v>
      </c>
      <c r="P23" s="71">
        <v>0.23512205896481106</v>
      </c>
    </row>
    <row r="24" spans="1:16" x14ac:dyDescent="0.25">
      <c r="O24" s="5"/>
      <c r="P24" s="71"/>
    </row>
    <row r="25" spans="1:16" x14ac:dyDescent="0.25">
      <c r="O25" s="5"/>
      <c r="P25" s="71"/>
    </row>
    <row r="26" spans="1:16" x14ac:dyDescent="0.25">
      <c r="O26" s="5"/>
      <c r="P26" s="71"/>
    </row>
    <row r="27" spans="1:16" x14ac:dyDescent="0.25">
      <c r="O27" s="5"/>
      <c r="P27" s="71"/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workbookViewId="0">
      <selection activeCell="A15" sqref="A15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85546875" customWidth="1"/>
    <col min="6" max="6" width="13.5703125" customWidth="1"/>
    <col min="7" max="9" width="0" hidden="1" customWidth="1"/>
  </cols>
  <sheetData>
    <row r="1" spans="1:13" ht="15.75" x14ac:dyDescent="0.25">
      <c r="A1" s="50">
        <v>132</v>
      </c>
      <c r="B1" s="49" t="s">
        <v>92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2153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131.44782699999996</v>
      </c>
      <c r="E6" s="14">
        <v>143.00158299999998</v>
      </c>
      <c r="F6" s="14">
        <v>61.860622097575927</v>
      </c>
      <c r="G6" s="14">
        <v>39.759556707575939</v>
      </c>
      <c r="H6" s="14">
        <v>9.6272909500000008</v>
      </c>
      <c r="I6" s="14">
        <v>12.473774439999998</v>
      </c>
      <c r="J6" s="15">
        <v>0.27803578025829229</v>
      </c>
      <c r="K6" s="15">
        <v>0.34535874793481097</v>
      </c>
      <c r="L6" s="16">
        <v>0.43258697421255782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84.65170999999998</v>
      </c>
      <c r="E7" s="38">
        <f ca="1">SUM(E8:OFFSET(E6,MATCH("PROYECTOS",$A$8:$A$50,0),0))</f>
        <v>94.825417000000016</v>
      </c>
      <c r="F7" s="38">
        <f ca="1">SUM(F8:OFFSET(F6,MATCH("PROYECTOS",$A$8:$A$50,0),0))</f>
        <v>46.118704377205844</v>
      </c>
      <c r="G7" s="38">
        <f ca="1">SUM(G8:OFFSET(G6,MATCH("PROYECTOS",$A$8:$A$50,0),0))</f>
        <v>29.970244367205851</v>
      </c>
      <c r="H7" s="38">
        <f ca="1">SUM(H8:OFFSET(H6,MATCH("PROYECTOS",$A$8:$A$50,0),0))</f>
        <v>6.7254317000000006</v>
      </c>
      <c r="I7" s="38">
        <f ca="1">SUM(I8:OFFSET(I6,MATCH("PROYECTOS",$A$8:$A$50,0),0))</f>
        <v>9.4230283099999959</v>
      </c>
      <c r="J7" s="39">
        <f ca="1">IFERROR(G7/E7,0)</f>
        <v>0.31605707958242718</v>
      </c>
      <c r="K7" s="39">
        <f ca="1">IFERROR(SUM(G7,H7)/E7,0)</f>
        <v>0.38698143628733894</v>
      </c>
      <c r="L7" s="40">
        <f ca="1">IFERROR(SUM(G7,H7,I7)/E7,0)</f>
        <v>0.48635382618149559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0</v>
      </c>
      <c r="E8" s="21">
        <v>0.7634200000000001</v>
      </c>
      <c r="F8" s="21">
        <f t="shared" ref="F8:F10" si="0">SUM(G8,H8,I8)</f>
        <v>2.284059999008179E-2</v>
      </c>
      <c r="G8" s="21">
        <v>1.3330399990081787E-2</v>
      </c>
      <c r="H8" s="21">
        <v>6.4826000000000007E-3</v>
      </c>
      <c r="I8" s="21">
        <v>3.0276000000000001E-3</v>
      </c>
      <c r="J8" s="22">
        <f t="shared" ref="J8:J11" si="1">IFERROR(G8/E8,0)</f>
        <v>1.7461423580835956E-2</v>
      </c>
      <c r="K8" s="22">
        <f t="shared" ref="K8:K11" si="2">IFERROR(SUM(G8,H8)/E8,0)</f>
        <v>2.5952948560532586E-2</v>
      </c>
      <c r="L8" s="23">
        <f t="shared" ref="L8:L11" si="3">IFERROR(SUM(G8,H8,I8)/E8,0)</f>
        <v>2.9918786500329815E-2</v>
      </c>
      <c r="M8" s="4"/>
    </row>
    <row r="9" spans="1:13" ht="25.5" x14ac:dyDescent="0.25">
      <c r="A9" s="17"/>
      <c r="B9" s="19">
        <v>3000708</v>
      </c>
      <c r="C9" s="19" t="s">
        <v>2155</v>
      </c>
      <c r="D9" s="20">
        <v>79.443538999999973</v>
      </c>
      <c r="E9" s="21">
        <v>89.443828000000025</v>
      </c>
      <c r="F9" s="21">
        <f t="shared" si="0"/>
        <v>43.449671477527623</v>
      </c>
      <c r="G9" s="21">
        <v>28.115548267527629</v>
      </c>
      <c r="H9" s="21">
        <v>6.3736320700000002</v>
      </c>
      <c r="I9" s="21">
        <v>8.9604911399999967</v>
      </c>
      <c r="J9" s="22">
        <f t="shared" si="1"/>
        <v>0.31433748863619321</v>
      </c>
      <c r="K9" s="22">
        <f t="shared" si="2"/>
        <v>0.38559597804252765</v>
      </c>
      <c r="L9" s="23">
        <f t="shared" si="3"/>
        <v>0.48577607252596133</v>
      </c>
      <c r="M9" s="4"/>
    </row>
    <row r="10" spans="1:13" ht="38.25" x14ac:dyDescent="0.25">
      <c r="A10" s="17"/>
      <c r="B10" s="19">
        <v>3000709</v>
      </c>
      <c r="C10" s="19" t="s">
        <v>2156</v>
      </c>
      <c r="D10" s="20">
        <v>5.2081710000000001</v>
      </c>
      <c r="E10" s="21">
        <v>4.618169</v>
      </c>
      <c r="F10" s="21">
        <f t="shared" si="0"/>
        <v>2.6461922996881402</v>
      </c>
      <c r="G10" s="21">
        <v>1.84136569968814</v>
      </c>
      <c r="H10" s="21">
        <v>0.34531703000000002</v>
      </c>
      <c r="I10" s="21">
        <v>0.45950957000000003</v>
      </c>
      <c r="J10" s="22">
        <f t="shared" si="1"/>
        <v>0.39872202591289752</v>
      </c>
      <c r="K10" s="22">
        <f t="shared" si="2"/>
        <v>0.4734956060915354</v>
      </c>
      <c r="L10" s="23">
        <f t="shared" si="3"/>
        <v>0.57299598600400725</v>
      </c>
      <c r="M10" s="4"/>
    </row>
    <row r="11" spans="1:13" ht="15.75" thickBot="1" x14ac:dyDescent="0.3">
      <c r="A11" s="41" t="s">
        <v>294</v>
      </c>
      <c r="B11" s="43"/>
      <c r="C11" s="43"/>
      <c r="D11" s="44">
        <f ca="1">OFFSET(D11,-MATCH("PROYECTOS",$A$8:$A$50,0)-1,0)-(OFFSET(D11,-MATCH("PROYECTOS",$A$8:$A$50,0),0))</f>
        <v>46.796116999999981</v>
      </c>
      <c r="E11" s="45">
        <f t="shared" ref="E11:I11" ca="1" si="4">OFFSET(E11,-MATCH("PROYECTOS",$A$8:$A$50,0)-1,0)-(OFFSET(E11,-MATCH("PROYECTOS",$A$8:$A$50,0),0))</f>
        <v>48.176165999999967</v>
      </c>
      <c r="F11" s="45">
        <f t="shared" ca="1" si="4"/>
        <v>15.741917720370083</v>
      </c>
      <c r="G11" s="45">
        <f t="shared" ca="1" si="4"/>
        <v>9.7893123403700884</v>
      </c>
      <c r="H11" s="45">
        <f t="shared" ca="1" si="4"/>
        <v>2.9018592500000002</v>
      </c>
      <c r="I11" s="45">
        <f t="shared" ca="1" si="4"/>
        <v>3.0507461300000021</v>
      </c>
      <c r="J11" s="46">
        <f t="shared" ca="1" si="1"/>
        <v>0.20319824413528664</v>
      </c>
      <c r="K11" s="46">
        <f t="shared" ca="1" si="2"/>
        <v>0.26343257764368583</v>
      </c>
      <c r="L11" s="47">
        <f t="shared" ca="1" si="3"/>
        <v>0.32675737874969341</v>
      </c>
      <c r="M11" s="4"/>
    </row>
    <row r="12" spans="1:13" ht="15.75" thickBot="1" x14ac:dyDescent="0.3"/>
    <row r="13" spans="1:13" ht="15.75" thickBot="1" x14ac:dyDescent="0.3">
      <c r="A13" s="89" t="s">
        <v>316</v>
      </c>
      <c r="B13" s="90"/>
      <c r="C13" s="90"/>
      <c r="D13" s="91"/>
    </row>
    <row r="14" spans="1:13" ht="15.75" thickBot="1" x14ac:dyDescent="0.3">
      <c r="A14" s="1" t="s">
        <v>2165</v>
      </c>
    </row>
    <row r="15" spans="1:13" ht="45" customHeight="1" x14ac:dyDescent="0.25">
      <c r="A15" s="82" t="s">
        <v>318</v>
      </c>
      <c r="B15" s="83"/>
      <c r="C15" s="83"/>
      <c r="D15" s="94" t="s">
        <v>319</v>
      </c>
    </row>
    <row r="16" spans="1:13" ht="15.75" thickBot="1" x14ac:dyDescent="0.3">
      <c r="A16" s="85"/>
      <c r="B16" s="86"/>
      <c r="C16" s="86"/>
      <c r="D16" s="105"/>
    </row>
    <row r="17" spans="1:4" ht="15.75" thickBot="1" x14ac:dyDescent="0.3">
      <c r="A17" s="73"/>
      <c r="B17" s="74">
        <v>3000001</v>
      </c>
      <c r="C17" s="74" t="s">
        <v>276</v>
      </c>
      <c r="D17" s="75">
        <v>2.9918786500329815E-2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workbookViewId="0">
      <selection activeCell="A15" sqref="A15:XFD5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132</v>
      </c>
      <c r="B1" s="49" t="s">
        <v>92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2154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131.44782699999996</v>
      </c>
      <c r="I6" s="14">
        <v>143.00158299999998</v>
      </c>
      <c r="J6" s="14">
        <v>61.860622097575927</v>
      </c>
      <c r="K6" s="14">
        <v>39.759556707575939</v>
      </c>
      <c r="L6" s="14">
        <v>9.6272909500000008</v>
      </c>
      <c r="M6" s="14">
        <v>12.473774439999998</v>
      </c>
      <c r="N6" s="15">
        <v>0.27803578025829229</v>
      </c>
      <c r="O6" s="15">
        <v>0.34535874793481097</v>
      </c>
      <c r="P6" s="16">
        <v>0.43258697421255782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t="shared" ref="H7:M7" si="0">SUM(H8:H14)</f>
        <v>84.65170999999998</v>
      </c>
      <c r="I7" s="37">
        <f t="shared" si="0"/>
        <v>94.825416999999987</v>
      </c>
      <c r="J7" s="37">
        <f t="shared" si="0"/>
        <v>46.118704377205852</v>
      </c>
      <c r="K7" s="37">
        <f t="shared" si="0"/>
        <v>29.970244367205851</v>
      </c>
      <c r="L7" s="37">
        <f t="shared" si="0"/>
        <v>6.7254317000000015</v>
      </c>
      <c r="M7" s="37">
        <f t="shared" si="0"/>
        <v>9.4230283100000012</v>
      </c>
      <c r="N7" s="39">
        <f>IFERROR(K7/I7,0)</f>
        <v>0.31605707958242729</v>
      </c>
      <c r="O7" s="39">
        <f>IFERROR(SUM(K7,L7)/I7,0)</f>
        <v>0.38698143628733905</v>
      </c>
      <c r="P7" s="40">
        <f>IFERROR(SUM(K7,L7,M7)/I7,0)</f>
        <v>0.48635382618149581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513</v>
      </c>
      <c r="D8" s="68">
        <v>3000001</v>
      </c>
      <c r="E8" s="19" t="s">
        <v>276</v>
      </c>
      <c r="F8" s="69">
        <v>1</v>
      </c>
      <c r="G8" s="19" t="s">
        <v>532</v>
      </c>
      <c r="H8" s="20">
        <v>0</v>
      </c>
      <c r="I8" s="21">
        <v>0.7634200000000001</v>
      </c>
      <c r="J8" s="21">
        <f t="shared" ref="J8:J14" si="1">SUM(K8,L8,M8)</f>
        <v>2.284059999008179E-2</v>
      </c>
      <c r="K8" s="21">
        <v>1.3330399990081787E-2</v>
      </c>
      <c r="L8" s="21">
        <v>6.4826000000000007E-3</v>
      </c>
      <c r="M8" s="21">
        <v>3.0276000000000001E-3</v>
      </c>
      <c r="N8" s="22">
        <f t="shared" ref="N8:N15" si="2">IFERROR(K8/I8,0)</f>
        <v>1.7461423580835956E-2</v>
      </c>
      <c r="O8" s="22">
        <f t="shared" ref="O8:O15" si="3">IFERROR(SUM(K8,L8)/I8,0)</f>
        <v>2.5952948560532586E-2</v>
      </c>
      <c r="P8" s="23">
        <f t="shared" ref="P8:P15" si="4">IFERROR(SUM(K8,L8,M8)/I8,0)</f>
        <v>2.9918786500329815E-2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5005205</v>
      </c>
      <c r="C9" s="19" t="s">
        <v>2157</v>
      </c>
      <c r="D9" s="68">
        <v>3000708</v>
      </c>
      <c r="E9" s="19" t="s">
        <v>2155</v>
      </c>
      <c r="F9" s="69">
        <v>530</v>
      </c>
      <c r="G9" s="19" t="s">
        <v>2163</v>
      </c>
      <c r="H9" s="20">
        <v>3.033442</v>
      </c>
      <c r="I9" s="21">
        <v>1.3188260000000001</v>
      </c>
      <c r="J9" s="21">
        <f t="shared" si="1"/>
        <v>0.65701424681871201</v>
      </c>
      <c r="K9" s="21">
        <v>0.436325426818712</v>
      </c>
      <c r="L9" s="21">
        <v>9.0949719999999998E-2</v>
      </c>
      <c r="M9" s="21">
        <v>0.1297391</v>
      </c>
      <c r="N9" s="22">
        <f t="shared" si="2"/>
        <v>0.3308438162568163</v>
      </c>
      <c r="O9" s="22">
        <f t="shared" si="3"/>
        <v>0.39980645423938566</v>
      </c>
      <c r="P9" s="23">
        <f t="shared" si="4"/>
        <v>0.4981811450628908</v>
      </c>
      <c r="Q9" s="70">
        <v>310</v>
      </c>
      <c r="R9" s="21">
        <v>10</v>
      </c>
      <c r="S9" s="23">
        <f t="shared" ref="S9:S14" si="5">IFERROR(R9/Q9,0)</f>
        <v>3.2258064516129031E-2</v>
      </c>
    </row>
    <row r="10" spans="1:19" ht="25.5" x14ac:dyDescent="0.25">
      <c r="A10" s="17"/>
      <c r="B10" s="19">
        <v>5005206</v>
      </c>
      <c r="C10" s="19" t="s">
        <v>2158</v>
      </c>
      <c r="D10" s="68">
        <v>3000708</v>
      </c>
      <c r="E10" s="19" t="s">
        <v>2155</v>
      </c>
      <c r="F10" s="69">
        <v>530</v>
      </c>
      <c r="G10" s="19" t="s">
        <v>2163</v>
      </c>
      <c r="H10" s="20">
        <v>2.1500030000000003</v>
      </c>
      <c r="I10" s="21">
        <v>3.7497959999999995</v>
      </c>
      <c r="J10" s="21">
        <f t="shared" si="1"/>
        <v>2.0240304258021462</v>
      </c>
      <c r="K10" s="21">
        <v>1.395181635802146</v>
      </c>
      <c r="L10" s="21">
        <v>0.28535537999999999</v>
      </c>
      <c r="M10" s="21">
        <v>0.34349341</v>
      </c>
      <c r="N10" s="22">
        <f t="shared" si="2"/>
        <v>0.37206867674992083</v>
      </c>
      <c r="O10" s="22">
        <f t="shared" si="3"/>
        <v>0.44816758453050409</v>
      </c>
      <c r="P10" s="23">
        <f t="shared" si="4"/>
        <v>0.53977081041265884</v>
      </c>
      <c r="Q10" s="70">
        <v>1842</v>
      </c>
      <c r="R10" s="21">
        <v>1343</v>
      </c>
      <c r="S10" s="23">
        <f t="shared" si="5"/>
        <v>0.72909880564603691</v>
      </c>
    </row>
    <row r="11" spans="1:19" ht="25.5" x14ac:dyDescent="0.25">
      <c r="A11" s="17"/>
      <c r="B11" s="19">
        <v>5005207</v>
      </c>
      <c r="C11" s="19" t="s">
        <v>2159</v>
      </c>
      <c r="D11" s="68">
        <v>3000708</v>
      </c>
      <c r="E11" s="19" t="s">
        <v>2155</v>
      </c>
      <c r="F11" s="69">
        <v>530</v>
      </c>
      <c r="G11" s="19" t="s">
        <v>2163</v>
      </c>
      <c r="H11" s="20">
        <v>0.22600000000000003</v>
      </c>
      <c r="I11" s="21">
        <v>0.44698499999999997</v>
      </c>
      <c r="J11" s="21">
        <f t="shared" si="1"/>
        <v>0.2182951192643858</v>
      </c>
      <c r="K11" s="21">
        <v>0.15463350926438579</v>
      </c>
      <c r="L11" s="21">
        <v>2.5542749999999999E-2</v>
      </c>
      <c r="M11" s="21">
        <v>3.8118860000000004E-2</v>
      </c>
      <c r="N11" s="22">
        <f t="shared" si="2"/>
        <v>0.34594787132540422</v>
      </c>
      <c r="O11" s="22">
        <f t="shared" si="3"/>
        <v>0.40309240637691601</v>
      </c>
      <c r="P11" s="23">
        <f t="shared" si="4"/>
        <v>0.48837235984291599</v>
      </c>
      <c r="Q11" s="70">
        <v>40</v>
      </c>
      <c r="R11" s="21">
        <v>0</v>
      </c>
      <c r="S11" s="23">
        <f t="shared" si="5"/>
        <v>0</v>
      </c>
    </row>
    <row r="12" spans="1:19" ht="38.25" x14ac:dyDescent="0.25">
      <c r="A12" s="17"/>
      <c r="B12" s="19">
        <v>5005208</v>
      </c>
      <c r="C12" s="19" t="s">
        <v>2160</v>
      </c>
      <c r="D12" s="68">
        <v>3000708</v>
      </c>
      <c r="E12" s="19" t="s">
        <v>2155</v>
      </c>
      <c r="F12" s="69">
        <v>530</v>
      </c>
      <c r="G12" s="19" t="s">
        <v>2163</v>
      </c>
      <c r="H12" s="20">
        <v>1.6391090000000001</v>
      </c>
      <c r="I12" s="21">
        <v>4.0045630000000001</v>
      </c>
      <c r="J12" s="21">
        <f t="shared" si="1"/>
        <v>2.1939149170373673</v>
      </c>
      <c r="K12" s="21">
        <v>1.5564072970373672</v>
      </c>
      <c r="L12" s="21">
        <v>0.31487320999999996</v>
      </c>
      <c r="M12" s="21">
        <v>0.32263441000000004</v>
      </c>
      <c r="N12" s="22">
        <f t="shared" si="2"/>
        <v>0.38865846211867994</v>
      </c>
      <c r="O12" s="22">
        <f t="shared" si="3"/>
        <v>0.46728706903533973</v>
      </c>
      <c r="P12" s="23">
        <f t="shared" si="4"/>
        <v>0.54785376507683037</v>
      </c>
      <c r="Q12" s="70">
        <v>0</v>
      </c>
      <c r="R12" s="21">
        <v>0</v>
      </c>
      <c r="S12" s="23">
        <f t="shared" si="5"/>
        <v>0</v>
      </c>
    </row>
    <row r="13" spans="1:19" ht="25.5" x14ac:dyDescent="0.25">
      <c r="A13" s="17"/>
      <c r="B13" s="19">
        <v>5005209</v>
      </c>
      <c r="C13" s="19" t="s">
        <v>2161</v>
      </c>
      <c r="D13" s="68">
        <v>3000708</v>
      </c>
      <c r="E13" s="19" t="s">
        <v>2155</v>
      </c>
      <c r="F13" s="69">
        <v>530</v>
      </c>
      <c r="G13" s="19" t="s">
        <v>2163</v>
      </c>
      <c r="H13" s="20">
        <v>72.394984999999991</v>
      </c>
      <c r="I13" s="21">
        <v>79.923657999999989</v>
      </c>
      <c r="J13" s="21">
        <f t="shared" si="1"/>
        <v>38.356416768605023</v>
      </c>
      <c r="K13" s="21">
        <v>24.573000398605018</v>
      </c>
      <c r="L13" s="21">
        <v>5.6569110100000009</v>
      </c>
      <c r="M13" s="21">
        <v>8.1265053600000012</v>
      </c>
      <c r="N13" s="22">
        <f t="shared" si="2"/>
        <v>0.30745590246388649</v>
      </c>
      <c r="O13" s="22">
        <f t="shared" si="3"/>
        <v>0.37823483265249225</v>
      </c>
      <c r="P13" s="23">
        <f t="shared" si="4"/>
        <v>0.47991317875622042</v>
      </c>
      <c r="Q13" s="70">
        <v>48</v>
      </c>
      <c r="R13" s="21">
        <v>47</v>
      </c>
      <c r="S13" s="23">
        <f t="shared" si="5"/>
        <v>0.97916666666666663</v>
      </c>
    </row>
    <row r="14" spans="1:19" ht="38.25" x14ac:dyDescent="0.25">
      <c r="A14" s="17"/>
      <c r="B14" s="19">
        <v>5005211</v>
      </c>
      <c r="C14" s="19" t="s">
        <v>2162</v>
      </c>
      <c r="D14" s="68">
        <v>3000709</v>
      </c>
      <c r="E14" s="19" t="s">
        <v>2156</v>
      </c>
      <c r="F14" s="69">
        <v>259</v>
      </c>
      <c r="G14" s="19" t="s">
        <v>394</v>
      </c>
      <c r="H14" s="20">
        <v>5.2081710000000001</v>
      </c>
      <c r="I14" s="21">
        <v>4.618169</v>
      </c>
      <c r="J14" s="21">
        <f t="shared" si="1"/>
        <v>2.6461922996881402</v>
      </c>
      <c r="K14" s="21">
        <v>1.84136569968814</v>
      </c>
      <c r="L14" s="21">
        <v>0.34531702999999997</v>
      </c>
      <c r="M14" s="21">
        <v>0.45950957000000003</v>
      </c>
      <c r="N14" s="22">
        <f t="shared" si="2"/>
        <v>0.39872202591289752</v>
      </c>
      <c r="O14" s="22">
        <f t="shared" si="3"/>
        <v>0.4734956060915354</v>
      </c>
      <c r="P14" s="23">
        <f t="shared" si="4"/>
        <v>0.57299598600400725</v>
      </c>
      <c r="Q14" s="70">
        <v>0</v>
      </c>
      <c r="R14" s="21">
        <v>0</v>
      </c>
      <c r="S14" s="23">
        <f t="shared" si="5"/>
        <v>0</v>
      </c>
    </row>
    <row r="15" spans="1:19" ht="15.75" thickBot="1" x14ac:dyDescent="0.3">
      <c r="A15" s="41" t="s">
        <v>294</v>
      </c>
      <c r="B15" s="43"/>
      <c r="C15" s="43"/>
      <c r="D15" s="65"/>
      <c r="E15" s="43"/>
      <c r="F15" s="66"/>
      <c r="G15" s="43"/>
      <c r="H15" s="44">
        <f>H6-H7</f>
        <v>46.796116999999981</v>
      </c>
      <c r="I15" s="44">
        <f t="shared" ref="I15:M15" si="6">I6-I7</f>
        <v>48.176165999999995</v>
      </c>
      <c r="J15" s="44">
        <f t="shared" si="6"/>
        <v>15.741917720370076</v>
      </c>
      <c r="K15" s="44">
        <f t="shared" si="6"/>
        <v>9.7893123403700884</v>
      </c>
      <c r="L15" s="44">
        <f t="shared" si="6"/>
        <v>2.9018592499999993</v>
      </c>
      <c r="M15" s="44">
        <f t="shared" si="6"/>
        <v>3.0507461299999967</v>
      </c>
      <c r="N15" s="46">
        <f t="shared" si="2"/>
        <v>0.2031982441352865</v>
      </c>
      <c r="O15" s="46">
        <f t="shared" si="3"/>
        <v>0.26343257764368566</v>
      </c>
      <c r="P15" s="47">
        <f t="shared" si="4"/>
        <v>0.32675737874969307</v>
      </c>
      <c r="Q15" s="67"/>
      <c r="R15" s="45"/>
      <c r="S15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133</v>
      </c>
      <c r="B1" s="50" t="s">
        <v>93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2166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259.52865099999997</v>
      </c>
      <c r="E6" s="14">
        <v>259.91773499999994</v>
      </c>
      <c r="F6" s="14">
        <v>165.15203471846672</v>
      </c>
      <c r="G6" s="14">
        <v>95.929684648466718</v>
      </c>
      <c r="H6" s="14">
        <v>38.571905829999999</v>
      </c>
      <c r="I6" s="14">
        <v>30.650444240000006</v>
      </c>
      <c r="J6" s="15">
        <v>0.36907710298593799</v>
      </c>
      <c r="K6" s="15">
        <v>0.517477541416967</v>
      </c>
      <c r="L6" s="16">
        <v>0.63540117690878906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259.52865099999991</v>
      </c>
      <c r="E7" s="38">
        <f ca="1">SUM(E8:OFFSET(E6,MATCH("GOBIERNOS REGIONALES",$A$8:$A$50,0),0))</f>
        <v>259.91773499999994</v>
      </c>
      <c r="F7" s="38">
        <f ca="1">SUM(F8:OFFSET(F6,MATCH("GOBIERNOS REGIONALES",$A$8:$A$50,0),0))</f>
        <v>165.15203471846672</v>
      </c>
      <c r="G7" s="38">
        <f ca="1">SUM(G8:OFFSET(G6,MATCH("GOBIERNOS REGIONALES",$A$8:$A$50,0),0))</f>
        <v>95.929684648466718</v>
      </c>
      <c r="H7" s="38">
        <f ca="1">SUM(H8:OFFSET(H6,MATCH("GOBIERNOS REGIONALES",$A$8:$A$50,0),0))</f>
        <v>38.571905829999992</v>
      </c>
      <c r="I7" s="38">
        <f ca="1">SUM(I8:OFFSET(I6,MATCH("GOBIERNOS REGIONALES",$A$8:$A$50,0),0))</f>
        <v>30.650444240000006</v>
      </c>
      <c r="J7" s="39">
        <f ca="1">IFERROR(G7/E7,0)</f>
        <v>0.36907710298593799</v>
      </c>
      <c r="K7" s="39">
        <f ca="1">IFERROR(SUM(G7,H7)/E7,0)</f>
        <v>0.517477541416967</v>
      </c>
      <c r="L7" s="40">
        <f ca="1">IFERROR(SUM(G7,H7,I7)/E7,0)</f>
        <v>0.63540117690878906</v>
      </c>
      <c r="M7" s="4"/>
    </row>
    <row r="8" spans="1:13" x14ac:dyDescent="0.25">
      <c r="A8" s="17"/>
      <c r="B8" s="18">
        <v>8</v>
      </c>
      <c r="C8" s="19" t="s">
        <v>110</v>
      </c>
      <c r="D8" s="20">
        <v>259.52865099999991</v>
      </c>
      <c r="E8" s="21">
        <v>259.91773499999994</v>
      </c>
      <c r="F8" s="21">
        <f t="shared" ref="F8:F10" si="0">SUM(G8,H8,I8)</f>
        <v>165.15203471846672</v>
      </c>
      <c r="G8" s="21">
        <v>95.929684648466718</v>
      </c>
      <c r="H8" s="21">
        <v>38.571905829999992</v>
      </c>
      <c r="I8" s="21">
        <v>30.650444240000006</v>
      </c>
      <c r="J8" s="22">
        <f t="shared" ref="J8:J10" si="1">IFERROR(G8/E8,0)</f>
        <v>0.36907710298593799</v>
      </c>
      <c r="K8" s="22">
        <f t="shared" ref="K8:K10" si="2">IFERROR(SUM(G8,H8)/E8,0)</f>
        <v>0.517477541416967</v>
      </c>
      <c r="L8" s="23">
        <f t="shared" ref="L8:L10" si="3">IFERROR(SUM(G8,H8,I8)/E8,0)</f>
        <v>0.63540117690878906</v>
      </c>
      <c r="M8" s="4"/>
    </row>
    <row r="9" spans="1:13" ht="15.75" thickBot="1" x14ac:dyDescent="0.3">
      <c r="A9" s="41" t="s">
        <v>206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233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133</v>
      </c>
      <c r="B1" s="51" t="s">
        <v>93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2167</v>
      </c>
      <c r="N2" s="72" t="s">
        <v>2179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259.52865099999997</v>
      </c>
      <c r="E6" s="14">
        <f ca="1">SUM(E7:OFFSET(E7,50,0))</f>
        <v>259.91773499999994</v>
      </c>
      <c r="F6" s="14">
        <f ca="1">SUM(F7:OFFSET(F7,50,0))</f>
        <v>165.15203471846672</v>
      </c>
      <c r="G6" s="14">
        <f ca="1">SUM(G7:OFFSET(G7,50,0))</f>
        <v>95.929684648466718</v>
      </c>
      <c r="H6" s="14">
        <f ca="1">SUM(H7:OFFSET(H7,50,0))</f>
        <v>38.571905829999999</v>
      </c>
      <c r="I6" s="14">
        <f ca="1">SUM(I7:OFFSET(I7,50,0))</f>
        <v>30.650444240000006</v>
      </c>
      <c r="J6" s="15">
        <f ca="1">IFERROR(G6/E6,0)</f>
        <v>0.36907710298593799</v>
      </c>
      <c r="K6" s="15">
        <f ca="1">IFERROR(SUM(G6,H6)/E6,0)</f>
        <v>0.517477541416967</v>
      </c>
      <c r="L6" s="16">
        <f ca="1">IFERROR(SUM(G6,H6,I6)/E6,0)</f>
        <v>0.63540117690878906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15</v>
      </c>
      <c r="C7" s="19" t="s">
        <v>264</v>
      </c>
      <c r="D7" s="20">
        <v>18.902863</v>
      </c>
      <c r="E7" s="21">
        <v>18.632460999999999</v>
      </c>
      <c r="F7" s="21">
        <f t="shared" ref="F7:F8" si="0">SUM(G7,H7,I7)</f>
        <v>2.2431628476123593</v>
      </c>
      <c r="G7" s="21">
        <v>1.4422469276123593</v>
      </c>
      <c r="H7" s="21">
        <v>0.41367631999999999</v>
      </c>
      <c r="I7" s="21">
        <v>0.38723960000000002</v>
      </c>
      <c r="J7" s="22">
        <f t="shared" ref="J7:J8" si="1">IFERROR(G7/E7,0)</f>
        <v>7.7405068907019814E-2</v>
      </c>
      <c r="K7" s="22">
        <f t="shared" ref="K7:K8" si="2">IFERROR(SUM(G7,H7)/E7,0)</f>
        <v>9.96069841558965E-2</v>
      </c>
      <c r="L7" s="23">
        <f t="shared" ref="L7:L8" si="3">IFERROR(SUM(G7,H7,I7)/E7,0)</f>
        <v>0.12039004657583126</v>
      </c>
      <c r="M7" s="4"/>
      <c r="N7" t="s">
        <v>462</v>
      </c>
      <c r="O7" s="5">
        <v>162.90887187085437</v>
      </c>
      <c r="P7" s="71">
        <v>0.67517121608861397</v>
      </c>
    </row>
    <row r="8" spans="1:16" ht="15.75" thickBot="1" x14ac:dyDescent="0.3">
      <c r="A8" s="24"/>
      <c r="B8" s="56">
        <v>98</v>
      </c>
      <c r="C8" s="26" t="s">
        <v>462</v>
      </c>
      <c r="D8" s="27">
        <v>240.62578799999994</v>
      </c>
      <c r="E8" s="28">
        <v>241.28527399999993</v>
      </c>
      <c r="F8" s="28">
        <f t="shared" si="0"/>
        <v>162.90887187085437</v>
      </c>
      <c r="G8" s="28">
        <v>94.487437720854359</v>
      </c>
      <c r="H8" s="28">
        <v>38.158229509999998</v>
      </c>
      <c r="I8" s="28">
        <v>30.263204640000005</v>
      </c>
      <c r="J8" s="29">
        <f t="shared" si="1"/>
        <v>0.39160051566534637</v>
      </c>
      <c r="K8" s="29">
        <f t="shared" si="2"/>
        <v>0.54974621961742431</v>
      </c>
      <c r="L8" s="30">
        <f t="shared" si="3"/>
        <v>0.67517121608861397</v>
      </c>
      <c r="M8" s="4"/>
      <c r="N8" t="s">
        <v>264</v>
      </c>
      <c r="O8" s="5">
        <v>2.2431628476123593</v>
      </c>
      <c r="P8" s="71">
        <v>0.12039004657583126</v>
      </c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topLeftCell="A7" workbookViewId="0">
      <selection activeCell="A14" sqref="A14:D1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140625" customWidth="1"/>
    <col min="6" max="6" width="13.5703125" customWidth="1"/>
    <col min="7" max="9" width="0" hidden="1" customWidth="1"/>
  </cols>
  <sheetData>
    <row r="1" spans="1:13" ht="15.75" x14ac:dyDescent="0.25">
      <c r="A1" s="50">
        <v>133</v>
      </c>
      <c r="B1" s="49" t="s">
        <v>93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2168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259.52865099999997</v>
      </c>
      <c r="E6" s="14">
        <v>259.91773499999994</v>
      </c>
      <c r="F6" s="14">
        <v>165.15203471846672</v>
      </c>
      <c r="G6" s="14">
        <v>95.929684648466718</v>
      </c>
      <c r="H6" s="14">
        <v>38.571905829999999</v>
      </c>
      <c r="I6" s="14">
        <v>30.650444240000006</v>
      </c>
      <c r="J6" s="15">
        <v>0.36907710298593799</v>
      </c>
      <c r="K6" s="15">
        <v>0.517477541416967</v>
      </c>
      <c r="L6" s="16">
        <v>0.63540117690878906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259.52865099999997</v>
      </c>
      <c r="E7" s="38">
        <f ca="1">SUM(E8:OFFSET(E6,MATCH("PROYECTOS",$A$8:$A$50,0),0))</f>
        <v>259.91773499999994</v>
      </c>
      <c r="F7" s="38">
        <f ca="1">SUM(F8:OFFSET(F6,MATCH("PROYECTOS",$A$8:$A$50,0),0))</f>
        <v>165.15203471846672</v>
      </c>
      <c r="G7" s="38">
        <f ca="1">SUM(G8:OFFSET(G6,MATCH("PROYECTOS",$A$8:$A$50,0),0))</f>
        <v>95.929684648466718</v>
      </c>
      <c r="H7" s="38">
        <f ca="1">SUM(H8:OFFSET(H6,MATCH("PROYECTOS",$A$8:$A$50,0),0))</f>
        <v>38.571905829999992</v>
      </c>
      <c r="I7" s="38">
        <f ca="1">SUM(I8:OFFSET(I6,MATCH("PROYECTOS",$A$8:$A$50,0),0))</f>
        <v>30.650444240000006</v>
      </c>
      <c r="J7" s="39">
        <f ca="1">IFERROR(G7/E7,0)</f>
        <v>0.36907710298593799</v>
      </c>
      <c r="K7" s="39">
        <f ca="1">IFERROR(SUM(G7,H7)/E7,0)</f>
        <v>0.517477541416967</v>
      </c>
      <c r="L7" s="40">
        <f ca="1">IFERROR(SUM(G7,H7,I7)/E7,0)</f>
        <v>0.63540117690878906</v>
      </c>
      <c r="M7" s="4"/>
    </row>
    <row r="8" spans="1:13" ht="25.5" x14ac:dyDescent="0.25">
      <c r="A8" s="17"/>
      <c r="B8" s="19">
        <v>3000710</v>
      </c>
      <c r="C8" s="19" t="s">
        <v>2170</v>
      </c>
      <c r="D8" s="20">
        <v>251.48519599999995</v>
      </c>
      <c r="E8" s="21">
        <v>251.59433399999992</v>
      </c>
      <c r="F8" s="21">
        <f t="shared" ref="F8:F9" si="0">SUM(G8,H8,I8)</f>
        <v>163.29492991603249</v>
      </c>
      <c r="G8" s="21">
        <v>94.635581756032479</v>
      </c>
      <c r="H8" s="21">
        <v>38.306111009999995</v>
      </c>
      <c r="I8" s="21">
        <v>30.353237150000005</v>
      </c>
      <c r="J8" s="22">
        <f t="shared" ref="J8:J10" si="1">IFERROR(G8/E8,0)</f>
        <v>0.37614353332787098</v>
      </c>
      <c r="K8" s="22">
        <f t="shared" ref="K8:K10" si="2">IFERROR(SUM(G8,H8)/E8,0)</f>
        <v>0.52839700581664339</v>
      </c>
      <c r="L8" s="23">
        <f t="shared" ref="L8:L10" si="3">IFERROR(SUM(G8,H8,I8)/E8,0)</f>
        <v>0.6490405698724222</v>
      </c>
      <c r="M8" s="4"/>
    </row>
    <row r="9" spans="1:13" ht="38.25" x14ac:dyDescent="0.25">
      <c r="A9" s="17"/>
      <c r="B9" s="19">
        <v>3000711</v>
      </c>
      <c r="C9" s="19" t="s">
        <v>2171</v>
      </c>
      <c r="D9" s="20">
        <v>8.043454999999998</v>
      </c>
      <c r="E9" s="21">
        <v>8.3234010000000005</v>
      </c>
      <c r="F9" s="21">
        <f t="shared" si="0"/>
        <v>1.8571048024342389</v>
      </c>
      <c r="G9" s="21">
        <v>1.294102892434239</v>
      </c>
      <c r="H9" s="21">
        <v>0.26579481999999999</v>
      </c>
      <c r="I9" s="21">
        <v>0.29720708999999995</v>
      </c>
      <c r="J9" s="22">
        <f t="shared" si="1"/>
        <v>0.15547765780289077</v>
      </c>
      <c r="K9" s="22">
        <f t="shared" si="2"/>
        <v>0.18741109703043732</v>
      </c>
      <c r="L9" s="23">
        <f t="shared" si="3"/>
        <v>0.22311850677796718</v>
      </c>
      <c r="M9" s="4"/>
    </row>
    <row r="10" spans="1:13" ht="15.75" thickBot="1" x14ac:dyDescent="0.3">
      <c r="A10" s="41" t="s">
        <v>294</v>
      </c>
      <c r="B10" s="43"/>
      <c r="C10" s="43"/>
      <c r="D10" s="44">
        <f ca="1">OFFSET(D10,-MATCH("PROYECTOS",$A$8:$A$50,0)-1,0)-(OFFSET(D10,-MATCH("PROYECTOS",$A$8:$A$50,0),0))</f>
        <v>0</v>
      </c>
      <c r="E10" s="45">
        <f t="shared" ref="E10:I10" ca="1" si="4">OFFSET(E10,-MATCH("PROYECTOS",$A$8:$A$50,0)-1,0)-(OFFSET(E10,-MATCH("PROYECTOS",$A$8:$A$50,0),0))</f>
        <v>0</v>
      </c>
      <c r="F10" s="45">
        <f t="shared" ca="1" si="4"/>
        <v>0</v>
      </c>
      <c r="G10" s="45">
        <f t="shared" ca="1" si="4"/>
        <v>0</v>
      </c>
      <c r="H10" s="45">
        <f t="shared" ca="1" si="4"/>
        <v>0</v>
      </c>
      <c r="I10" s="45">
        <f t="shared" ca="1" si="4"/>
        <v>0</v>
      </c>
      <c r="J10" s="46">
        <f t="shared" ca="1" si="1"/>
        <v>0</v>
      </c>
      <c r="K10" s="46">
        <f t="shared" ca="1" si="2"/>
        <v>0</v>
      </c>
      <c r="L10" s="47">
        <f t="shared" ca="1" si="3"/>
        <v>0</v>
      </c>
      <c r="M10" s="4"/>
    </row>
    <row r="11" spans="1:13" ht="15.75" thickBot="1" x14ac:dyDescent="0.3"/>
    <row r="12" spans="1:13" ht="15.75" thickBot="1" x14ac:dyDescent="0.3">
      <c r="A12" s="89" t="s">
        <v>316</v>
      </c>
      <c r="B12" s="90"/>
      <c r="C12" s="90"/>
      <c r="D12" s="91"/>
    </row>
    <row r="13" spans="1:13" ht="15.75" thickBot="1" x14ac:dyDescent="0.3">
      <c r="A13" s="1" t="s">
        <v>2180</v>
      </c>
    </row>
    <row r="14" spans="1:13" ht="45" customHeight="1" x14ac:dyDescent="0.25">
      <c r="A14" s="82" t="s">
        <v>318</v>
      </c>
      <c r="B14" s="83"/>
      <c r="C14" s="83"/>
      <c r="D14" s="94" t="s">
        <v>319</v>
      </c>
    </row>
    <row r="15" spans="1:13" ht="15.75" thickBot="1" x14ac:dyDescent="0.3">
      <c r="A15" s="85"/>
      <c r="B15" s="86"/>
      <c r="C15" s="86"/>
      <c r="D15" s="105"/>
    </row>
    <row r="16" spans="1:13" ht="39" thickBot="1" x14ac:dyDescent="0.3">
      <c r="A16" s="73"/>
      <c r="B16" s="74">
        <v>3000711</v>
      </c>
      <c r="C16" s="74" t="s">
        <v>2171</v>
      </c>
      <c r="D16" s="75">
        <v>0.22311850677796718</v>
      </c>
    </row>
  </sheetData>
  <mergeCells count="10">
    <mergeCell ref="A12:D12"/>
    <mergeCell ref="A14:C15"/>
    <mergeCell ref="D14:D1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"/>
  <sheetViews>
    <sheetView workbookViewId="0">
      <selection activeCell="A14" sqref="A14:XFD5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133</v>
      </c>
      <c r="B1" s="49" t="s">
        <v>93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2169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259.52865099999997</v>
      </c>
      <c r="I6" s="14">
        <v>259.91773499999994</v>
      </c>
      <c r="J6" s="14">
        <v>165.15203471846672</v>
      </c>
      <c r="K6" s="14">
        <v>95.929684648466718</v>
      </c>
      <c r="L6" s="14">
        <v>38.571905829999999</v>
      </c>
      <c r="M6" s="14">
        <v>30.650444240000006</v>
      </c>
      <c r="N6" s="15">
        <v>0.36907710298593799</v>
      </c>
      <c r="O6" s="15">
        <v>0.517477541416967</v>
      </c>
      <c r="P6" s="16">
        <v>0.63540117690878906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t="shared" ref="H7:M7" si="0">SUM(H8:H13)</f>
        <v>259.52865099999997</v>
      </c>
      <c r="I7" s="37">
        <f t="shared" si="0"/>
        <v>259.91773499999994</v>
      </c>
      <c r="J7" s="37">
        <f t="shared" si="0"/>
        <v>165.15203471846672</v>
      </c>
      <c r="K7" s="37">
        <f t="shared" si="0"/>
        <v>95.929684648466718</v>
      </c>
      <c r="L7" s="37">
        <f t="shared" si="0"/>
        <v>38.571905829999992</v>
      </c>
      <c r="M7" s="37">
        <f t="shared" si="0"/>
        <v>30.650444240000002</v>
      </c>
      <c r="N7" s="39">
        <f>IFERROR(K7/I7,0)</f>
        <v>0.36907710298593799</v>
      </c>
      <c r="O7" s="39">
        <f>IFERROR(SUM(K7,L7)/I7,0)</f>
        <v>0.517477541416967</v>
      </c>
      <c r="P7" s="40">
        <f>IFERROR(SUM(K7,L7,M7)/I7,0)</f>
        <v>0.63540117690878906</v>
      </c>
      <c r="Q7" s="64"/>
      <c r="R7" s="38"/>
      <c r="S7" s="40"/>
    </row>
    <row r="8" spans="1:19" ht="38.25" x14ac:dyDescent="0.25">
      <c r="A8" s="17"/>
      <c r="B8" s="19">
        <v>5005219</v>
      </c>
      <c r="C8" s="19" t="s">
        <v>2172</v>
      </c>
      <c r="D8" s="68">
        <v>3000710</v>
      </c>
      <c r="E8" s="19" t="s">
        <v>2170</v>
      </c>
      <c r="F8" s="69">
        <v>76</v>
      </c>
      <c r="G8" s="19" t="s">
        <v>2178</v>
      </c>
      <c r="H8" s="20">
        <v>182.16292999999993</v>
      </c>
      <c r="I8" s="21">
        <v>182.12074899999993</v>
      </c>
      <c r="J8" s="21">
        <f t="shared" ref="J8:J13" si="1">SUM(K8,L8,M8)</f>
        <v>113.17022262739557</v>
      </c>
      <c r="K8" s="21">
        <v>82.161113747395575</v>
      </c>
      <c r="L8" s="21">
        <v>17.956445680000002</v>
      </c>
      <c r="M8" s="21">
        <v>13.052663200000001</v>
      </c>
      <c r="N8" s="22">
        <f t="shared" ref="N8:N14" si="2">IFERROR(K8/I8,0)</f>
        <v>0.4511353824236447</v>
      </c>
      <c r="O8" s="22">
        <f t="shared" ref="O8:O14" si="3">IFERROR(SUM(K8,L8)/I8,0)</f>
        <v>0.54973175751322889</v>
      </c>
      <c r="P8" s="23">
        <f t="shared" ref="P8:P14" si="4">IFERROR(SUM(K8,L8,M8)/I8,0)</f>
        <v>0.6214021370370908</v>
      </c>
      <c r="Q8" s="70">
        <v>59</v>
      </c>
      <c r="R8" s="21">
        <v>59</v>
      </c>
      <c r="S8" s="23">
        <f>IFERROR(R8/Q8,0)</f>
        <v>1</v>
      </c>
    </row>
    <row r="9" spans="1:19" ht="25.5" x14ac:dyDescent="0.25">
      <c r="A9" s="17"/>
      <c r="B9" s="19">
        <v>5005220</v>
      </c>
      <c r="C9" s="19" t="s">
        <v>2173</v>
      </c>
      <c r="D9" s="68">
        <v>3000710</v>
      </c>
      <c r="E9" s="19" t="s">
        <v>2170</v>
      </c>
      <c r="F9" s="69">
        <v>194</v>
      </c>
      <c r="G9" s="19" t="s">
        <v>1180</v>
      </c>
      <c r="H9" s="20">
        <v>58.462857999999997</v>
      </c>
      <c r="I9" s="21">
        <v>59.16452499999999</v>
      </c>
      <c r="J9" s="21">
        <f t="shared" si="1"/>
        <v>49.738649243458781</v>
      </c>
      <c r="K9" s="21">
        <v>12.326323973458784</v>
      </c>
      <c r="L9" s="21">
        <v>20.201783829999997</v>
      </c>
      <c r="M9" s="21">
        <v>17.210541440000004</v>
      </c>
      <c r="N9" s="22">
        <f t="shared" si="2"/>
        <v>0.20833977748420673</v>
      </c>
      <c r="O9" s="22">
        <f t="shared" si="3"/>
        <v>0.54979073699076919</v>
      </c>
      <c r="P9" s="23">
        <f t="shared" si="4"/>
        <v>0.84068365703026926</v>
      </c>
      <c r="Q9" s="70">
        <v>63</v>
      </c>
      <c r="R9" s="21">
        <v>63</v>
      </c>
      <c r="S9" s="23">
        <f t="shared" ref="S9:S13" si="5">IFERROR(R9/Q9,0)</f>
        <v>1</v>
      </c>
    </row>
    <row r="10" spans="1:19" ht="25.5" x14ac:dyDescent="0.25">
      <c r="A10" s="17"/>
      <c r="B10" s="19">
        <v>5005221</v>
      </c>
      <c r="C10" s="19" t="s">
        <v>2174</v>
      </c>
      <c r="D10" s="68">
        <v>3000710</v>
      </c>
      <c r="E10" s="19" t="s">
        <v>2170</v>
      </c>
      <c r="F10" s="69">
        <v>117</v>
      </c>
      <c r="G10" s="19" t="s">
        <v>688</v>
      </c>
      <c r="H10" s="20">
        <v>10.859408</v>
      </c>
      <c r="I10" s="21">
        <v>10.309059999999999</v>
      </c>
      <c r="J10" s="21">
        <f t="shared" si="1"/>
        <v>0.38605804517812026</v>
      </c>
      <c r="K10" s="21">
        <v>0.14814403517812025</v>
      </c>
      <c r="L10" s="21">
        <v>0.14788149999999997</v>
      </c>
      <c r="M10" s="21">
        <v>9.0032509999999996E-2</v>
      </c>
      <c r="N10" s="22">
        <f t="shared" si="2"/>
        <v>1.4370275774718574E-2</v>
      </c>
      <c r="O10" s="22">
        <f t="shared" si="3"/>
        <v>2.8715085097780039E-2</v>
      </c>
      <c r="P10" s="23">
        <f t="shared" si="4"/>
        <v>3.7448423539888247E-2</v>
      </c>
      <c r="Q10" s="70">
        <v>1</v>
      </c>
      <c r="R10" s="21">
        <v>1</v>
      </c>
      <c r="S10" s="23">
        <f t="shared" si="5"/>
        <v>1</v>
      </c>
    </row>
    <row r="11" spans="1:19" ht="38.25" x14ac:dyDescent="0.25">
      <c r="A11" s="17"/>
      <c r="B11" s="19">
        <v>5005222</v>
      </c>
      <c r="C11" s="19" t="s">
        <v>2175</v>
      </c>
      <c r="D11" s="68">
        <v>3000711</v>
      </c>
      <c r="E11" s="19" t="s">
        <v>2171</v>
      </c>
      <c r="F11" s="69">
        <v>10</v>
      </c>
      <c r="G11" s="19" t="s">
        <v>1602</v>
      </c>
      <c r="H11" s="20">
        <v>5.785760999999999</v>
      </c>
      <c r="I11" s="21">
        <v>5.6685470000000002</v>
      </c>
      <c r="J11" s="21">
        <f t="shared" si="1"/>
        <v>0.50587029830006069</v>
      </c>
      <c r="K11" s="21">
        <v>0.34882268830006069</v>
      </c>
      <c r="L11" s="21">
        <v>7.2494579999999989E-2</v>
      </c>
      <c r="M11" s="21">
        <v>8.4553029999999987E-2</v>
      </c>
      <c r="N11" s="22">
        <f t="shared" si="2"/>
        <v>6.1536525726973892E-2</v>
      </c>
      <c r="O11" s="22">
        <f t="shared" si="3"/>
        <v>7.4325443239698044E-2</v>
      </c>
      <c r="P11" s="23">
        <f t="shared" si="4"/>
        <v>8.9241616643570332E-2</v>
      </c>
      <c r="Q11" s="70">
        <v>125</v>
      </c>
      <c r="R11" s="21">
        <v>125</v>
      </c>
      <c r="S11" s="23">
        <f t="shared" si="5"/>
        <v>1</v>
      </c>
    </row>
    <row r="12" spans="1:19" ht="38.25" x14ac:dyDescent="0.25">
      <c r="A12" s="17"/>
      <c r="B12" s="19">
        <v>5005223</v>
      </c>
      <c r="C12" s="19" t="s">
        <v>2176</v>
      </c>
      <c r="D12" s="68">
        <v>3000711</v>
      </c>
      <c r="E12" s="19" t="s">
        <v>2171</v>
      </c>
      <c r="F12" s="69">
        <v>10</v>
      </c>
      <c r="G12" s="19" t="s">
        <v>1602</v>
      </c>
      <c r="H12" s="20">
        <v>1.518305</v>
      </c>
      <c r="I12" s="21">
        <v>1.8441940000000001</v>
      </c>
      <c r="J12" s="21">
        <f t="shared" si="1"/>
        <v>0.95672950698169557</v>
      </c>
      <c r="K12" s="21">
        <v>0.66434377698169556</v>
      </c>
      <c r="L12" s="21">
        <v>0.1393025</v>
      </c>
      <c r="M12" s="21">
        <v>0.15308322999999999</v>
      </c>
      <c r="N12" s="22">
        <f t="shared" si="2"/>
        <v>0.3602352989879023</v>
      </c>
      <c r="O12" s="22">
        <f t="shared" si="3"/>
        <v>0.43577100727021967</v>
      </c>
      <c r="P12" s="23">
        <f t="shared" si="4"/>
        <v>0.51877921031176522</v>
      </c>
      <c r="Q12" s="70">
        <v>1684</v>
      </c>
      <c r="R12" s="21">
        <v>1684</v>
      </c>
      <c r="S12" s="23">
        <f t="shared" si="5"/>
        <v>1</v>
      </c>
    </row>
    <row r="13" spans="1:19" ht="38.25" x14ac:dyDescent="0.25">
      <c r="A13" s="17"/>
      <c r="B13" s="19">
        <v>5005224</v>
      </c>
      <c r="C13" s="19" t="s">
        <v>2177</v>
      </c>
      <c r="D13" s="68">
        <v>3000711</v>
      </c>
      <c r="E13" s="19" t="s">
        <v>2171</v>
      </c>
      <c r="F13" s="69">
        <v>10</v>
      </c>
      <c r="G13" s="19" t="s">
        <v>1602</v>
      </c>
      <c r="H13" s="20">
        <v>0.73938900000000007</v>
      </c>
      <c r="I13" s="21">
        <v>0.81066000000000005</v>
      </c>
      <c r="J13" s="21">
        <f t="shared" si="1"/>
        <v>0.39450499715248283</v>
      </c>
      <c r="K13" s="21">
        <v>0.28093642715248279</v>
      </c>
      <c r="L13" s="21">
        <v>5.3997739999999995E-2</v>
      </c>
      <c r="M13" s="21">
        <v>5.9570829999999998E-2</v>
      </c>
      <c r="N13" s="22">
        <f t="shared" si="2"/>
        <v>0.34655271896045542</v>
      </c>
      <c r="O13" s="22">
        <f t="shared" si="3"/>
        <v>0.41316232101310385</v>
      </c>
      <c r="P13" s="23">
        <f t="shared" si="4"/>
        <v>0.4866466794371041</v>
      </c>
      <c r="Q13" s="70">
        <v>12</v>
      </c>
      <c r="R13" s="21">
        <v>21</v>
      </c>
      <c r="S13" s="23">
        <f t="shared" si="5"/>
        <v>1.75</v>
      </c>
    </row>
    <row r="14" spans="1:19" ht="15.75" thickBot="1" x14ac:dyDescent="0.3">
      <c r="A14" s="41" t="s">
        <v>294</v>
      </c>
      <c r="B14" s="43"/>
      <c r="C14" s="43"/>
      <c r="D14" s="65"/>
      <c r="E14" s="43"/>
      <c r="F14" s="66"/>
      <c r="G14" s="43"/>
      <c r="H14" s="44">
        <f>H6-H7</f>
        <v>0</v>
      </c>
      <c r="I14" s="44">
        <f t="shared" ref="I14:M14" si="6">I6-I7</f>
        <v>0</v>
      </c>
      <c r="J14" s="44">
        <f t="shared" si="6"/>
        <v>0</v>
      </c>
      <c r="K14" s="44">
        <f t="shared" si="6"/>
        <v>0</v>
      </c>
      <c r="L14" s="44">
        <f t="shared" si="6"/>
        <v>0</v>
      </c>
      <c r="M14" s="44">
        <f t="shared" si="6"/>
        <v>0</v>
      </c>
      <c r="N14" s="46">
        <f t="shared" si="2"/>
        <v>0</v>
      </c>
      <c r="O14" s="46">
        <f t="shared" si="3"/>
        <v>0</v>
      </c>
      <c r="P14" s="47">
        <f t="shared" si="4"/>
        <v>0</v>
      </c>
      <c r="Q14" s="67"/>
      <c r="R14" s="45"/>
      <c r="S14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134</v>
      </c>
      <c r="B1" s="50" t="s">
        <v>94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2181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102.82792199999997</v>
      </c>
      <c r="E6" s="14">
        <v>105.44584499999998</v>
      </c>
      <c r="F6" s="14">
        <v>25.154813388728265</v>
      </c>
      <c r="G6" s="14">
        <v>14.312774968728263</v>
      </c>
      <c r="H6" s="14">
        <v>5.2479560699999999</v>
      </c>
      <c r="I6" s="14">
        <v>5.5940823499999999</v>
      </c>
      <c r="J6" s="15">
        <v>0.13573578900836031</v>
      </c>
      <c r="K6" s="15">
        <v>0.18550499584624</v>
      </c>
      <c r="L6" s="16">
        <v>0.23855670547026553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102.82792199999997</v>
      </c>
      <c r="E7" s="38">
        <f ca="1">SUM(E8:OFFSET(E6,MATCH("GOBIERNOS REGIONALES",$A$8:$A$50,0),0))</f>
        <v>105.44584499999998</v>
      </c>
      <c r="F7" s="38">
        <f ca="1">SUM(F8:OFFSET(F6,MATCH("GOBIERNOS REGIONALES",$A$8:$A$50,0),0))</f>
        <v>25.154813388728265</v>
      </c>
      <c r="G7" s="38">
        <f ca="1">SUM(G8:OFFSET(G6,MATCH("GOBIERNOS REGIONALES",$A$8:$A$50,0),0))</f>
        <v>14.312774968728263</v>
      </c>
      <c r="H7" s="38">
        <f ca="1">SUM(H8:OFFSET(H6,MATCH("GOBIERNOS REGIONALES",$A$8:$A$50,0),0))</f>
        <v>5.2479560700000008</v>
      </c>
      <c r="I7" s="38">
        <f ca="1">SUM(I8:OFFSET(I6,MATCH("GOBIERNOS REGIONALES",$A$8:$A$50,0),0))</f>
        <v>5.5940823499999999</v>
      </c>
      <c r="J7" s="39">
        <f ca="1">IFERROR(G7/E7,0)</f>
        <v>0.13573578900836031</v>
      </c>
      <c r="K7" s="39">
        <f ca="1">IFERROR(SUM(G7,H7)/E7,0)</f>
        <v>0.18550499584624</v>
      </c>
      <c r="L7" s="40">
        <f ca="1">IFERROR(SUM(G7,H7,I7)/E7,0)</f>
        <v>0.23855670547026553</v>
      </c>
      <c r="M7" s="4"/>
    </row>
    <row r="8" spans="1:13" ht="25.5" x14ac:dyDescent="0.25">
      <c r="A8" s="17"/>
      <c r="B8" s="18">
        <v>55</v>
      </c>
      <c r="C8" s="19" t="s">
        <v>131</v>
      </c>
      <c r="D8" s="20">
        <v>102.82792199999997</v>
      </c>
      <c r="E8" s="21">
        <v>105.44584499999998</v>
      </c>
      <c r="F8" s="21">
        <f t="shared" ref="F8:F10" si="0">SUM(G8,H8,I8)</f>
        <v>25.154813388728265</v>
      </c>
      <c r="G8" s="21">
        <v>14.312774968728263</v>
      </c>
      <c r="H8" s="21">
        <v>5.2479560700000008</v>
      </c>
      <c r="I8" s="21">
        <v>5.5940823499999999</v>
      </c>
      <c r="J8" s="22">
        <f t="shared" ref="J8:J10" si="1">IFERROR(G8/E8,0)</f>
        <v>0.13573578900836031</v>
      </c>
      <c r="K8" s="22">
        <f t="shared" ref="K8:K10" si="2">IFERROR(SUM(G8,H8)/E8,0)</f>
        <v>0.18550499584624</v>
      </c>
      <c r="L8" s="23">
        <f t="shared" ref="L8:L10" si="3">IFERROR(SUM(G8,H8,I8)/E8,0)</f>
        <v>0.23855670547026553</v>
      </c>
      <c r="M8" s="4"/>
    </row>
    <row r="9" spans="1:13" ht="15.75" thickBot="1" x14ac:dyDescent="0.3">
      <c r="A9" s="41" t="s">
        <v>206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233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134</v>
      </c>
      <c r="B1" s="51" t="s">
        <v>94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2182</v>
      </c>
      <c r="N2" s="72" t="s">
        <v>2196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102.82792199999997</v>
      </c>
      <c r="E6" s="14">
        <f ca="1">SUM(E7:OFFSET(E7,50,0))</f>
        <v>105.44584499999998</v>
      </c>
      <c r="F6" s="14">
        <f ca="1">SUM(F7:OFFSET(F7,50,0))</f>
        <v>25.154813388728265</v>
      </c>
      <c r="G6" s="14">
        <f ca="1">SUM(G7:OFFSET(G7,50,0))</f>
        <v>14.312774968728263</v>
      </c>
      <c r="H6" s="14">
        <f ca="1">SUM(H7:OFFSET(H7,50,0))</f>
        <v>5.2479560699999999</v>
      </c>
      <c r="I6" s="14">
        <f ca="1">SUM(I7:OFFSET(I7,50,0))</f>
        <v>5.5940823499999999</v>
      </c>
      <c r="J6" s="15">
        <f ca="1">IFERROR(G6/E6,0)</f>
        <v>0.13573578900836031</v>
      </c>
      <c r="K6" s="15">
        <f ca="1">IFERROR(SUM(G6,H6)/E6,0)</f>
        <v>0.18550499584624</v>
      </c>
      <c r="L6" s="16">
        <f ca="1">IFERROR(SUM(G6,H6,I6)/E6,0)</f>
        <v>0.23855670547026553</v>
      </c>
      <c r="M6" s="4"/>
      <c r="O6" s="5" t="s">
        <v>313</v>
      </c>
      <c r="P6" s="71" t="s">
        <v>314</v>
      </c>
    </row>
    <row r="7" spans="1:16" ht="15.75" thickBot="1" x14ac:dyDescent="0.3">
      <c r="A7" s="24"/>
      <c r="B7" s="56">
        <v>15</v>
      </c>
      <c r="C7" s="26" t="s">
        <v>264</v>
      </c>
      <c r="D7" s="27">
        <v>102.82792199999997</v>
      </c>
      <c r="E7" s="28">
        <v>105.44584499999998</v>
      </c>
      <c r="F7" s="28">
        <f>SUM(G7,H7,I7)</f>
        <v>25.154813388728265</v>
      </c>
      <c r="G7" s="28">
        <v>14.312774968728263</v>
      </c>
      <c r="H7" s="28">
        <v>5.2479560699999999</v>
      </c>
      <c r="I7" s="28">
        <v>5.5940823499999999</v>
      </c>
      <c r="J7" s="29">
        <f>IFERROR(G7/E7,0)</f>
        <v>0.13573578900836031</v>
      </c>
      <c r="K7" s="29">
        <f>IFERROR(SUM(G7,H7)/E7,0)</f>
        <v>0.18550499584624</v>
      </c>
      <c r="L7" s="30">
        <f>IFERROR(SUM(G7,H7,I7)/E7,0)</f>
        <v>0.23855670547026553</v>
      </c>
      <c r="M7" s="4"/>
      <c r="N7" t="s">
        <v>264</v>
      </c>
      <c r="O7" s="5">
        <v>25.154813388728265</v>
      </c>
      <c r="P7" s="71">
        <v>0.23855670547026553</v>
      </c>
    </row>
    <row r="8" spans="1:16" x14ac:dyDescent="0.25">
      <c r="O8" s="5"/>
      <c r="P8" s="71"/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pageSetup paperSize="9" orientation="portrait" verticalDpi="0" r:id="rId1"/>
  <drawing r:id="rId2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topLeftCell="A14"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85546875" customWidth="1"/>
    <col min="6" max="6" width="13.5703125" customWidth="1"/>
    <col min="7" max="9" width="0" hidden="1" customWidth="1"/>
  </cols>
  <sheetData>
    <row r="1" spans="1:13" ht="15.75" x14ac:dyDescent="0.25">
      <c r="A1" s="50">
        <v>134</v>
      </c>
      <c r="B1" s="49" t="s">
        <v>94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2183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102.82792199999997</v>
      </c>
      <c r="E6" s="14">
        <v>105.44584499999998</v>
      </c>
      <c r="F6" s="14">
        <v>25.154813388728265</v>
      </c>
      <c r="G6" s="14">
        <v>14.312774968728263</v>
      </c>
      <c r="H6" s="14">
        <v>5.2479560699999999</v>
      </c>
      <c r="I6" s="14">
        <v>5.5940823499999999</v>
      </c>
      <c r="J6" s="15">
        <v>0.13573578900836031</v>
      </c>
      <c r="K6" s="15">
        <v>0.18550499584624</v>
      </c>
      <c r="L6" s="16">
        <v>0.23855670547026553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102.82792199999997</v>
      </c>
      <c r="E7" s="38">
        <f ca="1">SUM(E8:OFFSET(E6,MATCH("PROYECTOS",$A$8:$A$50,0),0))</f>
        <v>105.44584499999998</v>
      </c>
      <c r="F7" s="38">
        <f ca="1">SUM(F8:OFFSET(F6,MATCH("PROYECTOS",$A$8:$A$50,0),0))</f>
        <v>25.154813388728257</v>
      </c>
      <c r="G7" s="38">
        <f ca="1">SUM(G8:OFFSET(G6,MATCH("PROYECTOS",$A$8:$A$50,0),0))</f>
        <v>14.312774968728263</v>
      </c>
      <c r="H7" s="38">
        <f ca="1">SUM(H8:OFFSET(H6,MATCH("PROYECTOS",$A$8:$A$50,0),0))</f>
        <v>5.2479560699999999</v>
      </c>
      <c r="I7" s="38">
        <f ca="1">SUM(I8:OFFSET(I6,MATCH("PROYECTOS",$A$8:$A$50,0),0))</f>
        <v>5.594082349999999</v>
      </c>
      <c r="J7" s="39">
        <f ca="1">IFERROR(G7/E7,0)</f>
        <v>0.13573578900836031</v>
      </c>
      <c r="K7" s="39">
        <f ca="1">IFERROR(SUM(G7,H7)/E7,0)</f>
        <v>0.18550499584624</v>
      </c>
      <c r="L7" s="40">
        <f ca="1">IFERROR(SUM(G7,H7,I7)/E7,0)</f>
        <v>0.23855670547026553</v>
      </c>
      <c r="M7" s="4"/>
    </row>
    <row r="8" spans="1:13" ht="51" x14ac:dyDescent="0.25">
      <c r="A8" s="17"/>
      <c r="B8" s="19">
        <v>3000714</v>
      </c>
      <c r="C8" s="19" t="s">
        <v>2185</v>
      </c>
      <c r="D8" s="20">
        <v>90.506500999999972</v>
      </c>
      <c r="E8" s="21">
        <v>89.733064999999982</v>
      </c>
      <c r="F8" s="21">
        <f t="shared" ref="F8:F10" si="0">SUM(G8,H8,I8)</f>
        <v>21.103674552551091</v>
      </c>
      <c r="G8" s="21">
        <v>11.520098432551094</v>
      </c>
      <c r="H8" s="21">
        <v>4.6509955199999995</v>
      </c>
      <c r="I8" s="21">
        <v>4.9325805999999996</v>
      </c>
      <c r="J8" s="22">
        <f t="shared" ref="J8:J11" si="1">IFERROR(G8/E8,0)</f>
        <v>0.12838186718074432</v>
      </c>
      <c r="K8" s="22">
        <f t="shared" ref="K8:K11" si="2">IFERROR(SUM(G8,H8)/E8,0)</f>
        <v>0.18021332440334115</v>
      </c>
      <c r="L8" s="23">
        <f t="shared" ref="L8:L11" si="3">IFERROR(SUM(G8,H8,I8)/E8,0)</f>
        <v>0.23518281196068691</v>
      </c>
      <c r="M8" s="4"/>
    </row>
    <row r="9" spans="1:13" ht="51" x14ac:dyDescent="0.25">
      <c r="A9" s="17"/>
      <c r="B9" s="19">
        <v>3000715</v>
      </c>
      <c r="C9" s="19" t="s">
        <v>2186</v>
      </c>
      <c r="D9" s="20">
        <v>6.5878329999999998</v>
      </c>
      <c r="E9" s="21">
        <v>6.5380299999999991</v>
      </c>
      <c r="F9" s="21">
        <f t="shared" si="0"/>
        <v>1.675020344779222</v>
      </c>
      <c r="G9" s="21">
        <v>1.1329619047792221</v>
      </c>
      <c r="H9" s="21">
        <v>0.22413269999999999</v>
      </c>
      <c r="I9" s="21">
        <v>0.31792574000000001</v>
      </c>
      <c r="J9" s="22">
        <f t="shared" si="1"/>
        <v>0.17328796361889165</v>
      </c>
      <c r="K9" s="22">
        <f t="shared" si="2"/>
        <v>0.20756934501359312</v>
      </c>
      <c r="L9" s="23">
        <f t="shared" si="3"/>
        <v>0.25619649111111792</v>
      </c>
      <c r="M9" s="4"/>
    </row>
    <row r="10" spans="1:13" ht="51" x14ac:dyDescent="0.25">
      <c r="A10" s="17"/>
      <c r="B10" s="19">
        <v>3000716</v>
      </c>
      <c r="C10" s="19" t="s">
        <v>2187</v>
      </c>
      <c r="D10" s="20">
        <v>5.7335879999999992</v>
      </c>
      <c r="E10" s="21">
        <v>9.1747499999999995</v>
      </c>
      <c r="F10" s="21">
        <f t="shared" si="0"/>
        <v>2.3761184913979463</v>
      </c>
      <c r="G10" s="21">
        <v>1.6597146313979465</v>
      </c>
      <c r="H10" s="21">
        <v>0.37282784999999991</v>
      </c>
      <c r="I10" s="21">
        <v>0.34357600999999993</v>
      </c>
      <c r="J10" s="22">
        <f t="shared" si="1"/>
        <v>0.18090025683511229</v>
      </c>
      <c r="K10" s="22">
        <f t="shared" si="2"/>
        <v>0.22153655210201328</v>
      </c>
      <c r="L10" s="23">
        <f t="shared" si="3"/>
        <v>0.258984549050159</v>
      </c>
      <c r="M10" s="4"/>
    </row>
    <row r="11" spans="1:13" ht="15.75" thickBot="1" x14ac:dyDescent="0.3">
      <c r="A11" s="41" t="s">
        <v>294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0</v>
      </c>
      <c r="F11" s="45">
        <f t="shared" ca="1" si="4"/>
        <v>0</v>
      </c>
      <c r="G11" s="45">
        <f t="shared" ca="1" si="4"/>
        <v>0</v>
      </c>
      <c r="H11" s="45">
        <f t="shared" ca="1" si="4"/>
        <v>0</v>
      </c>
      <c r="I11" s="45">
        <f t="shared" ca="1" si="4"/>
        <v>0</v>
      </c>
      <c r="J11" s="46">
        <f t="shared" ca="1" si="1"/>
        <v>0</v>
      </c>
      <c r="K11" s="46">
        <f t="shared" ca="1" si="2"/>
        <v>0</v>
      </c>
      <c r="L11" s="47">
        <f t="shared" ca="1" si="3"/>
        <v>0</v>
      </c>
      <c r="M11" s="4"/>
    </row>
    <row r="12" spans="1:13" ht="15.75" thickBot="1" x14ac:dyDescent="0.3"/>
    <row r="13" spans="1:13" ht="15.75" thickBot="1" x14ac:dyDescent="0.3">
      <c r="A13" s="89" t="s">
        <v>316</v>
      </c>
      <c r="B13" s="90"/>
      <c r="C13" s="90"/>
      <c r="D13" s="91"/>
    </row>
    <row r="14" spans="1:13" ht="15.75" thickBot="1" x14ac:dyDescent="0.3">
      <c r="A14" s="1" t="s">
        <v>2197</v>
      </c>
    </row>
    <row r="15" spans="1:13" ht="45" customHeight="1" x14ac:dyDescent="0.25">
      <c r="A15" s="82" t="s">
        <v>318</v>
      </c>
      <c r="B15" s="83"/>
      <c r="C15" s="83"/>
      <c r="D15" s="94" t="s">
        <v>319</v>
      </c>
    </row>
    <row r="16" spans="1:13" ht="15.75" thickBot="1" x14ac:dyDescent="0.3">
      <c r="A16" s="92"/>
      <c r="B16" s="93"/>
      <c r="C16" s="93"/>
      <c r="D16" s="95"/>
    </row>
    <row r="17" spans="1:4" ht="51" x14ac:dyDescent="0.25">
      <c r="A17" s="17"/>
      <c r="B17" s="19">
        <v>3000714</v>
      </c>
      <c r="C17" s="19" t="s">
        <v>2185</v>
      </c>
      <c r="D17" s="23">
        <v>0.23518281196068691</v>
      </c>
    </row>
    <row r="18" spans="1:4" ht="51" x14ac:dyDescent="0.25">
      <c r="A18" s="17"/>
      <c r="B18" s="19">
        <v>3000715</v>
      </c>
      <c r="C18" s="19" t="s">
        <v>2186</v>
      </c>
      <c r="D18" s="23">
        <v>0.25619649111111792</v>
      </c>
    </row>
    <row r="19" spans="1:4" ht="51.75" thickBot="1" x14ac:dyDescent="0.3">
      <c r="A19" s="24"/>
      <c r="B19" s="26">
        <v>3000716</v>
      </c>
      <c r="C19" s="26" t="s">
        <v>2187</v>
      </c>
      <c r="D19" s="30">
        <v>0.258984549050159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topLeftCell="A14" workbookViewId="0">
      <selection activeCell="A22" sqref="A22:D22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3.85546875" customWidth="1"/>
    <col min="6" max="6" width="13.5703125" customWidth="1"/>
    <col min="7" max="9" width="0" hidden="1" customWidth="1"/>
  </cols>
  <sheetData>
    <row r="1" spans="1:13" ht="15.75" x14ac:dyDescent="0.25">
      <c r="A1" s="50">
        <v>31</v>
      </c>
      <c r="B1" s="49" t="s">
        <v>20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545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299.35990500000003</v>
      </c>
      <c r="E6" s="14">
        <v>297.65999299999999</v>
      </c>
      <c r="F6" s="14">
        <v>147.92891044989756</v>
      </c>
      <c r="G6" s="14">
        <v>106.26169463989754</v>
      </c>
      <c r="H6" s="14">
        <v>22.871134350000002</v>
      </c>
      <c r="I6" s="14">
        <v>18.796081459999996</v>
      </c>
      <c r="J6" s="15">
        <v>0.35699018053762283</v>
      </c>
      <c r="K6" s="15">
        <v>0.43382662106659914</v>
      </c>
      <c r="L6" s="16">
        <v>0.49697276734766827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273.23990500000002</v>
      </c>
      <c r="E7" s="38">
        <f ca="1">SUM(E8:OFFSET(E6,MATCH("PROYECTOS",$A$8:$A$50,0),0))</f>
        <v>275.86630500000001</v>
      </c>
      <c r="F7" s="38">
        <f ca="1">SUM(F8:OFFSET(F6,MATCH("PROYECTOS",$A$8:$A$50,0),0))</f>
        <v>127.74050276056457</v>
      </c>
      <c r="G7" s="38">
        <f ca="1">SUM(G8:OFFSET(G6,MATCH("PROYECTOS",$A$8:$A$50,0),0))</f>
        <v>86.073286950564579</v>
      </c>
      <c r="H7" s="38">
        <f ca="1">SUM(H8:OFFSET(H6,MATCH("PROYECTOS",$A$8:$A$50,0),0))</f>
        <v>22.871134350000002</v>
      </c>
      <c r="I7" s="38">
        <f ca="1">SUM(I8:OFFSET(I6,MATCH("PROYECTOS",$A$8:$A$50,0),0))</f>
        <v>18.79608146</v>
      </c>
      <c r="J7" s="39">
        <f ca="1">IFERROR(G7/E7,0)</f>
        <v>0.31201087407381839</v>
      </c>
      <c r="K7" s="39">
        <f ca="1">IFERROR(SUM(G7,H7)/E7,0)</f>
        <v>0.39491746301007868</v>
      </c>
      <c r="L7" s="40">
        <f ca="1">IFERROR(SUM(G7,H7,I7)/E7,0)</f>
        <v>0.4630522120509229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16.085377999999999</v>
      </c>
      <c r="E8" s="21">
        <v>18.167968000000002</v>
      </c>
      <c r="F8" s="21">
        <f t="shared" ref="F8:F13" si="0">SUM(G8,H8,I8)</f>
        <v>9.785467318251273</v>
      </c>
      <c r="G8" s="21">
        <v>5.7372061282512732</v>
      </c>
      <c r="H8" s="21">
        <v>1.7251929199999998</v>
      </c>
      <c r="I8" s="21">
        <v>2.3230682699999998</v>
      </c>
      <c r="J8" s="22">
        <f t="shared" ref="J8:J14" si="1">IFERROR(G8/E8,0)</f>
        <v>0.31578689087581358</v>
      </c>
      <c r="K8" s="22">
        <f t="shared" ref="K8:K14" si="2">IFERROR(SUM(G8,H8)/E8,0)</f>
        <v>0.41074483664057931</v>
      </c>
      <c r="L8" s="23">
        <f t="shared" ref="L8:L14" si="3">IFERROR(SUM(G8,H8,I8)/E8,0)</f>
        <v>0.53861099481523045</v>
      </c>
      <c r="M8" s="4"/>
    </row>
    <row r="9" spans="1:13" ht="25.5" x14ac:dyDescent="0.25">
      <c r="A9" s="17"/>
      <c r="B9" s="19">
        <v>3000294</v>
      </c>
      <c r="C9" s="19" t="s">
        <v>547</v>
      </c>
      <c r="D9" s="20">
        <v>189.61330100000001</v>
      </c>
      <c r="E9" s="21">
        <v>189.97346100000001</v>
      </c>
      <c r="F9" s="21">
        <f t="shared" si="0"/>
        <v>101.73476658488664</v>
      </c>
      <c r="G9" s="21">
        <v>71.935684874886647</v>
      </c>
      <c r="H9" s="21">
        <v>15.911376220000001</v>
      </c>
      <c r="I9" s="21">
        <v>13.887705489999997</v>
      </c>
      <c r="J9" s="22">
        <f t="shared" si="1"/>
        <v>0.3786617588384445</v>
      </c>
      <c r="K9" s="22">
        <f t="shared" si="2"/>
        <v>0.4624175431266509</v>
      </c>
      <c r="L9" s="23">
        <f t="shared" si="3"/>
        <v>0.53552094092177771</v>
      </c>
      <c r="M9" s="4"/>
    </row>
    <row r="10" spans="1:13" ht="38.25" x14ac:dyDescent="0.25">
      <c r="A10" s="17"/>
      <c r="B10" s="19">
        <v>3000489</v>
      </c>
      <c r="C10" s="19" t="s">
        <v>548</v>
      </c>
      <c r="D10" s="20">
        <v>4.3348969999999998</v>
      </c>
      <c r="E10" s="21">
        <v>4.5003039999999999</v>
      </c>
      <c r="F10" s="21">
        <f t="shared" si="0"/>
        <v>1.6503949429214158</v>
      </c>
      <c r="G10" s="21">
        <v>0.88558430292141566</v>
      </c>
      <c r="H10" s="21">
        <v>0.52533317000000002</v>
      </c>
      <c r="I10" s="21">
        <v>0.23947747</v>
      </c>
      <c r="J10" s="22">
        <f t="shared" si="1"/>
        <v>0.19678321796070125</v>
      </c>
      <c r="K10" s="22">
        <f t="shared" si="2"/>
        <v>0.3135160364547408</v>
      </c>
      <c r="L10" s="23">
        <f t="shared" si="3"/>
        <v>0.36672965713458822</v>
      </c>
      <c r="M10" s="4"/>
    </row>
    <row r="11" spans="1:13" ht="25.5" x14ac:dyDescent="0.25">
      <c r="A11" s="17"/>
      <c r="B11" s="19">
        <v>3000490</v>
      </c>
      <c r="C11" s="19" t="s">
        <v>549</v>
      </c>
      <c r="D11" s="20">
        <v>48.617287999999995</v>
      </c>
      <c r="E11" s="21">
        <v>48.635531000000007</v>
      </c>
      <c r="F11" s="21">
        <f t="shared" si="0"/>
        <v>9.0059722516744856</v>
      </c>
      <c r="G11" s="21">
        <v>3.7851712916744873</v>
      </c>
      <c r="H11" s="21">
        <v>3.6432333199999993</v>
      </c>
      <c r="I11" s="21">
        <v>1.5775676399999998</v>
      </c>
      <c r="J11" s="22">
        <f t="shared" si="1"/>
        <v>7.7827284165448651E-2</v>
      </c>
      <c r="K11" s="22">
        <f t="shared" si="2"/>
        <v>0.15273616754949146</v>
      </c>
      <c r="L11" s="23">
        <f t="shared" si="3"/>
        <v>0.18517269301890596</v>
      </c>
      <c r="M11" s="4"/>
    </row>
    <row r="12" spans="1:13" ht="25.5" x14ac:dyDescent="0.25">
      <c r="A12" s="17"/>
      <c r="B12" s="19">
        <v>3000491</v>
      </c>
      <c r="C12" s="19" t="s">
        <v>550</v>
      </c>
      <c r="D12" s="20">
        <v>1.49325</v>
      </c>
      <c r="E12" s="21">
        <v>1.4932500000000002</v>
      </c>
      <c r="F12" s="21">
        <f t="shared" si="0"/>
        <v>0.94896482919889236</v>
      </c>
      <c r="G12" s="21">
        <v>0.57003452919889241</v>
      </c>
      <c r="H12" s="21">
        <v>0.35273530000000003</v>
      </c>
      <c r="I12" s="21">
        <v>2.6195000000000003E-2</v>
      </c>
      <c r="J12" s="22">
        <f t="shared" si="1"/>
        <v>0.38174085330580437</v>
      </c>
      <c r="K12" s="22">
        <f t="shared" si="2"/>
        <v>0.61796070932455538</v>
      </c>
      <c r="L12" s="23">
        <f t="shared" si="3"/>
        <v>0.63550298288892837</v>
      </c>
      <c r="M12" s="4"/>
    </row>
    <row r="13" spans="1:13" ht="51" x14ac:dyDescent="0.25">
      <c r="A13" s="17"/>
      <c r="B13" s="19">
        <v>3000492</v>
      </c>
      <c r="C13" s="19" t="s">
        <v>551</v>
      </c>
      <c r="D13" s="20">
        <v>13.095790999999998</v>
      </c>
      <c r="E13" s="21">
        <v>13.095790999999998</v>
      </c>
      <c r="F13" s="21">
        <f t="shared" si="0"/>
        <v>4.6149368336318641</v>
      </c>
      <c r="G13" s="21">
        <v>3.159605823631864</v>
      </c>
      <c r="H13" s="21">
        <v>0.71326342000000009</v>
      </c>
      <c r="I13" s="21">
        <v>0.74206759</v>
      </c>
      <c r="J13" s="22">
        <f t="shared" si="1"/>
        <v>0.24126880336070303</v>
      </c>
      <c r="K13" s="22">
        <f t="shared" si="2"/>
        <v>0.2957338921819892</v>
      </c>
      <c r="L13" s="23">
        <f t="shared" si="3"/>
        <v>0.35239847930009455</v>
      </c>
      <c r="M13" s="4"/>
    </row>
    <row r="14" spans="1:13" ht="15.75" thickBot="1" x14ac:dyDescent="0.3">
      <c r="A14" s="41" t="s">
        <v>294</v>
      </c>
      <c r="B14" s="43"/>
      <c r="C14" s="43"/>
      <c r="D14" s="44">
        <f ca="1">OFFSET(D14,-MATCH("PROYECTOS",$A$8:$A$50,0)-1,0)-(OFFSET(D14,-MATCH("PROYECTOS",$A$8:$A$50,0),0))</f>
        <v>26.120000000000005</v>
      </c>
      <c r="E14" s="45">
        <f t="shared" ref="E14:I14" ca="1" si="4">OFFSET(E14,-MATCH("PROYECTOS",$A$8:$A$50,0)-1,0)-(OFFSET(E14,-MATCH("PROYECTOS",$A$8:$A$50,0),0))</f>
        <v>21.793687999999975</v>
      </c>
      <c r="F14" s="45">
        <f t="shared" ca="1" si="4"/>
        <v>20.18840768933299</v>
      </c>
      <c r="G14" s="45">
        <f t="shared" ca="1" si="4"/>
        <v>20.188407689332962</v>
      </c>
      <c r="H14" s="45">
        <f t="shared" ca="1" si="4"/>
        <v>0</v>
      </c>
      <c r="I14" s="45">
        <f t="shared" ca="1" si="4"/>
        <v>0</v>
      </c>
      <c r="J14" s="46">
        <f t="shared" ca="1" si="1"/>
        <v>0.92634196145842707</v>
      </c>
      <c r="K14" s="46">
        <f t="shared" ca="1" si="2"/>
        <v>0.92634196145842707</v>
      </c>
      <c r="L14" s="47">
        <f t="shared" ca="1" si="3"/>
        <v>0.92634196145842707</v>
      </c>
      <c r="M14" s="4"/>
    </row>
    <row r="15" spans="1:13" ht="15.75" thickBot="1" x14ac:dyDescent="0.3"/>
    <row r="16" spans="1:13" ht="15.75" thickBot="1" x14ac:dyDescent="0.3">
      <c r="A16" s="89" t="s">
        <v>316</v>
      </c>
      <c r="B16" s="90"/>
      <c r="C16" s="90"/>
      <c r="D16" s="91"/>
    </row>
    <row r="17" spans="1:4" ht="15.75" thickBot="1" x14ac:dyDescent="0.3">
      <c r="A17" s="1" t="s">
        <v>581</v>
      </c>
    </row>
    <row r="18" spans="1:4" ht="45" customHeight="1" x14ac:dyDescent="0.25">
      <c r="A18" s="82" t="s">
        <v>318</v>
      </c>
      <c r="B18" s="83"/>
      <c r="C18" s="83"/>
      <c r="D18" s="94" t="s">
        <v>319</v>
      </c>
    </row>
    <row r="19" spans="1:4" ht="15.75" thickBot="1" x14ac:dyDescent="0.3">
      <c r="A19" s="92"/>
      <c r="B19" s="93"/>
      <c r="C19" s="93"/>
      <c r="D19" s="95"/>
    </row>
    <row r="20" spans="1:4" ht="38.25" x14ac:dyDescent="0.25">
      <c r="A20" s="17"/>
      <c r="B20" s="19">
        <v>3000489</v>
      </c>
      <c r="C20" s="19" t="s">
        <v>548</v>
      </c>
      <c r="D20" s="23">
        <v>0.36672965713458822</v>
      </c>
    </row>
    <row r="21" spans="1:4" ht="25.5" x14ac:dyDescent="0.25">
      <c r="A21" s="17"/>
      <c r="B21" s="19">
        <v>3000490</v>
      </c>
      <c r="C21" s="19" t="s">
        <v>549</v>
      </c>
      <c r="D21" s="23">
        <v>0.18517269301890596</v>
      </c>
    </row>
    <row r="22" spans="1:4" ht="51.75" thickBot="1" x14ac:dyDescent="0.3">
      <c r="A22" s="24"/>
      <c r="B22" s="26">
        <v>3000492</v>
      </c>
      <c r="C22" s="26" t="s">
        <v>551</v>
      </c>
      <c r="D22" s="30">
        <v>0.35239847930009455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workbookViewId="0">
      <selection activeCell="A15" sqref="A15:XFD5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134</v>
      </c>
      <c r="B1" s="49" t="s">
        <v>94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2184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102.82792199999997</v>
      </c>
      <c r="I6" s="14">
        <v>105.44584499999998</v>
      </c>
      <c r="J6" s="14">
        <v>25.154813388728265</v>
      </c>
      <c r="K6" s="14">
        <v>14.312774968728263</v>
      </c>
      <c r="L6" s="14">
        <v>5.2479560699999999</v>
      </c>
      <c r="M6" s="14">
        <v>5.5940823499999999</v>
      </c>
      <c r="N6" s="15">
        <v>0.13573578900836031</v>
      </c>
      <c r="O6" s="15">
        <v>0.18550499584624</v>
      </c>
      <c r="P6" s="16">
        <v>0.23855670547026553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t="shared" ref="H7:M7" si="0">SUM(H8:H14)</f>
        <v>102.82792199999997</v>
      </c>
      <c r="I7" s="37">
        <f t="shared" si="0"/>
        <v>105.44584499999998</v>
      </c>
      <c r="J7" s="37">
        <f t="shared" si="0"/>
        <v>25.154813388728265</v>
      </c>
      <c r="K7" s="37">
        <f t="shared" si="0"/>
        <v>14.312774968728263</v>
      </c>
      <c r="L7" s="37">
        <f t="shared" si="0"/>
        <v>5.2479560700000008</v>
      </c>
      <c r="M7" s="37">
        <f t="shared" si="0"/>
        <v>5.5940823499999999</v>
      </c>
      <c r="N7" s="39">
        <f>IFERROR(K7/I7,0)</f>
        <v>0.13573578900836031</v>
      </c>
      <c r="O7" s="39">
        <f>IFERROR(SUM(K7,L7)/I7,0)</f>
        <v>0.18550499584624</v>
      </c>
      <c r="P7" s="40">
        <f>IFERROR(SUM(K7,L7,M7)/I7,0)</f>
        <v>0.23855670547026553</v>
      </c>
      <c r="Q7" s="64"/>
      <c r="R7" s="38"/>
      <c r="S7" s="40"/>
    </row>
    <row r="8" spans="1:19" ht="51" x14ac:dyDescent="0.25">
      <c r="A8" s="17"/>
      <c r="B8" s="19">
        <v>5005235</v>
      </c>
      <c r="C8" s="19" t="s">
        <v>2188</v>
      </c>
      <c r="D8" s="68">
        <v>3000714</v>
      </c>
      <c r="E8" s="19" t="s">
        <v>2185</v>
      </c>
      <c r="F8" s="69">
        <v>533</v>
      </c>
      <c r="G8" s="19" t="s">
        <v>907</v>
      </c>
      <c r="H8" s="20">
        <v>90.456500999999975</v>
      </c>
      <c r="I8" s="21">
        <v>82.709263999999976</v>
      </c>
      <c r="J8" s="21">
        <f t="shared" ref="J8:J14" si="1">SUM(K8,L8,M8)</f>
        <v>20.085632906238438</v>
      </c>
      <c r="K8" s="21">
        <v>10.854237976238437</v>
      </c>
      <c r="L8" s="21">
        <v>4.4421444599999997</v>
      </c>
      <c r="M8" s="21">
        <v>4.7892504699999998</v>
      </c>
      <c r="N8" s="22">
        <f t="shared" ref="N8:N15" si="2">IFERROR(K8/I8,0)</f>
        <v>0.13123364241566024</v>
      </c>
      <c r="O8" s="22">
        <f t="shared" ref="O8:O15" si="3">IFERROR(SUM(K8,L8)/I8,0)</f>
        <v>0.18494158569998206</v>
      </c>
      <c r="P8" s="23">
        <f t="shared" ref="P8:P15" si="4">IFERROR(SUM(K8,L8,M8)/I8,0)</f>
        <v>0.24284622948934043</v>
      </c>
      <c r="Q8" s="70">
        <v>0</v>
      </c>
      <c r="R8" s="21">
        <v>0</v>
      </c>
      <c r="S8" s="23">
        <f>IFERROR(R8/Q8,0)</f>
        <v>0</v>
      </c>
    </row>
    <row r="9" spans="1:19" ht="51" x14ac:dyDescent="0.25">
      <c r="A9" s="17"/>
      <c r="B9" s="19">
        <v>5005236</v>
      </c>
      <c r="C9" s="19" t="s">
        <v>2189</v>
      </c>
      <c r="D9" s="68">
        <v>3000714</v>
      </c>
      <c r="E9" s="19" t="s">
        <v>2185</v>
      </c>
      <c r="F9" s="69">
        <v>46</v>
      </c>
      <c r="G9" s="19" t="s">
        <v>737</v>
      </c>
      <c r="H9" s="20">
        <v>0.05</v>
      </c>
      <c r="I9" s="21">
        <v>7.0238009999999989</v>
      </c>
      <c r="J9" s="21">
        <f t="shared" si="1"/>
        <v>1.0180416463126574</v>
      </c>
      <c r="K9" s="21">
        <v>0.66586045631265733</v>
      </c>
      <c r="L9" s="21">
        <v>0.20885106000000003</v>
      </c>
      <c r="M9" s="21">
        <v>0.14333013000000003</v>
      </c>
      <c r="N9" s="22">
        <f t="shared" si="2"/>
        <v>9.4800586792344696E-2</v>
      </c>
      <c r="O9" s="22">
        <f t="shared" si="3"/>
        <v>0.12453535006368453</v>
      </c>
      <c r="P9" s="23">
        <f t="shared" si="4"/>
        <v>0.14494169842121915</v>
      </c>
      <c r="Q9" s="70">
        <v>0</v>
      </c>
      <c r="R9" s="21">
        <v>0</v>
      </c>
      <c r="S9" s="23">
        <f t="shared" ref="S9:S14" si="5">IFERROR(R9/Q9,0)</f>
        <v>0</v>
      </c>
    </row>
    <row r="10" spans="1:19" ht="51" x14ac:dyDescent="0.25">
      <c r="A10" s="17"/>
      <c r="B10" s="19">
        <v>5005237</v>
      </c>
      <c r="C10" s="19" t="s">
        <v>2190</v>
      </c>
      <c r="D10" s="68">
        <v>3000715</v>
      </c>
      <c r="E10" s="19" t="s">
        <v>2186</v>
      </c>
      <c r="F10" s="69">
        <v>117</v>
      </c>
      <c r="G10" s="19" t="s">
        <v>688</v>
      </c>
      <c r="H10" s="20">
        <v>4.9331529999999999</v>
      </c>
      <c r="I10" s="21">
        <v>4.9043499999999991</v>
      </c>
      <c r="J10" s="21">
        <f t="shared" si="1"/>
        <v>1.5486437253111223</v>
      </c>
      <c r="K10" s="21">
        <v>1.0437763353111222</v>
      </c>
      <c r="L10" s="21">
        <v>0.20774500999999998</v>
      </c>
      <c r="M10" s="21">
        <v>0.29712238000000002</v>
      </c>
      <c r="N10" s="22">
        <f t="shared" si="2"/>
        <v>0.2128266406987924</v>
      </c>
      <c r="O10" s="22">
        <f t="shared" si="3"/>
        <v>0.25518597679837746</v>
      </c>
      <c r="P10" s="23">
        <f t="shared" si="4"/>
        <v>0.31576941395110925</v>
      </c>
      <c r="Q10" s="70">
        <v>0</v>
      </c>
      <c r="R10" s="21">
        <v>0</v>
      </c>
      <c r="S10" s="23">
        <f t="shared" si="5"/>
        <v>0</v>
      </c>
    </row>
    <row r="11" spans="1:19" ht="51" x14ac:dyDescent="0.25">
      <c r="A11" s="17"/>
      <c r="B11" s="19">
        <v>5005238</v>
      </c>
      <c r="C11" s="19" t="s">
        <v>2191</v>
      </c>
      <c r="D11" s="68">
        <v>3000715</v>
      </c>
      <c r="E11" s="19" t="s">
        <v>2186</v>
      </c>
      <c r="F11" s="69">
        <v>535</v>
      </c>
      <c r="G11" s="19" t="s">
        <v>773</v>
      </c>
      <c r="H11" s="20">
        <v>1.6546800000000002</v>
      </c>
      <c r="I11" s="21">
        <v>1.6336800000000002</v>
      </c>
      <c r="J11" s="21">
        <f t="shared" si="1"/>
        <v>0.12637661946809986</v>
      </c>
      <c r="K11" s="21">
        <v>8.9185569468099857E-2</v>
      </c>
      <c r="L11" s="21">
        <v>1.638769E-2</v>
      </c>
      <c r="M11" s="21">
        <v>2.080336E-2</v>
      </c>
      <c r="N11" s="22">
        <f t="shared" si="2"/>
        <v>5.4591823042517411E-2</v>
      </c>
      <c r="O11" s="22">
        <f t="shared" si="3"/>
        <v>6.4622973573833203E-2</v>
      </c>
      <c r="P11" s="23">
        <f t="shared" si="4"/>
        <v>7.7357021857462807E-2</v>
      </c>
      <c r="Q11" s="70">
        <v>0</v>
      </c>
      <c r="R11" s="21">
        <v>0</v>
      </c>
      <c r="S11" s="23">
        <f t="shared" si="5"/>
        <v>0</v>
      </c>
    </row>
    <row r="12" spans="1:19" ht="51" x14ac:dyDescent="0.25">
      <c r="A12" s="17"/>
      <c r="B12" s="19">
        <v>5005239</v>
      </c>
      <c r="C12" s="19" t="s">
        <v>2192</v>
      </c>
      <c r="D12" s="68">
        <v>3000716</v>
      </c>
      <c r="E12" s="19" t="s">
        <v>2187</v>
      </c>
      <c r="F12" s="69">
        <v>117</v>
      </c>
      <c r="G12" s="19" t="s">
        <v>688</v>
      </c>
      <c r="H12" s="20">
        <v>5.2263429999999991</v>
      </c>
      <c r="I12" s="21">
        <v>5.0574729999999999</v>
      </c>
      <c r="J12" s="21">
        <f t="shared" si="1"/>
        <v>2.202774275663566</v>
      </c>
      <c r="K12" s="21">
        <v>1.5102537156635663</v>
      </c>
      <c r="L12" s="21">
        <v>0.36178454999999993</v>
      </c>
      <c r="M12" s="21">
        <v>0.33073600999999997</v>
      </c>
      <c r="N12" s="22">
        <f t="shared" si="2"/>
        <v>0.2986182458440344</v>
      </c>
      <c r="O12" s="22">
        <f t="shared" si="3"/>
        <v>0.37015289368100751</v>
      </c>
      <c r="P12" s="23">
        <f t="shared" si="4"/>
        <v>0.43554840048845855</v>
      </c>
      <c r="Q12" s="70">
        <v>0</v>
      </c>
      <c r="R12" s="21">
        <v>0</v>
      </c>
      <c r="S12" s="23">
        <f t="shared" si="5"/>
        <v>0</v>
      </c>
    </row>
    <row r="13" spans="1:19" ht="51" x14ac:dyDescent="0.25">
      <c r="A13" s="17"/>
      <c r="B13" s="19">
        <v>5005240</v>
      </c>
      <c r="C13" s="19" t="s">
        <v>2193</v>
      </c>
      <c r="D13" s="68">
        <v>3000716</v>
      </c>
      <c r="E13" s="19" t="s">
        <v>2187</v>
      </c>
      <c r="F13" s="69">
        <v>6</v>
      </c>
      <c r="G13" s="19" t="s">
        <v>635</v>
      </c>
      <c r="H13" s="20">
        <v>0.33602799999999999</v>
      </c>
      <c r="I13" s="21">
        <v>3.6780600000000003</v>
      </c>
      <c r="J13" s="21">
        <f t="shared" si="1"/>
        <v>0.13515289617372131</v>
      </c>
      <c r="K13" s="21">
        <v>0.12133704617372132</v>
      </c>
      <c r="L13" s="21">
        <v>3.7258499999999997E-3</v>
      </c>
      <c r="M13" s="21">
        <v>1.009E-2</v>
      </c>
      <c r="N13" s="22">
        <f t="shared" si="2"/>
        <v>3.29894145755429E-2</v>
      </c>
      <c r="O13" s="22">
        <f t="shared" si="3"/>
        <v>3.4002407838295542E-2</v>
      </c>
      <c r="P13" s="23">
        <f t="shared" si="4"/>
        <v>3.6745701857425192E-2</v>
      </c>
      <c r="Q13" s="70">
        <v>0</v>
      </c>
      <c r="R13" s="21">
        <v>0</v>
      </c>
      <c r="S13" s="23">
        <f t="shared" si="5"/>
        <v>0</v>
      </c>
    </row>
    <row r="14" spans="1:19" ht="51" x14ac:dyDescent="0.25">
      <c r="A14" s="17"/>
      <c r="B14" s="19">
        <v>5005241</v>
      </c>
      <c r="C14" s="19" t="s">
        <v>2194</v>
      </c>
      <c r="D14" s="68">
        <v>3000716</v>
      </c>
      <c r="E14" s="19" t="s">
        <v>2187</v>
      </c>
      <c r="F14" s="69">
        <v>166</v>
      </c>
      <c r="G14" s="19" t="s">
        <v>2195</v>
      </c>
      <c r="H14" s="20">
        <v>0.17121700000000001</v>
      </c>
      <c r="I14" s="21">
        <v>0.43921700000000002</v>
      </c>
      <c r="J14" s="21">
        <f t="shared" si="1"/>
        <v>3.8191319560658937E-2</v>
      </c>
      <c r="K14" s="21">
        <v>2.8123869560658932E-2</v>
      </c>
      <c r="L14" s="21">
        <v>7.3174499999999996E-3</v>
      </c>
      <c r="M14" s="21">
        <v>2.7499999999999998E-3</v>
      </c>
      <c r="N14" s="22">
        <f t="shared" si="2"/>
        <v>6.4031832922357132E-2</v>
      </c>
      <c r="O14" s="22">
        <f t="shared" si="3"/>
        <v>8.0692048715461678E-2</v>
      </c>
      <c r="P14" s="23">
        <f t="shared" si="4"/>
        <v>8.6953190702224487E-2</v>
      </c>
      <c r="Q14" s="70">
        <v>0</v>
      </c>
      <c r="R14" s="21">
        <v>0</v>
      </c>
      <c r="S14" s="23">
        <f t="shared" si="5"/>
        <v>0</v>
      </c>
    </row>
    <row r="15" spans="1:19" ht="15.75" thickBot="1" x14ac:dyDescent="0.3">
      <c r="A15" s="41" t="s">
        <v>294</v>
      </c>
      <c r="B15" s="43"/>
      <c r="C15" s="43"/>
      <c r="D15" s="65"/>
      <c r="E15" s="43"/>
      <c r="F15" s="66"/>
      <c r="G15" s="43"/>
      <c r="H15" s="44">
        <f>H6-H7</f>
        <v>0</v>
      </c>
      <c r="I15" s="44">
        <f t="shared" ref="I15:M15" si="6">I6-I7</f>
        <v>0</v>
      </c>
      <c r="J15" s="44">
        <f t="shared" si="6"/>
        <v>0</v>
      </c>
      <c r="K15" s="44">
        <f t="shared" si="6"/>
        <v>0</v>
      </c>
      <c r="L15" s="44">
        <f t="shared" si="6"/>
        <v>0</v>
      </c>
      <c r="M15" s="44">
        <f t="shared" si="6"/>
        <v>0</v>
      </c>
      <c r="N15" s="46">
        <f t="shared" si="2"/>
        <v>0</v>
      </c>
      <c r="O15" s="46">
        <f t="shared" si="3"/>
        <v>0</v>
      </c>
      <c r="P15" s="47">
        <f t="shared" si="4"/>
        <v>0</v>
      </c>
      <c r="Q15" s="67"/>
      <c r="R15" s="45"/>
      <c r="S15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workbookViewId="0">
      <selection activeCell="A10" sqref="A10:L10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135</v>
      </c>
      <c r="B1" s="50" t="s">
        <v>95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2198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4620.3602170000004</v>
      </c>
      <c r="E6" s="14">
        <v>5699.4229959999975</v>
      </c>
      <c r="F6" s="14">
        <v>3431.2148849849254</v>
      </c>
      <c r="G6" s="14">
        <v>2485.647326794925</v>
      </c>
      <c r="H6" s="14">
        <v>483.23900541</v>
      </c>
      <c r="I6" s="14">
        <v>462.32855278000005</v>
      </c>
      <c r="J6" s="15">
        <v>0.43612262654297052</v>
      </c>
      <c r="K6" s="15">
        <v>0.52090998234182062</v>
      </c>
      <c r="L6" s="16">
        <v>0.60202846628387474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4620.3602169999976</v>
      </c>
      <c r="E7" s="38">
        <f ca="1">SUM(E8:OFFSET(E6,MATCH("GOBIERNOS REGIONALES",$A$8:$A$50,0),0))</f>
        <v>5697.4339950000012</v>
      </c>
      <c r="F7" s="38">
        <f ca="1">SUM(F8:OFFSET(F6,MATCH("GOBIERNOS REGIONALES",$A$8:$A$50,0),0))</f>
        <v>3430.7828710725653</v>
      </c>
      <c r="G7" s="38">
        <f ca="1">SUM(G8:OFFSET(G6,MATCH("GOBIERNOS REGIONALES",$A$8:$A$50,0),0))</f>
        <v>2485.5091346525651</v>
      </c>
      <c r="H7" s="38">
        <f ca="1">SUM(H8:OFFSET(H6,MATCH("GOBIERNOS REGIONALES",$A$8:$A$50,0),0))</f>
        <v>483.10107878999997</v>
      </c>
      <c r="I7" s="38">
        <f ca="1">SUM(I8:OFFSET(I6,MATCH("GOBIERNOS REGIONALES",$A$8:$A$50,0),0))</f>
        <v>462.17265763000006</v>
      </c>
      <c r="J7" s="39">
        <f ca="1">IFERROR(G7/E7,0)</f>
        <v>0.43625062384817753</v>
      </c>
      <c r="K7" s="39">
        <f ca="1">IFERROR(SUM(G7,H7)/E7,0)</f>
        <v>0.52104337076090412</v>
      </c>
      <c r="L7" s="40">
        <f ca="1">IFERROR(SUM(G7,H7,I7)/E7,0)</f>
        <v>0.60216281120296933</v>
      </c>
      <c r="M7" s="4"/>
    </row>
    <row r="8" spans="1:13" x14ac:dyDescent="0.25">
      <c r="A8" s="17"/>
      <c r="B8" s="18">
        <v>26</v>
      </c>
      <c r="C8" s="19" t="s">
        <v>120</v>
      </c>
      <c r="D8" s="20">
        <v>4620.3602169999976</v>
      </c>
      <c r="E8" s="21">
        <v>5697.4339950000012</v>
      </c>
      <c r="F8" s="21">
        <f t="shared" ref="F8:F11" si="0">SUM(G8,H8,I8)</f>
        <v>3430.7828710725653</v>
      </c>
      <c r="G8" s="21">
        <v>2485.5091346525651</v>
      </c>
      <c r="H8" s="21">
        <v>483.10107878999997</v>
      </c>
      <c r="I8" s="21">
        <v>462.17265763000006</v>
      </c>
      <c r="J8" s="22">
        <f t="shared" ref="J8:J11" si="1">IFERROR(G8/E8,0)</f>
        <v>0.43625062384817753</v>
      </c>
      <c r="K8" s="22">
        <f t="shared" ref="K8:K11" si="2">IFERROR(SUM(G8,H8)/E8,0)</f>
        <v>0.52104337076090412</v>
      </c>
      <c r="L8" s="23">
        <f t="shared" ref="L8:L11" si="3">IFERROR(SUM(G8,H8,I8)/E8,0)</f>
        <v>0.60216281120296933</v>
      </c>
      <c r="M8" s="4"/>
    </row>
    <row r="9" spans="1:13" x14ac:dyDescent="0.25">
      <c r="A9" s="34" t="s">
        <v>206</v>
      </c>
      <c r="B9" s="57"/>
      <c r="C9" s="36"/>
      <c r="D9" s="37">
        <f ca="1">SUM(D10:OFFSET(D8,(MATCH("GOBIERNOS LOCALES",$A$8:$A$50,0)-MATCH("GOBIERNOS REGIONALES",$A$8:$A$50,0)),0))</f>
        <v>0</v>
      </c>
      <c r="E9" s="38">
        <f ca="1">SUM(E10:OFFSET(E8,(MATCH("GOBIERNOS LOCALES",$A$8:$A$50,0)-MATCH("GOBIERNOS REGIONALES",$A$8:$A$50,0)),0))</f>
        <v>1.989001</v>
      </c>
      <c r="F9" s="38">
        <f ca="1">SUM(F10:OFFSET(F8,(MATCH("GOBIERNOS LOCALES",$A$8:$A$50,0)-MATCH("GOBIERNOS REGIONALES",$A$8:$A$50,0)),0))</f>
        <v>0.43201391235991238</v>
      </c>
      <c r="G9" s="38">
        <f ca="1">SUM(G10:OFFSET(G8,(MATCH("GOBIERNOS LOCALES",$A$8:$A$50,0)-MATCH("GOBIERNOS REGIONALES",$A$8:$A$50,0)),0))</f>
        <v>0.1381921423599124</v>
      </c>
      <c r="H9" s="38">
        <f ca="1">SUM(H10:OFFSET(H8,(MATCH("GOBIERNOS LOCALES",$A$8:$A$50,0)-MATCH("GOBIERNOS REGIONALES",$A$8:$A$50,0)),0))</f>
        <v>0.13792662</v>
      </c>
      <c r="I9" s="38">
        <f ca="1">SUM(I10:OFFSET(I8,(MATCH("GOBIERNOS LOCALES",$A$8:$A$50,0)-MATCH("GOBIERNOS REGIONALES",$A$8:$A$50,0)),0))</f>
        <v>0.15589514999999998</v>
      </c>
      <c r="J9" s="39">
        <f t="shared" ca="1" si="1"/>
        <v>6.9478166355830082E-2</v>
      </c>
      <c r="K9" s="39">
        <f t="shared" ca="1" si="2"/>
        <v>0.13882283737409504</v>
      </c>
      <c r="L9" s="40">
        <f t="shared" ca="1" si="3"/>
        <v>0.21720145558494561</v>
      </c>
      <c r="M9" s="4"/>
    </row>
    <row r="10" spans="1:13" ht="15.75" thickBot="1" x14ac:dyDescent="0.3">
      <c r="A10" s="24"/>
      <c r="B10" s="25">
        <v>443</v>
      </c>
      <c r="C10" s="26" t="s">
        <v>210</v>
      </c>
      <c r="D10" s="27">
        <v>0</v>
      </c>
      <c r="E10" s="28">
        <v>1.989001</v>
      </c>
      <c r="F10" s="28">
        <f t="shared" si="0"/>
        <v>0.43201391235991238</v>
      </c>
      <c r="G10" s="28">
        <v>0.1381921423599124</v>
      </c>
      <c r="H10" s="28">
        <v>0.13792662</v>
      </c>
      <c r="I10" s="28">
        <v>0.15589514999999998</v>
      </c>
      <c r="J10" s="29">
        <f t="shared" si="1"/>
        <v>6.9478166355830082E-2</v>
      </c>
      <c r="K10" s="29">
        <f t="shared" si="2"/>
        <v>0.13882283737409504</v>
      </c>
      <c r="L10" s="30">
        <f t="shared" si="3"/>
        <v>0.21720145558494561</v>
      </c>
      <c r="M10" s="4"/>
    </row>
    <row r="11" spans="1:13" x14ac:dyDescent="0.25">
      <c r="A11" t="s">
        <v>233</v>
      </c>
      <c r="D11" s="5"/>
      <c r="E11" s="5"/>
      <c r="F11" s="5">
        <f t="shared" si="0"/>
        <v>0</v>
      </c>
      <c r="G11" s="5"/>
      <c r="H11" s="5"/>
      <c r="I11" s="5"/>
      <c r="J11" s="4">
        <f t="shared" si="1"/>
        <v>0</v>
      </c>
      <c r="K11" s="4">
        <f t="shared" si="2"/>
        <v>0</v>
      </c>
      <c r="L11" s="4">
        <f t="shared" si="3"/>
        <v>0</v>
      </c>
      <c r="M11" s="4"/>
    </row>
    <row r="12" spans="1:13" x14ac:dyDescent="0.25">
      <c r="D12" s="5"/>
      <c r="E12" s="5"/>
      <c r="F12" s="5"/>
      <c r="G12" s="5"/>
      <c r="H12" s="5"/>
      <c r="I12" s="5"/>
      <c r="J12" s="4"/>
      <c r="K12" s="4"/>
      <c r="L12" s="4"/>
      <c r="M12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135</v>
      </c>
      <c r="B1" s="51" t="s">
        <v>95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2199</v>
      </c>
      <c r="N2" s="72" t="s">
        <v>2233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4620.3602170000004</v>
      </c>
      <c r="E6" s="14">
        <f ca="1">SUM(E7:OFFSET(E7,50,0))</f>
        <v>5699.4229959999975</v>
      </c>
      <c r="F6" s="14">
        <f ca="1">SUM(F7:OFFSET(F7,50,0))</f>
        <v>3431.2148849849254</v>
      </c>
      <c r="G6" s="14">
        <f ca="1">SUM(G7:OFFSET(G7,50,0))</f>
        <v>2485.647326794925</v>
      </c>
      <c r="H6" s="14">
        <f ca="1">SUM(H7:OFFSET(H7,50,0))</f>
        <v>483.23900541</v>
      </c>
      <c r="I6" s="14">
        <f ca="1">SUM(I7:OFFSET(I7,50,0))</f>
        <v>462.32855278000005</v>
      </c>
      <c r="J6" s="15">
        <f ca="1">IFERROR(G6/E6,0)</f>
        <v>0.43612262654297052</v>
      </c>
      <c r="K6" s="15">
        <f ca="1">IFERROR(SUM(G6,H6)/E6,0)</f>
        <v>0.52090998234182062</v>
      </c>
      <c r="L6" s="16">
        <f ca="1">IFERROR(SUM(G6,H6,I6)/E6,0)</f>
        <v>0.60202846628387474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23.520868999999998</v>
      </c>
      <c r="E7" s="21">
        <v>24.525345000000002</v>
      </c>
      <c r="F7" s="21">
        <f t="shared" ref="F7:F32" si="0">SUM(G7,H7,I7)</f>
        <v>13.668012901832256</v>
      </c>
      <c r="G7" s="21">
        <v>9.6625082418322563</v>
      </c>
      <c r="H7" s="21">
        <v>2.28763403</v>
      </c>
      <c r="I7" s="21">
        <v>1.71787063</v>
      </c>
      <c r="J7" s="22">
        <f t="shared" ref="J7:J32" si="1">IFERROR(G7/E7,0)</f>
        <v>0.39398052267286171</v>
      </c>
      <c r="K7" s="22">
        <f t="shared" ref="K7:K32" si="2">IFERROR(SUM(G7,H7)/E7,0)</f>
        <v>0.4872568468183528</v>
      </c>
      <c r="L7" s="23">
        <f t="shared" ref="L7:L32" si="3">IFERROR(SUM(G7,H7,I7)/E7,0)</f>
        <v>0.55730155485406041</v>
      </c>
      <c r="M7" s="4"/>
      <c r="N7" t="s">
        <v>259</v>
      </c>
      <c r="O7" s="5">
        <v>3.1169706033788964</v>
      </c>
      <c r="P7" s="71">
        <v>0.81903183149250347</v>
      </c>
    </row>
    <row r="8" spans="1:16" x14ac:dyDescent="0.25">
      <c r="A8" s="17"/>
      <c r="B8" s="55">
        <v>2</v>
      </c>
      <c r="C8" s="19" t="s">
        <v>251</v>
      </c>
      <c r="D8" s="20">
        <v>4.3644169999999995</v>
      </c>
      <c r="E8" s="21">
        <v>4.3644169999999995</v>
      </c>
      <c r="F8" s="21">
        <f t="shared" si="0"/>
        <v>2.2693474997704599</v>
      </c>
      <c r="G8" s="21">
        <v>1.7115739397704601</v>
      </c>
      <c r="H8" s="21">
        <v>0.30378677999999998</v>
      </c>
      <c r="I8" s="21">
        <v>0.25398677999999997</v>
      </c>
      <c r="J8" s="22">
        <f t="shared" si="1"/>
        <v>0.39216553775005009</v>
      </c>
      <c r="K8" s="22">
        <f t="shared" si="2"/>
        <v>0.46177088939266348</v>
      </c>
      <c r="L8" s="23">
        <f t="shared" si="3"/>
        <v>0.51996578231879775</v>
      </c>
      <c r="M8" s="4"/>
      <c r="N8" t="s">
        <v>462</v>
      </c>
      <c r="O8" s="5">
        <v>17.526038861663771</v>
      </c>
      <c r="P8" s="71">
        <v>0.77006267220925606</v>
      </c>
    </row>
    <row r="9" spans="1:16" x14ac:dyDescent="0.25">
      <c r="A9" s="17"/>
      <c r="B9" s="55">
        <v>3</v>
      </c>
      <c r="C9" s="19" t="s">
        <v>252</v>
      </c>
      <c r="D9" s="20">
        <v>5.4042159999999999</v>
      </c>
      <c r="E9" s="21">
        <v>5.4042159999999999</v>
      </c>
      <c r="F9" s="21">
        <f t="shared" si="0"/>
        <v>2.6860196274722625</v>
      </c>
      <c r="G9" s="21">
        <v>2.0378361474722624</v>
      </c>
      <c r="H9" s="21">
        <v>0.32744174000000004</v>
      </c>
      <c r="I9" s="21">
        <v>0.32074174</v>
      </c>
      <c r="J9" s="22">
        <f t="shared" si="1"/>
        <v>0.37708266055099621</v>
      </c>
      <c r="K9" s="22">
        <f t="shared" si="2"/>
        <v>0.4376727146865082</v>
      </c>
      <c r="L9" s="23">
        <f t="shared" si="3"/>
        <v>0.49702299602241334</v>
      </c>
      <c r="M9" s="4"/>
      <c r="N9" t="s">
        <v>256</v>
      </c>
      <c r="O9" s="5">
        <v>1467.4307628800423</v>
      </c>
      <c r="P9" s="71">
        <v>0.66550632271859267</v>
      </c>
    </row>
    <row r="10" spans="1:16" x14ac:dyDescent="0.25">
      <c r="A10" s="17"/>
      <c r="B10" s="55">
        <v>4</v>
      </c>
      <c r="C10" s="19" t="s">
        <v>253</v>
      </c>
      <c r="D10" s="20">
        <v>122.107145</v>
      </c>
      <c r="E10" s="21">
        <v>118.65910400000001</v>
      </c>
      <c r="F10" s="21">
        <f t="shared" si="0"/>
        <v>64.013577890143807</v>
      </c>
      <c r="G10" s="21">
        <v>45.737747260143806</v>
      </c>
      <c r="H10" s="21">
        <v>9.5403665100000019</v>
      </c>
      <c r="I10" s="21">
        <v>8.7354641199999996</v>
      </c>
      <c r="J10" s="22">
        <f t="shared" si="1"/>
        <v>0.38545501961774292</v>
      </c>
      <c r="K10" s="22">
        <f t="shared" si="2"/>
        <v>0.46585649062497386</v>
      </c>
      <c r="L10" s="23">
        <f t="shared" si="3"/>
        <v>0.53947464402009815</v>
      </c>
      <c r="M10" s="4"/>
      <c r="N10" t="s">
        <v>274</v>
      </c>
      <c r="O10" s="5">
        <v>38.120320222824454</v>
      </c>
      <c r="P10" s="71">
        <v>0.6282108125086211</v>
      </c>
    </row>
    <row r="11" spans="1:16" x14ac:dyDescent="0.25">
      <c r="A11" s="17"/>
      <c r="B11" s="55">
        <v>5</v>
      </c>
      <c r="C11" s="19" t="s">
        <v>254</v>
      </c>
      <c r="D11" s="20">
        <v>100.00071899999999</v>
      </c>
      <c r="E11" s="21">
        <v>107.58502199999998</v>
      </c>
      <c r="F11" s="21">
        <f t="shared" si="0"/>
        <v>60.233822372375656</v>
      </c>
      <c r="G11" s="21">
        <v>44.17123145237565</v>
      </c>
      <c r="H11" s="21">
        <v>9.9235358799999993</v>
      </c>
      <c r="I11" s="21">
        <v>6.1390550400000006</v>
      </c>
      <c r="J11" s="22">
        <f t="shared" si="1"/>
        <v>0.41057045517335727</v>
      </c>
      <c r="K11" s="22">
        <f t="shared" si="2"/>
        <v>0.50280946480055244</v>
      </c>
      <c r="L11" s="23">
        <f t="shared" si="3"/>
        <v>0.55987182279309911</v>
      </c>
      <c r="M11" s="4"/>
      <c r="N11" t="s">
        <v>268</v>
      </c>
      <c r="O11" s="5">
        <v>0.23003078244100866</v>
      </c>
      <c r="P11" s="71">
        <v>0.61954144565734959</v>
      </c>
    </row>
    <row r="12" spans="1:16" x14ac:dyDescent="0.25">
      <c r="A12" s="17"/>
      <c r="B12" s="55">
        <v>6</v>
      </c>
      <c r="C12" s="19" t="s">
        <v>255</v>
      </c>
      <c r="D12" s="20">
        <v>5.6898059999999999</v>
      </c>
      <c r="E12" s="21">
        <v>5.6898059999999999</v>
      </c>
      <c r="F12" s="21">
        <f t="shared" si="0"/>
        <v>3.3442523943217326</v>
      </c>
      <c r="G12" s="21">
        <v>2.5051832143217325</v>
      </c>
      <c r="H12" s="21">
        <v>0.47156259</v>
      </c>
      <c r="I12" s="21">
        <v>0.36750658999999997</v>
      </c>
      <c r="J12" s="22">
        <f t="shared" si="1"/>
        <v>0.44029325680378778</v>
      </c>
      <c r="K12" s="22">
        <f t="shared" si="2"/>
        <v>0.5231717574064445</v>
      </c>
      <c r="L12" s="23">
        <f t="shared" si="3"/>
        <v>0.58776211250818267</v>
      </c>
      <c r="M12" s="4"/>
      <c r="N12" t="s">
        <v>271</v>
      </c>
      <c r="O12" s="5">
        <v>19.049975296466833</v>
      </c>
      <c r="P12" s="71">
        <v>0.61905838194329577</v>
      </c>
    </row>
    <row r="13" spans="1:16" x14ac:dyDescent="0.25">
      <c r="A13" s="17"/>
      <c r="B13" s="55">
        <v>7</v>
      </c>
      <c r="C13" s="19" t="s">
        <v>256</v>
      </c>
      <c r="D13" s="20">
        <v>1451.8669299999997</v>
      </c>
      <c r="E13" s="21">
        <v>2204.9839539999998</v>
      </c>
      <c r="F13" s="21">
        <f t="shared" si="0"/>
        <v>1467.4307628800423</v>
      </c>
      <c r="G13" s="21">
        <v>1182.0529941000423</v>
      </c>
      <c r="H13" s="21">
        <v>136.15721526999997</v>
      </c>
      <c r="I13" s="21">
        <v>149.22055351</v>
      </c>
      <c r="J13" s="22">
        <f t="shared" si="1"/>
        <v>0.53608235649774816</v>
      </c>
      <c r="K13" s="22">
        <f t="shared" si="2"/>
        <v>0.59783210983404844</v>
      </c>
      <c r="L13" s="23">
        <f t="shared" si="3"/>
        <v>0.66550632271859267</v>
      </c>
      <c r="M13" s="4"/>
      <c r="N13" t="s">
        <v>266</v>
      </c>
      <c r="O13" s="5">
        <v>2.4582861011622388</v>
      </c>
      <c r="P13" s="71">
        <v>0.60727961530972807</v>
      </c>
    </row>
    <row r="14" spans="1:16" x14ac:dyDescent="0.25">
      <c r="A14" s="17"/>
      <c r="B14" s="55">
        <v>8</v>
      </c>
      <c r="C14" s="19" t="s">
        <v>257</v>
      </c>
      <c r="D14" s="20">
        <v>110.207864</v>
      </c>
      <c r="E14" s="21">
        <v>116.91069100000001</v>
      </c>
      <c r="F14" s="21">
        <f t="shared" si="0"/>
        <v>51.742116503905564</v>
      </c>
      <c r="G14" s="21">
        <v>36.701188673905563</v>
      </c>
      <c r="H14" s="21">
        <v>7.8827912299999996</v>
      </c>
      <c r="I14" s="21">
        <v>7.1581366000000006</v>
      </c>
      <c r="J14" s="22">
        <f t="shared" si="1"/>
        <v>0.31392500001480239</v>
      </c>
      <c r="K14" s="22">
        <f t="shared" si="2"/>
        <v>0.38135075177945499</v>
      </c>
      <c r="L14" s="23">
        <f t="shared" si="3"/>
        <v>0.44257814286552766</v>
      </c>
      <c r="M14" s="4"/>
      <c r="N14" t="s">
        <v>260</v>
      </c>
      <c r="O14" s="5">
        <v>9.5862258570909074</v>
      </c>
      <c r="P14" s="71">
        <v>0.58925281645520156</v>
      </c>
    </row>
    <row r="15" spans="1:16" x14ac:dyDescent="0.25">
      <c r="A15" s="17"/>
      <c r="B15" s="55">
        <v>9</v>
      </c>
      <c r="C15" s="19" t="s">
        <v>258</v>
      </c>
      <c r="D15" s="20">
        <v>11.829545</v>
      </c>
      <c r="E15" s="21">
        <v>11.829545</v>
      </c>
      <c r="F15" s="21">
        <f t="shared" si="0"/>
        <v>2.0185348491403055</v>
      </c>
      <c r="G15" s="21">
        <v>1.5164248291403055</v>
      </c>
      <c r="H15" s="21">
        <v>0.25118100999999998</v>
      </c>
      <c r="I15" s="21">
        <v>0.25092901000000001</v>
      </c>
      <c r="J15" s="22">
        <f t="shared" si="1"/>
        <v>0.12818961584239338</v>
      </c>
      <c r="K15" s="22">
        <f t="shared" si="2"/>
        <v>0.14942297773416524</v>
      </c>
      <c r="L15" s="23">
        <f t="shared" si="3"/>
        <v>0.17063503703145858</v>
      </c>
      <c r="M15" s="4"/>
      <c r="N15" t="s">
        <v>255</v>
      </c>
      <c r="O15" s="5">
        <v>3.3442523943217326</v>
      </c>
      <c r="P15" s="71">
        <v>0.58776211250818267</v>
      </c>
    </row>
    <row r="16" spans="1:16" x14ac:dyDescent="0.25">
      <c r="A16" s="17"/>
      <c r="B16" s="55">
        <v>10</v>
      </c>
      <c r="C16" s="19" t="s">
        <v>259</v>
      </c>
      <c r="D16" s="20">
        <v>3.8056770000000002</v>
      </c>
      <c r="E16" s="21">
        <v>3.8056770000000002</v>
      </c>
      <c r="F16" s="21">
        <f t="shared" si="0"/>
        <v>3.1169706033788964</v>
      </c>
      <c r="G16" s="21">
        <v>2.2483767233788967</v>
      </c>
      <c r="H16" s="21">
        <v>0.43429693999999996</v>
      </c>
      <c r="I16" s="21">
        <v>0.43429693999999996</v>
      </c>
      <c r="J16" s="22">
        <f t="shared" si="1"/>
        <v>0.59079546776536651</v>
      </c>
      <c r="K16" s="22">
        <f t="shared" si="2"/>
        <v>0.70491364962893499</v>
      </c>
      <c r="L16" s="23">
        <f t="shared" si="3"/>
        <v>0.81903183149250347</v>
      </c>
      <c r="M16" s="4"/>
      <c r="N16" t="s">
        <v>273</v>
      </c>
      <c r="O16" s="5">
        <v>16.032726651793844</v>
      </c>
      <c r="P16" s="71">
        <v>0.58238870736540271</v>
      </c>
    </row>
    <row r="17" spans="1:16" x14ac:dyDescent="0.25">
      <c r="A17" s="17"/>
      <c r="B17" s="55">
        <v>11</v>
      </c>
      <c r="C17" s="19" t="s">
        <v>260</v>
      </c>
      <c r="D17" s="20">
        <v>16.268442999999998</v>
      </c>
      <c r="E17" s="21">
        <v>16.268442999999998</v>
      </c>
      <c r="F17" s="21">
        <f t="shared" si="0"/>
        <v>9.5862258570909074</v>
      </c>
      <c r="G17" s="21">
        <v>6.8847650270909071</v>
      </c>
      <c r="H17" s="21">
        <v>1.2736272899999999</v>
      </c>
      <c r="I17" s="21">
        <v>1.42783354</v>
      </c>
      <c r="J17" s="22">
        <f t="shared" si="1"/>
        <v>0.42319753814737576</v>
      </c>
      <c r="K17" s="22">
        <f t="shared" si="2"/>
        <v>0.50148574864176665</v>
      </c>
      <c r="L17" s="23">
        <f t="shared" si="3"/>
        <v>0.58925281645520156</v>
      </c>
      <c r="M17" s="4"/>
      <c r="N17" t="s">
        <v>263</v>
      </c>
      <c r="O17" s="5">
        <v>24.245638948411944</v>
      </c>
      <c r="P17" s="71">
        <v>0.57693791953249829</v>
      </c>
    </row>
    <row r="18" spans="1:16" x14ac:dyDescent="0.25">
      <c r="A18" s="17"/>
      <c r="B18" s="55">
        <v>12</v>
      </c>
      <c r="C18" s="19" t="s">
        <v>261</v>
      </c>
      <c r="D18" s="20">
        <v>68.946794000000011</v>
      </c>
      <c r="E18" s="21">
        <v>67.391766000000018</v>
      </c>
      <c r="F18" s="21">
        <f t="shared" si="0"/>
        <v>31.911900573652382</v>
      </c>
      <c r="G18" s="21">
        <v>20.25654314365238</v>
      </c>
      <c r="H18" s="21">
        <v>5.0097559900000004</v>
      </c>
      <c r="I18" s="21">
        <v>6.6456014400000001</v>
      </c>
      <c r="J18" s="22">
        <f t="shared" si="1"/>
        <v>0.30057890371432577</v>
      </c>
      <c r="K18" s="22">
        <f t="shared" si="2"/>
        <v>0.37491670916670111</v>
      </c>
      <c r="L18" s="23">
        <f t="shared" si="3"/>
        <v>0.47352818404628799</v>
      </c>
      <c r="M18" s="4"/>
      <c r="N18" t="s">
        <v>264</v>
      </c>
      <c r="O18" s="5">
        <v>1369.3087763016183</v>
      </c>
      <c r="P18" s="71">
        <v>0.57385688031466775</v>
      </c>
    </row>
    <row r="19" spans="1:16" x14ac:dyDescent="0.25">
      <c r="A19" s="17"/>
      <c r="B19" s="55">
        <v>13</v>
      </c>
      <c r="C19" s="19" t="s">
        <v>262</v>
      </c>
      <c r="D19" s="20">
        <v>18.204011000000001</v>
      </c>
      <c r="E19" s="21">
        <v>19.184289000000003</v>
      </c>
      <c r="F19" s="21">
        <f t="shared" si="0"/>
        <v>10.653934638006362</v>
      </c>
      <c r="G19" s="21">
        <v>7.7164119780063629</v>
      </c>
      <c r="H19" s="21">
        <v>1.6773987699999999</v>
      </c>
      <c r="I19" s="21">
        <v>1.26012389</v>
      </c>
      <c r="J19" s="22">
        <f t="shared" si="1"/>
        <v>0.4022255908470917</v>
      </c>
      <c r="K19" s="22">
        <f t="shared" si="2"/>
        <v>0.48966165741176865</v>
      </c>
      <c r="L19" s="23">
        <f t="shared" si="3"/>
        <v>0.55534685898478486</v>
      </c>
      <c r="M19" s="4"/>
      <c r="N19" t="s">
        <v>269</v>
      </c>
      <c r="O19" s="5">
        <v>62.599788951527735</v>
      </c>
      <c r="P19" s="71">
        <v>0.56151099126962045</v>
      </c>
    </row>
    <row r="20" spans="1:16" x14ac:dyDescent="0.25">
      <c r="A20" s="17"/>
      <c r="B20" s="55">
        <v>14</v>
      </c>
      <c r="C20" s="19" t="s">
        <v>263</v>
      </c>
      <c r="D20" s="20">
        <v>41.231506000000003</v>
      </c>
      <c r="E20" s="21">
        <v>42.024692999999999</v>
      </c>
      <c r="F20" s="21">
        <f t="shared" si="0"/>
        <v>24.245638948411944</v>
      </c>
      <c r="G20" s="21">
        <v>17.324606448411942</v>
      </c>
      <c r="H20" s="21">
        <v>3.8084548300000005</v>
      </c>
      <c r="I20" s="21">
        <v>3.1125776700000003</v>
      </c>
      <c r="J20" s="22">
        <f t="shared" si="1"/>
        <v>0.41224825719516717</v>
      </c>
      <c r="K20" s="22">
        <f t="shared" si="2"/>
        <v>0.50287247258205892</v>
      </c>
      <c r="L20" s="23">
        <f t="shared" si="3"/>
        <v>0.57693791953249829</v>
      </c>
      <c r="M20" s="4"/>
      <c r="N20" t="s">
        <v>254</v>
      </c>
      <c r="O20" s="5">
        <v>60.233822372375656</v>
      </c>
      <c r="P20" s="71">
        <v>0.55987182279309911</v>
      </c>
    </row>
    <row r="21" spans="1:16" x14ac:dyDescent="0.25">
      <c r="A21" s="17"/>
      <c r="B21" s="55">
        <v>15</v>
      </c>
      <c r="C21" s="19" t="s">
        <v>264</v>
      </c>
      <c r="D21" s="20">
        <v>2064.5269010000006</v>
      </c>
      <c r="E21" s="21">
        <v>2386.1503159999993</v>
      </c>
      <c r="F21" s="21">
        <f t="shared" si="0"/>
        <v>1369.3087763016183</v>
      </c>
      <c r="G21" s="21">
        <v>886.04751085161843</v>
      </c>
      <c r="H21" s="21">
        <v>254.11636669000001</v>
      </c>
      <c r="I21" s="21">
        <v>229.14489875999999</v>
      </c>
      <c r="J21" s="22">
        <f t="shared" si="1"/>
        <v>0.3713292934273042</v>
      </c>
      <c r="K21" s="22">
        <f t="shared" si="2"/>
        <v>0.47782567170911572</v>
      </c>
      <c r="L21" s="23">
        <f t="shared" si="3"/>
        <v>0.57385688031466775</v>
      </c>
      <c r="M21" s="4"/>
      <c r="N21" t="s">
        <v>250</v>
      </c>
      <c r="O21" s="5">
        <v>13.668012901832256</v>
      </c>
      <c r="P21" s="71">
        <v>0.55730155485406041</v>
      </c>
    </row>
    <row r="22" spans="1:16" x14ac:dyDescent="0.25">
      <c r="A22" s="17"/>
      <c r="B22" s="55">
        <v>16</v>
      </c>
      <c r="C22" s="19" t="s">
        <v>265</v>
      </c>
      <c r="D22" s="20">
        <v>154.12970200000001</v>
      </c>
      <c r="E22" s="21">
        <v>144.35523500000002</v>
      </c>
      <c r="F22" s="21">
        <f t="shared" si="0"/>
        <v>78.585675343687129</v>
      </c>
      <c r="G22" s="21">
        <v>53.244901333687132</v>
      </c>
      <c r="H22" s="21">
        <v>11.543320289999999</v>
      </c>
      <c r="I22" s="21">
        <v>13.797453719999998</v>
      </c>
      <c r="J22" s="22">
        <f t="shared" si="1"/>
        <v>0.36884634861830345</v>
      </c>
      <c r="K22" s="22">
        <f t="shared" si="2"/>
        <v>0.44881102942811268</v>
      </c>
      <c r="L22" s="23">
        <f t="shared" si="3"/>
        <v>0.54439089336584934</v>
      </c>
      <c r="M22" s="4"/>
      <c r="N22" t="s">
        <v>262</v>
      </c>
      <c r="O22" s="5">
        <v>10.653934638006362</v>
      </c>
      <c r="P22" s="71">
        <v>0.55534685898478486</v>
      </c>
    </row>
    <row r="23" spans="1:16" x14ac:dyDescent="0.25">
      <c r="A23" s="17"/>
      <c r="B23" s="55">
        <v>17</v>
      </c>
      <c r="C23" s="19" t="s">
        <v>266</v>
      </c>
      <c r="D23" s="20">
        <v>4.0480300000000007</v>
      </c>
      <c r="E23" s="21">
        <v>4.0480300000000007</v>
      </c>
      <c r="F23" s="21">
        <f t="shared" si="0"/>
        <v>2.4582861011622388</v>
      </c>
      <c r="G23" s="21">
        <v>1.8511158211622387</v>
      </c>
      <c r="H23" s="21">
        <v>0.29950483</v>
      </c>
      <c r="I23" s="21">
        <v>0.30766545000000001</v>
      </c>
      <c r="J23" s="22">
        <f t="shared" si="1"/>
        <v>0.45728806880439088</v>
      </c>
      <c r="K23" s="22">
        <f t="shared" si="2"/>
        <v>0.53127586780785674</v>
      </c>
      <c r="L23" s="23">
        <f t="shared" si="3"/>
        <v>0.60727961530972807</v>
      </c>
      <c r="M23" s="4"/>
      <c r="N23" t="s">
        <v>265</v>
      </c>
      <c r="O23" s="5">
        <v>78.585675343687129</v>
      </c>
      <c r="P23" s="71">
        <v>0.54439089336584934</v>
      </c>
    </row>
    <row r="24" spans="1:16" x14ac:dyDescent="0.25">
      <c r="A24" s="17"/>
      <c r="B24" s="55">
        <v>18</v>
      </c>
      <c r="C24" s="19" t="s">
        <v>267</v>
      </c>
      <c r="D24" s="20">
        <v>30.939440999999995</v>
      </c>
      <c r="E24" s="21">
        <v>33.091404000000004</v>
      </c>
      <c r="F24" s="21">
        <f t="shared" si="0"/>
        <v>15.066609519327184</v>
      </c>
      <c r="G24" s="21">
        <v>11.020574249327183</v>
      </c>
      <c r="H24" s="21">
        <v>2.3020046500000002</v>
      </c>
      <c r="I24" s="21">
        <v>1.74403062</v>
      </c>
      <c r="J24" s="22">
        <f t="shared" si="1"/>
        <v>0.33303435083404687</v>
      </c>
      <c r="K24" s="22">
        <f t="shared" si="2"/>
        <v>0.40259938500425008</v>
      </c>
      <c r="L24" s="23">
        <f t="shared" si="3"/>
        <v>0.45530281880234463</v>
      </c>
      <c r="M24" s="4"/>
      <c r="N24" t="s">
        <v>253</v>
      </c>
      <c r="O24" s="5">
        <v>64.013577890143807</v>
      </c>
      <c r="P24" s="71">
        <v>0.53947464402009815</v>
      </c>
    </row>
    <row r="25" spans="1:16" x14ac:dyDescent="0.25">
      <c r="A25" s="17"/>
      <c r="B25" s="55">
        <v>19</v>
      </c>
      <c r="C25" s="19" t="s">
        <v>268</v>
      </c>
      <c r="D25" s="20">
        <v>0.37129200000000001</v>
      </c>
      <c r="E25" s="21">
        <v>0.37129200000000001</v>
      </c>
      <c r="F25" s="21">
        <f t="shared" si="0"/>
        <v>0.23003078244100866</v>
      </c>
      <c r="G25" s="21">
        <v>0.17124462244100869</v>
      </c>
      <c r="H25" s="21">
        <v>2.9393079999999999E-2</v>
      </c>
      <c r="I25" s="21">
        <v>2.9393079999999999E-2</v>
      </c>
      <c r="J25" s="22">
        <f t="shared" si="1"/>
        <v>0.46121279866253162</v>
      </c>
      <c r="K25" s="22">
        <f t="shared" si="2"/>
        <v>0.5403771221599406</v>
      </c>
      <c r="L25" s="23">
        <f t="shared" si="3"/>
        <v>0.61954144565734959</v>
      </c>
      <c r="M25" s="4"/>
      <c r="N25" t="s">
        <v>270</v>
      </c>
      <c r="O25" s="5">
        <v>26.082689727431067</v>
      </c>
      <c r="P25" s="71">
        <v>0.52973410430329382</v>
      </c>
    </row>
    <row r="26" spans="1:16" x14ac:dyDescent="0.25">
      <c r="A26" s="17"/>
      <c r="B26" s="55">
        <v>20</v>
      </c>
      <c r="C26" s="19" t="s">
        <v>269</v>
      </c>
      <c r="D26" s="20">
        <v>112.19749999999999</v>
      </c>
      <c r="E26" s="21">
        <v>111.48452999999999</v>
      </c>
      <c r="F26" s="21">
        <f t="shared" si="0"/>
        <v>62.599788951527735</v>
      </c>
      <c r="G26" s="21">
        <v>45.283020781527739</v>
      </c>
      <c r="H26" s="21">
        <v>8.6740566700000006</v>
      </c>
      <c r="I26" s="21">
        <v>8.642711499999999</v>
      </c>
      <c r="J26" s="22">
        <f t="shared" si="1"/>
        <v>0.40618210240943514</v>
      </c>
      <c r="K26" s="22">
        <f t="shared" si="2"/>
        <v>0.48398712764477492</v>
      </c>
      <c r="L26" s="23">
        <f t="shared" si="3"/>
        <v>0.56151099126962045</v>
      </c>
      <c r="M26" s="4"/>
      <c r="N26" t="s">
        <v>251</v>
      </c>
      <c r="O26" s="5">
        <v>2.2693474997704599</v>
      </c>
      <c r="P26" s="71">
        <v>0.51996578231879775</v>
      </c>
    </row>
    <row r="27" spans="1:16" x14ac:dyDescent="0.25">
      <c r="A27" s="17"/>
      <c r="B27" s="55">
        <v>21</v>
      </c>
      <c r="C27" s="19" t="s">
        <v>270</v>
      </c>
      <c r="D27" s="20">
        <v>47.159219999999991</v>
      </c>
      <c r="E27" s="21">
        <v>49.237323999999994</v>
      </c>
      <c r="F27" s="21">
        <f t="shared" si="0"/>
        <v>26.082689727431067</v>
      </c>
      <c r="G27" s="21">
        <v>18.840107217431068</v>
      </c>
      <c r="H27" s="21">
        <v>4.0646421699999999</v>
      </c>
      <c r="I27" s="21">
        <v>3.1779403400000001</v>
      </c>
      <c r="J27" s="22">
        <f t="shared" si="1"/>
        <v>0.38263873189840841</v>
      </c>
      <c r="K27" s="22">
        <f t="shared" si="2"/>
        <v>0.46519078468665498</v>
      </c>
      <c r="L27" s="23">
        <f t="shared" si="3"/>
        <v>0.52973410430329382</v>
      </c>
      <c r="M27" s="4"/>
      <c r="N27" t="s">
        <v>252</v>
      </c>
      <c r="O27" s="5">
        <v>2.6860196274722625</v>
      </c>
      <c r="P27" s="71">
        <v>0.49702299602241334</v>
      </c>
    </row>
    <row r="28" spans="1:16" x14ac:dyDescent="0.25">
      <c r="A28" s="17"/>
      <c r="B28" s="55">
        <v>22</v>
      </c>
      <c r="C28" s="19" t="s">
        <v>271</v>
      </c>
      <c r="D28" s="20">
        <v>27.372234000000002</v>
      </c>
      <c r="E28" s="21">
        <v>30.772501999999999</v>
      </c>
      <c r="F28" s="21">
        <f t="shared" si="0"/>
        <v>19.049975296466833</v>
      </c>
      <c r="G28" s="21">
        <v>9.9168243964668363</v>
      </c>
      <c r="H28" s="21">
        <v>7.21838449</v>
      </c>
      <c r="I28" s="21">
        <v>1.9147664099999999</v>
      </c>
      <c r="J28" s="22">
        <f t="shared" si="1"/>
        <v>0.32226253154413109</v>
      </c>
      <c r="K28" s="22">
        <f t="shared" si="2"/>
        <v>0.55683508888769706</v>
      </c>
      <c r="L28" s="23">
        <f t="shared" si="3"/>
        <v>0.61905838194329577</v>
      </c>
      <c r="M28" s="4"/>
      <c r="N28" t="s">
        <v>272</v>
      </c>
      <c r="O28" s="5">
        <v>39.232849685436364</v>
      </c>
      <c r="P28" s="71">
        <v>0.48848034822989361</v>
      </c>
    </row>
    <row r="29" spans="1:16" x14ac:dyDescent="0.25">
      <c r="A29" s="17"/>
      <c r="B29" s="55">
        <v>23</v>
      </c>
      <c r="C29" s="19" t="s">
        <v>272</v>
      </c>
      <c r="D29" s="20">
        <v>80.151511999999997</v>
      </c>
      <c r="E29" s="21">
        <v>80.316127000000009</v>
      </c>
      <c r="F29" s="21">
        <f t="shared" si="0"/>
        <v>39.232849685436364</v>
      </c>
      <c r="G29" s="21">
        <v>27.802868125436362</v>
      </c>
      <c r="H29" s="21">
        <v>5.6544425200000008</v>
      </c>
      <c r="I29" s="21">
        <v>5.77553904</v>
      </c>
      <c r="J29" s="22">
        <f t="shared" si="1"/>
        <v>0.34616793866861084</v>
      </c>
      <c r="K29" s="22">
        <f t="shared" si="2"/>
        <v>0.41657026919931489</v>
      </c>
      <c r="L29" s="23">
        <f t="shared" si="3"/>
        <v>0.48848034822989361</v>
      </c>
      <c r="M29" s="4"/>
      <c r="N29" t="s">
        <v>261</v>
      </c>
      <c r="O29" s="5">
        <v>31.911900573652382</v>
      </c>
      <c r="P29" s="71">
        <v>0.47352818404628799</v>
      </c>
    </row>
    <row r="30" spans="1:16" x14ac:dyDescent="0.25">
      <c r="A30" s="17"/>
      <c r="B30" s="55">
        <v>24</v>
      </c>
      <c r="C30" s="19" t="s">
        <v>273</v>
      </c>
      <c r="D30" s="20">
        <v>27.035423999999999</v>
      </c>
      <c r="E30" s="21">
        <v>27.529254000000002</v>
      </c>
      <c r="F30" s="21">
        <f t="shared" si="0"/>
        <v>16.032726651793844</v>
      </c>
      <c r="G30" s="21">
        <v>12.064854591793846</v>
      </c>
      <c r="H30" s="21">
        <v>2.0901271099999996</v>
      </c>
      <c r="I30" s="21">
        <v>1.8777449499999999</v>
      </c>
      <c r="J30" s="22">
        <f t="shared" si="1"/>
        <v>0.43825577662924847</v>
      </c>
      <c r="K30" s="22">
        <f t="shared" si="2"/>
        <v>0.5141796323937381</v>
      </c>
      <c r="L30" s="23">
        <f t="shared" si="3"/>
        <v>0.58238870736540271</v>
      </c>
      <c r="M30" s="4"/>
      <c r="N30" t="s">
        <v>267</v>
      </c>
      <c r="O30" s="5">
        <v>15.066609519327184</v>
      </c>
      <c r="P30" s="71">
        <v>0.45530281880234463</v>
      </c>
    </row>
    <row r="31" spans="1:16" x14ac:dyDescent="0.25">
      <c r="A31" s="17"/>
      <c r="B31" s="55">
        <v>25</v>
      </c>
      <c r="C31" s="19" t="s">
        <v>274</v>
      </c>
      <c r="D31" s="20">
        <v>73.975895000000008</v>
      </c>
      <c r="E31" s="21">
        <v>60.680777000000013</v>
      </c>
      <c r="F31" s="21">
        <f t="shared" si="0"/>
        <v>38.120320222824454</v>
      </c>
      <c r="G31" s="21">
        <v>27.685599422824453</v>
      </c>
      <c r="H31" s="21">
        <v>5.3836726100000005</v>
      </c>
      <c r="I31" s="21">
        <v>5.0510481900000004</v>
      </c>
      <c r="J31" s="22">
        <f t="shared" si="1"/>
        <v>0.45624991622675576</v>
      </c>
      <c r="K31" s="22">
        <f t="shared" si="2"/>
        <v>0.54497113695206045</v>
      </c>
      <c r="L31" s="23">
        <f t="shared" si="3"/>
        <v>0.6282108125086211</v>
      </c>
      <c r="M31" s="4"/>
      <c r="N31" t="s">
        <v>257</v>
      </c>
      <c r="O31" s="5">
        <v>51.742116503905564</v>
      </c>
      <c r="P31" s="71">
        <v>0.44257814286552766</v>
      </c>
    </row>
    <row r="32" spans="1:16" ht="15.75" thickBot="1" x14ac:dyDescent="0.3">
      <c r="A32" s="24"/>
      <c r="B32" s="56">
        <v>98</v>
      </c>
      <c r="C32" s="26" t="s">
        <v>462</v>
      </c>
      <c r="D32" s="27">
        <v>15.005123999999995</v>
      </c>
      <c r="E32" s="28">
        <v>22.759236999999999</v>
      </c>
      <c r="F32" s="28">
        <f t="shared" si="0"/>
        <v>17.526038861663771</v>
      </c>
      <c r="G32" s="28">
        <v>11.191314201663772</v>
      </c>
      <c r="H32" s="28">
        <v>2.5140414399999997</v>
      </c>
      <c r="I32" s="28">
        <v>3.8206832200000003</v>
      </c>
      <c r="J32" s="29">
        <f t="shared" si="1"/>
        <v>0.4917262473106534</v>
      </c>
      <c r="K32" s="29">
        <f t="shared" si="2"/>
        <v>0.60218871316572575</v>
      </c>
      <c r="L32" s="30">
        <f t="shared" si="3"/>
        <v>0.77006267220925606</v>
      </c>
      <c r="M32" s="4"/>
      <c r="N32" t="s">
        <v>258</v>
      </c>
      <c r="O32" s="5">
        <v>2.0185348491403055</v>
      </c>
      <c r="P32" s="71">
        <v>0.17063503703145858</v>
      </c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8"/>
  <sheetViews>
    <sheetView topLeftCell="A12" workbookViewId="0">
      <selection activeCell="A28" sqref="A28:D2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" customWidth="1"/>
    <col min="6" max="6" width="13.5703125" customWidth="1"/>
    <col min="7" max="9" width="0" hidden="1" customWidth="1"/>
  </cols>
  <sheetData>
    <row r="1" spans="1:13" ht="15.75" x14ac:dyDescent="0.25">
      <c r="A1" s="50">
        <v>135</v>
      </c>
      <c r="B1" s="49" t="s">
        <v>95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2200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4620.3602170000004</v>
      </c>
      <c r="E6" s="14">
        <v>5699.4229959999975</v>
      </c>
      <c r="F6" s="14">
        <v>3431.2148849849254</v>
      </c>
      <c r="G6" s="14">
        <v>2485.647326794925</v>
      </c>
      <c r="H6" s="14">
        <v>483.23900541</v>
      </c>
      <c r="I6" s="14">
        <v>462.32855278000005</v>
      </c>
      <c r="J6" s="15">
        <v>0.43612262654297052</v>
      </c>
      <c r="K6" s="15">
        <v>0.52090998234182062</v>
      </c>
      <c r="L6" s="16">
        <v>0.60202846628387474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3942.6370699999984</v>
      </c>
      <c r="E7" s="38">
        <f ca="1">SUM(E8:OFFSET(E6,MATCH("PROYECTOS",$A$8:$A$50,0),0))</f>
        <v>4172.9085969999996</v>
      </c>
      <c r="F7" s="38">
        <f ca="1">SUM(F8:OFFSET(F6,MATCH("PROYECTOS",$A$8:$A$50,0),0))</f>
        <v>2313.4694865345186</v>
      </c>
      <c r="G7" s="38">
        <f ca="1">SUM(G8:OFFSET(G6,MATCH("PROYECTOS",$A$8:$A$50,0),0))</f>
        <v>1551.4985561245182</v>
      </c>
      <c r="H7" s="38">
        <f ca="1">SUM(H8:OFFSET(H6,MATCH("PROYECTOS",$A$8:$A$50,0),0))</f>
        <v>342.85085479999998</v>
      </c>
      <c r="I7" s="38">
        <f ca="1">SUM(I8:OFFSET(I6,MATCH("PROYECTOS",$A$8:$A$50,0),0))</f>
        <v>419.12007561000001</v>
      </c>
      <c r="J7" s="39">
        <f ca="1">IFERROR(G7/E7,0)</f>
        <v>0.37180266954323571</v>
      </c>
      <c r="K7" s="39">
        <f ca="1">IFERROR(SUM(G7,H7)/E7,0)</f>
        <v>0.45396379213443827</v>
      </c>
      <c r="L7" s="40">
        <f ca="1">IFERROR(SUM(G7,H7,I7)/E7,0)</f>
        <v>0.55440214726910741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642.34844600000008</v>
      </c>
      <c r="E8" s="21">
        <v>621.90966700000001</v>
      </c>
      <c r="F8" s="21">
        <f t="shared" ref="F8:F18" si="0">SUM(G8,H8,I8)</f>
        <v>276.50303950454298</v>
      </c>
      <c r="G8" s="21">
        <v>166.63013124454301</v>
      </c>
      <c r="H8" s="21">
        <v>37.83529063999999</v>
      </c>
      <c r="I8" s="21">
        <v>72.037617620000006</v>
      </c>
      <c r="J8" s="22">
        <f t="shared" ref="J8:J19" si="1">IFERROR(G8/E8,0)</f>
        <v>0.26793301356504401</v>
      </c>
      <c r="K8" s="22">
        <f t="shared" ref="K8:K19" si="2">IFERROR(SUM(G8,H8)/E8,0)</f>
        <v>0.32877029050031309</v>
      </c>
      <c r="L8" s="23">
        <f t="shared" ref="L8:L19" si="3">IFERROR(SUM(G8,H8,I8)/E8,0)</f>
        <v>0.44460321840365119</v>
      </c>
      <c r="M8" s="4"/>
    </row>
    <row r="9" spans="1:13" ht="25.5" x14ac:dyDescent="0.25">
      <c r="A9" s="17"/>
      <c r="B9" s="19">
        <v>3000717</v>
      </c>
      <c r="C9" s="19" t="s">
        <v>2202</v>
      </c>
      <c r="D9" s="20">
        <v>2604.0461689999988</v>
      </c>
      <c r="E9" s="21">
        <v>2794.7034399999998</v>
      </c>
      <c r="F9" s="21">
        <f t="shared" si="0"/>
        <v>1682.3328403758508</v>
      </c>
      <c r="G9" s="21">
        <v>1158.8568308358506</v>
      </c>
      <c r="H9" s="21">
        <v>240.77081020000008</v>
      </c>
      <c r="I9" s="21">
        <v>282.70519933999998</v>
      </c>
      <c r="J9" s="22">
        <f t="shared" si="1"/>
        <v>0.41466182574128535</v>
      </c>
      <c r="K9" s="22">
        <f t="shared" si="2"/>
        <v>0.50081436942584889</v>
      </c>
      <c r="L9" s="23">
        <f t="shared" si="3"/>
        <v>0.60197186445508899</v>
      </c>
      <c r="M9" s="4"/>
    </row>
    <row r="10" spans="1:13" x14ac:dyDescent="0.25">
      <c r="A10" s="17"/>
      <c r="B10" s="19">
        <v>3000718</v>
      </c>
      <c r="C10" s="19" t="s">
        <v>2203</v>
      </c>
      <c r="D10" s="20">
        <v>7.6568450000000006</v>
      </c>
      <c r="E10" s="21">
        <v>7.6568450000000006</v>
      </c>
      <c r="F10" s="21">
        <f t="shared" si="0"/>
        <v>3.8846310158683872</v>
      </c>
      <c r="G10" s="21">
        <v>2.3170240558683872</v>
      </c>
      <c r="H10" s="21">
        <v>1.2921881800000001</v>
      </c>
      <c r="I10" s="21">
        <v>0.27541878000000003</v>
      </c>
      <c r="J10" s="22">
        <f t="shared" si="1"/>
        <v>0.30260819643970682</v>
      </c>
      <c r="K10" s="22">
        <f t="shared" si="2"/>
        <v>0.47137068020423389</v>
      </c>
      <c r="L10" s="23">
        <f t="shared" si="3"/>
        <v>0.50734094994327128</v>
      </c>
      <c r="M10" s="4"/>
    </row>
    <row r="11" spans="1:13" ht="25.5" x14ac:dyDescent="0.25">
      <c r="A11" s="17"/>
      <c r="B11" s="19">
        <v>3000719</v>
      </c>
      <c r="C11" s="19" t="s">
        <v>2204</v>
      </c>
      <c r="D11" s="20">
        <v>93.290744000000004</v>
      </c>
      <c r="E11" s="21">
        <v>99.09896700000003</v>
      </c>
      <c r="F11" s="21">
        <f t="shared" si="0"/>
        <v>50.653420492660409</v>
      </c>
      <c r="G11" s="21">
        <v>30.345755532660405</v>
      </c>
      <c r="H11" s="21">
        <v>10.293086020000001</v>
      </c>
      <c r="I11" s="21">
        <v>10.01457894</v>
      </c>
      <c r="J11" s="22">
        <f t="shared" si="1"/>
        <v>0.30621666856184682</v>
      </c>
      <c r="K11" s="22">
        <f t="shared" si="2"/>
        <v>0.4100834023089302</v>
      </c>
      <c r="L11" s="23">
        <f t="shared" si="3"/>
        <v>0.51113974268430462</v>
      </c>
      <c r="M11" s="4"/>
    </row>
    <row r="12" spans="1:13" x14ac:dyDescent="0.25">
      <c r="A12" s="17"/>
      <c r="B12" s="19">
        <v>3000720</v>
      </c>
      <c r="C12" s="19" t="s">
        <v>2205</v>
      </c>
      <c r="D12" s="20">
        <v>2.208914</v>
      </c>
      <c r="E12" s="21">
        <v>2.208914</v>
      </c>
      <c r="F12" s="21">
        <f t="shared" si="0"/>
        <v>0.65896008854386445</v>
      </c>
      <c r="G12" s="21">
        <v>0.32304139854386449</v>
      </c>
      <c r="H12" s="21">
        <v>0.20316012999999997</v>
      </c>
      <c r="I12" s="21">
        <v>0.13275855999999997</v>
      </c>
      <c r="J12" s="22">
        <f t="shared" si="1"/>
        <v>0.14624444344318724</v>
      </c>
      <c r="K12" s="22">
        <f t="shared" si="2"/>
        <v>0.23821729978797929</v>
      </c>
      <c r="L12" s="23">
        <f t="shared" si="3"/>
        <v>0.29831858032674174</v>
      </c>
      <c r="M12" s="4"/>
    </row>
    <row r="13" spans="1:13" ht="25.5" x14ac:dyDescent="0.25">
      <c r="A13" s="17"/>
      <c r="B13" s="19">
        <v>3000721</v>
      </c>
      <c r="C13" s="19" t="s">
        <v>2206</v>
      </c>
      <c r="D13" s="20">
        <v>5.9712719999999999</v>
      </c>
      <c r="E13" s="21">
        <v>5.4575240000000003</v>
      </c>
      <c r="F13" s="21">
        <f t="shared" si="0"/>
        <v>0.25918274095665839</v>
      </c>
      <c r="G13" s="21">
        <v>6.9221160956658423E-2</v>
      </c>
      <c r="H13" s="21">
        <v>5.8288359999999997E-2</v>
      </c>
      <c r="I13" s="21">
        <v>0.13167322000000001</v>
      </c>
      <c r="J13" s="22">
        <f t="shared" si="1"/>
        <v>1.2683620073252709E-2</v>
      </c>
      <c r="K13" s="22">
        <f t="shared" si="2"/>
        <v>2.3363987214102658E-2</v>
      </c>
      <c r="L13" s="23">
        <f t="shared" si="3"/>
        <v>4.7490902643150701E-2</v>
      </c>
      <c r="M13" s="4"/>
    </row>
    <row r="14" spans="1:13" x14ac:dyDescent="0.25">
      <c r="A14" s="17"/>
      <c r="B14" s="19">
        <v>3000722</v>
      </c>
      <c r="C14" s="19" t="s">
        <v>2207</v>
      </c>
      <c r="D14" s="20">
        <v>7.8758840000000001</v>
      </c>
      <c r="E14" s="21">
        <v>43.875883999999992</v>
      </c>
      <c r="F14" s="21">
        <f t="shared" si="0"/>
        <v>5.5933929068330599</v>
      </c>
      <c r="G14" s="21">
        <v>5.4318584268330596</v>
      </c>
      <c r="H14" s="21">
        <v>-4.5080699999999994E-2</v>
      </c>
      <c r="I14" s="21">
        <v>0.20661518000000001</v>
      </c>
      <c r="J14" s="22">
        <f t="shared" si="1"/>
        <v>0.12380054671566414</v>
      </c>
      <c r="K14" s="22">
        <f t="shared" si="2"/>
        <v>0.12277308707519285</v>
      </c>
      <c r="L14" s="23">
        <f t="shared" si="3"/>
        <v>0.12748217008762858</v>
      </c>
      <c r="M14" s="4"/>
    </row>
    <row r="15" spans="1:13" ht="25.5" x14ac:dyDescent="0.25">
      <c r="A15" s="17"/>
      <c r="B15" s="19">
        <v>3000723</v>
      </c>
      <c r="C15" s="19" t="s">
        <v>2208</v>
      </c>
      <c r="D15" s="20">
        <v>5.8203709999999997</v>
      </c>
      <c r="E15" s="21">
        <v>7.3150230000000001</v>
      </c>
      <c r="F15" s="21">
        <f t="shared" si="0"/>
        <v>3.649493022828211</v>
      </c>
      <c r="G15" s="21">
        <v>1.5520210728282109</v>
      </c>
      <c r="H15" s="21">
        <v>0.35237755999999998</v>
      </c>
      <c r="I15" s="21">
        <v>1.74509439</v>
      </c>
      <c r="J15" s="22">
        <f t="shared" si="1"/>
        <v>0.21216899425035449</v>
      </c>
      <c r="K15" s="22">
        <f t="shared" si="2"/>
        <v>0.26034075803018125</v>
      </c>
      <c r="L15" s="23">
        <f t="shared" si="3"/>
        <v>0.49890383431852653</v>
      </c>
      <c r="M15" s="4"/>
    </row>
    <row r="16" spans="1:13" ht="25.5" x14ac:dyDescent="0.25">
      <c r="A16" s="17"/>
      <c r="B16" s="19">
        <v>3000724</v>
      </c>
      <c r="C16" s="19" t="s">
        <v>2209</v>
      </c>
      <c r="D16" s="20">
        <v>52.708669</v>
      </c>
      <c r="E16" s="21">
        <v>53.683585000000008</v>
      </c>
      <c r="F16" s="21">
        <f t="shared" si="0"/>
        <v>20.48470813493325</v>
      </c>
      <c r="G16" s="21">
        <v>12.95368382493325</v>
      </c>
      <c r="H16" s="21">
        <v>2.68180737</v>
      </c>
      <c r="I16" s="21">
        <v>4.8492169399999989</v>
      </c>
      <c r="J16" s="22">
        <f t="shared" si="1"/>
        <v>0.24129692204671593</v>
      </c>
      <c r="K16" s="22">
        <f t="shared" si="2"/>
        <v>0.29125273945347069</v>
      </c>
      <c r="L16" s="23">
        <f t="shared" si="3"/>
        <v>0.38158234281360393</v>
      </c>
      <c r="M16" s="4"/>
    </row>
    <row r="17" spans="1:13" x14ac:dyDescent="0.25">
      <c r="A17" s="17"/>
      <c r="B17" s="19">
        <v>3000725</v>
      </c>
      <c r="C17" s="19" t="s">
        <v>2210</v>
      </c>
      <c r="D17" s="20">
        <v>317.57324299999999</v>
      </c>
      <c r="E17" s="21">
        <v>321.17767900000001</v>
      </c>
      <c r="F17" s="21">
        <f t="shared" si="0"/>
        <v>166.08086347021498</v>
      </c>
      <c r="G17" s="21">
        <v>111.64164279021497</v>
      </c>
      <c r="H17" s="21">
        <v>28.419236329999997</v>
      </c>
      <c r="I17" s="21">
        <v>26.019984350000001</v>
      </c>
      <c r="J17" s="22">
        <f t="shared" si="1"/>
        <v>0.34760087667927564</v>
      </c>
      <c r="K17" s="22">
        <f t="shared" si="2"/>
        <v>0.43608534552058631</v>
      </c>
      <c r="L17" s="23">
        <f t="shared" si="3"/>
        <v>0.51709964399554353</v>
      </c>
      <c r="M17" s="4"/>
    </row>
    <row r="18" spans="1:13" ht="25.5" x14ac:dyDescent="0.25">
      <c r="A18" s="17"/>
      <c r="B18" s="19">
        <v>3000726</v>
      </c>
      <c r="C18" s="19" t="s">
        <v>2211</v>
      </c>
      <c r="D18" s="20">
        <v>203.13651300000001</v>
      </c>
      <c r="E18" s="21">
        <v>215.82106899999999</v>
      </c>
      <c r="F18" s="21">
        <f t="shared" si="0"/>
        <v>103.36895478128585</v>
      </c>
      <c r="G18" s="21">
        <v>61.37734578128584</v>
      </c>
      <c r="H18" s="21">
        <v>20.989690710000001</v>
      </c>
      <c r="I18" s="21">
        <v>21.001918290000003</v>
      </c>
      <c r="J18" s="22">
        <f t="shared" si="1"/>
        <v>0.28438996278572709</v>
      </c>
      <c r="K18" s="22">
        <f t="shared" si="2"/>
        <v>0.38164502137317208</v>
      </c>
      <c r="L18" s="23">
        <f t="shared" si="3"/>
        <v>0.47895673606030492</v>
      </c>
      <c r="M18" s="4"/>
    </row>
    <row r="19" spans="1:13" ht="15.75" thickBot="1" x14ac:dyDescent="0.3">
      <c r="A19" s="41" t="s">
        <v>294</v>
      </c>
      <c r="B19" s="43"/>
      <c r="C19" s="43"/>
      <c r="D19" s="44">
        <f ca="1">OFFSET(D19,-MATCH("PROYECTOS",$A$8:$A$50,0)-1,0)-(OFFSET(D19,-MATCH("PROYECTOS",$A$8:$A$50,0),0))</f>
        <v>677.72314700000197</v>
      </c>
      <c r="E19" s="45">
        <f t="shared" ref="E19:I19" ca="1" si="4">OFFSET(E19,-MATCH("PROYECTOS",$A$8:$A$50,0)-1,0)-(OFFSET(E19,-MATCH("PROYECTOS",$A$8:$A$50,0),0))</f>
        <v>1526.5143989999979</v>
      </c>
      <c r="F19" s="45">
        <f t="shared" ca="1" si="4"/>
        <v>1117.7453984504068</v>
      </c>
      <c r="G19" s="45">
        <f t="shared" ca="1" si="4"/>
        <v>934.14877067040675</v>
      </c>
      <c r="H19" s="45">
        <f t="shared" ca="1" si="4"/>
        <v>140.38815061000003</v>
      </c>
      <c r="I19" s="45">
        <f t="shared" ca="1" si="4"/>
        <v>43.208477170000037</v>
      </c>
      <c r="J19" s="46">
        <f t="shared" ca="1" si="1"/>
        <v>0.61194887600297576</v>
      </c>
      <c r="K19" s="46">
        <f t="shared" ca="1" si="2"/>
        <v>0.70391535250785942</v>
      </c>
      <c r="L19" s="47">
        <f t="shared" ca="1" si="3"/>
        <v>0.73222067160495119</v>
      </c>
      <c r="M19" s="4"/>
    </row>
    <row r="20" spans="1:13" ht="15.75" thickBot="1" x14ac:dyDescent="0.3"/>
    <row r="21" spans="1:13" ht="15.75" thickBot="1" x14ac:dyDescent="0.3">
      <c r="A21" s="89" t="s">
        <v>316</v>
      </c>
      <c r="B21" s="90"/>
      <c r="C21" s="90"/>
      <c r="D21" s="91"/>
    </row>
    <row r="22" spans="1:13" ht="15.75" thickBot="1" x14ac:dyDescent="0.3">
      <c r="A22" s="1" t="s">
        <v>2234</v>
      </c>
    </row>
    <row r="23" spans="1:13" ht="45" customHeight="1" x14ac:dyDescent="0.25">
      <c r="A23" s="82" t="s">
        <v>318</v>
      </c>
      <c r="B23" s="83"/>
      <c r="C23" s="83"/>
      <c r="D23" s="94" t="s">
        <v>319</v>
      </c>
    </row>
    <row r="24" spans="1:13" ht="15.75" thickBot="1" x14ac:dyDescent="0.3">
      <c r="A24" s="92"/>
      <c r="B24" s="93"/>
      <c r="C24" s="93"/>
      <c r="D24" s="95"/>
    </row>
    <row r="25" spans="1:13" x14ac:dyDescent="0.25">
      <c r="A25" s="17"/>
      <c r="B25" s="19">
        <v>3000720</v>
      </c>
      <c r="C25" s="19" t="s">
        <v>2205</v>
      </c>
      <c r="D25" s="23">
        <v>0.29831858032674174</v>
      </c>
    </row>
    <row r="26" spans="1:13" ht="25.5" x14ac:dyDescent="0.25">
      <c r="A26" s="17"/>
      <c r="B26" s="19">
        <v>3000721</v>
      </c>
      <c r="C26" s="19" t="s">
        <v>2206</v>
      </c>
      <c r="D26" s="23">
        <v>4.7490902643150701E-2</v>
      </c>
    </row>
    <row r="27" spans="1:13" x14ac:dyDescent="0.25">
      <c r="A27" s="17"/>
      <c r="B27" s="19">
        <v>3000722</v>
      </c>
      <c r="C27" s="19" t="s">
        <v>2207</v>
      </c>
      <c r="D27" s="23">
        <v>0.12748217008762858</v>
      </c>
    </row>
    <row r="28" spans="1:13" ht="26.25" thickBot="1" x14ac:dyDescent="0.3">
      <c r="A28" s="24"/>
      <c r="B28" s="26">
        <v>3000724</v>
      </c>
      <c r="C28" s="26" t="s">
        <v>2209</v>
      </c>
      <c r="D28" s="30">
        <v>0.38158234281360393</v>
      </c>
    </row>
  </sheetData>
  <mergeCells count="10">
    <mergeCell ref="A21:D21"/>
    <mergeCell ref="A23:C24"/>
    <mergeCell ref="D23:D24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0"/>
  <sheetViews>
    <sheetView workbookViewId="0">
      <selection activeCell="F36" sqref="F3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135</v>
      </c>
      <c r="B1" s="49" t="s">
        <v>95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2201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4620.3602170000004</v>
      </c>
      <c r="I6" s="14">
        <v>5699.4229959999975</v>
      </c>
      <c r="J6" s="14">
        <v>3431.2148849849254</v>
      </c>
      <c r="K6" s="14">
        <v>2485.647326794925</v>
      </c>
      <c r="L6" s="14">
        <v>483.23900541</v>
      </c>
      <c r="M6" s="14">
        <v>462.32855278000005</v>
      </c>
      <c r="N6" s="15">
        <v>0.43612262654297052</v>
      </c>
      <c r="O6" s="15">
        <v>0.52090998234182062</v>
      </c>
      <c r="P6" s="16">
        <v>0.60202846628387474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t="shared" ref="H7:M7" si="0">SUM(H8:H29)</f>
        <v>3942.6370699999998</v>
      </c>
      <c r="I7" s="37">
        <f t="shared" si="0"/>
        <v>4172.9085969999996</v>
      </c>
      <c r="J7" s="37">
        <f t="shared" si="0"/>
        <v>2313.4694865345182</v>
      </c>
      <c r="K7" s="37">
        <f t="shared" si="0"/>
        <v>1551.4985561245185</v>
      </c>
      <c r="L7" s="37">
        <f t="shared" si="0"/>
        <v>342.85085479999992</v>
      </c>
      <c r="M7" s="37">
        <f t="shared" si="0"/>
        <v>419.12007560999996</v>
      </c>
      <c r="N7" s="39">
        <f>IFERROR(K7/I7,0)</f>
        <v>0.37180266954323576</v>
      </c>
      <c r="O7" s="39">
        <f>IFERROR(SUM(K7,L7)/I7,0)</f>
        <v>0.45396379213443833</v>
      </c>
      <c r="P7" s="40">
        <f>IFERROR(SUM(K7,L7,M7)/I7,0)</f>
        <v>0.55440214726910741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513</v>
      </c>
      <c r="D8" s="68">
        <v>3000001</v>
      </c>
      <c r="E8" s="19" t="s">
        <v>276</v>
      </c>
      <c r="F8" s="69">
        <v>1</v>
      </c>
      <c r="G8" s="19" t="s">
        <v>532</v>
      </c>
      <c r="H8" s="20">
        <v>641.3270960000001</v>
      </c>
      <c r="I8" s="21">
        <v>621.7046600000001</v>
      </c>
      <c r="J8" s="21">
        <f t="shared" ref="J8:J29" si="1">SUM(K8,L8,M8)</f>
        <v>276.50303950454298</v>
      </c>
      <c r="K8" s="21">
        <v>166.63013124454301</v>
      </c>
      <c r="L8" s="21">
        <v>37.835290639999997</v>
      </c>
      <c r="M8" s="21">
        <v>72.037617619999992</v>
      </c>
      <c r="N8" s="22">
        <f t="shared" ref="N8:N30" si="2">IFERROR(K8/I8,0)</f>
        <v>0.26802136442815627</v>
      </c>
      <c r="O8" s="22">
        <f t="shared" ref="O8:O30" si="3">IFERROR(SUM(K8,L8)/I8,0)</f>
        <v>0.32887870244457063</v>
      </c>
      <c r="P8" s="23">
        <f t="shared" ref="P8:P30" si="4">IFERROR(SUM(K8,L8,M8)/I8,0)</f>
        <v>0.44474982623508552</v>
      </c>
      <c r="Q8" s="70">
        <v>46.45</v>
      </c>
      <c r="R8" s="21">
        <v>31.761000000000003</v>
      </c>
      <c r="S8" s="23">
        <f>IFERROR(R8/Q8,0)</f>
        <v>0.68376749192680308</v>
      </c>
    </row>
    <row r="9" spans="1:19" ht="25.5" x14ac:dyDescent="0.25">
      <c r="A9" s="17"/>
      <c r="B9" s="19">
        <v>5002089</v>
      </c>
      <c r="C9" s="19" t="s">
        <v>2212</v>
      </c>
      <c r="D9" s="68">
        <v>3000717</v>
      </c>
      <c r="E9" s="19" t="s">
        <v>2202</v>
      </c>
      <c r="F9" s="69">
        <v>112</v>
      </c>
      <c r="G9" s="19" t="s">
        <v>716</v>
      </c>
      <c r="H9" s="20">
        <v>265.13711900000004</v>
      </c>
      <c r="I9" s="21">
        <v>409.56180799999998</v>
      </c>
      <c r="J9" s="21">
        <f t="shared" si="1"/>
        <v>161.61033948466425</v>
      </c>
      <c r="K9" s="21">
        <v>100.44415247466426</v>
      </c>
      <c r="L9" s="21">
        <v>15.5648023</v>
      </c>
      <c r="M9" s="21">
        <v>45.601384709999991</v>
      </c>
      <c r="N9" s="22">
        <f t="shared" si="2"/>
        <v>0.24524784907352559</v>
      </c>
      <c r="O9" s="22">
        <f t="shared" si="3"/>
        <v>0.28325139822281542</v>
      </c>
      <c r="P9" s="23">
        <f t="shared" si="4"/>
        <v>0.39459328562360546</v>
      </c>
      <c r="Q9" s="70">
        <v>264</v>
      </c>
      <c r="R9" s="21">
        <v>100.44699999999999</v>
      </c>
      <c r="S9" s="23">
        <f t="shared" ref="S9:S29" si="5">IFERROR(R9/Q9,0)</f>
        <v>0.38048106060606057</v>
      </c>
    </row>
    <row r="10" spans="1:19" ht="25.5" x14ac:dyDescent="0.25">
      <c r="A10" s="17"/>
      <c r="B10" s="19">
        <v>5003032</v>
      </c>
      <c r="C10" s="19" t="s">
        <v>514</v>
      </c>
      <c r="D10" s="68">
        <v>3000001</v>
      </c>
      <c r="E10" s="19" t="s">
        <v>276</v>
      </c>
      <c r="F10" s="69">
        <v>60</v>
      </c>
      <c r="G10" s="19" t="s">
        <v>310</v>
      </c>
      <c r="H10" s="20">
        <v>1.02135</v>
      </c>
      <c r="I10" s="21">
        <v>0.20500699999999999</v>
      </c>
      <c r="J10" s="21">
        <f t="shared" si="1"/>
        <v>0</v>
      </c>
      <c r="K10" s="21">
        <v>0</v>
      </c>
      <c r="L10" s="21">
        <v>0</v>
      </c>
      <c r="M10" s="21">
        <v>0</v>
      </c>
      <c r="N10" s="22">
        <f t="shared" si="2"/>
        <v>0</v>
      </c>
      <c r="O10" s="22">
        <f t="shared" si="3"/>
        <v>0</v>
      </c>
      <c r="P10" s="23">
        <f t="shared" si="4"/>
        <v>0</v>
      </c>
      <c r="Q10" s="70">
        <v>0</v>
      </c>
      <c r="R10" s="21">
        <v>0</v>
      </c>
      <c r="S10" s="23">
        <f t="shared" si="5"/>
        <v>0</v>
      </c>
    </row>
    <row r="11" spans="1:19" ht="25.5" x14ac:dyDescent="0.25">
      <c r="A11" s="17"/>
      <c r="B11" s="19">
        <v>5005245</v>
      </c>
      <c r="C11" s="19" t="s">
        <v>2213</v>
      </c>
      <c r="D11" s="68">
        <v>3000717</v>
      </c>
      <c r="E11" s="19" t="s">
        <v>2202</v>
      </c>
      <c r="F11" s="69">
        <v>86</v>
      </c>
      <c r="G11" s="19" t="s">
        <v>501</v>
      </c>
      <c r="H11" s="20">
        <v>2300.0267379999996</v>
      </c>
      <c r="I11" s="21">
        <v>2334.9281719999999</v>
      </c>
      <c r="J11" s="21">
        <f t="shared" si="1"/>
        <v>1484.0418853645585</v>
      </c>
      <c r="K11" s="21">
        <v>1034.4054795845586</v>
      </c>
      <c r="L11" s="21">
        <v>220.63080866000001</v>
      </c>
      <c r="M11" s="21">
        <v>229.00559711999998</v>
      </c>
      <c r="N11" s="22">
        <f t="shared" si="2"/>
        <v>0.44301383314011367</v>
      </c>
      <c r="O11" s="22">
        <f t="shared" si="3"/>
        <v>0.53750530885476788</v>
      </c>
      <c r="P11" s="23">
        <f t="shared" si="4"/>
        <v>0.63558352807632257</v>
      </c>
      <c r="Q11" s="70">
        <v>66827</v>
      </c>
      <c r="R11" s="21">
        <v>65296.859000000004</v>
      </c>
      <c r="S11" s="23">
        <f t="shared" si="5"/>
        <v>0.97710295239947931</v>
      </c>
    </row>
    <row r="12" spans="1:19" ht="25.5" x14ac:dyDescent="0.25">
      <c r="A12" s="17"/>
      <c r="B12" s="19">
        <v>5005246</v>
      </c>
      <c r="C12" s="19" t="s">
        <v>2214</v>
      </c>
      <c r="D12" s="68">
        <v>3000717</v>
      </c>
      <c r="E12" s="19" t="s">
        <v>2202</v>
      </c>
      <c r="F12" s="69">
        <v>86</v>
      </c>
      <c r="G12" s="19" t="s">
        <v>501</v>
      </c>
      <c r="H12" s="20">
        <v>3.7200260000000003</v>
      </c>
      <c r="I12" s="21">
        <v>3.632962</v>
      </c>
      <c r="J12" s="21">
        <f t="shared" si="1"/>
        <v>2.5194642212677514</v>
      </c>
      <c r="K12" s="21">
        <v>2.2492935112677515</v>
      </c>
      <c r="L12" s="21">
        <v>0.12408492</v>
      </c>
      <c r="M12" s="21">
        <v>0.14608579000000002</v>
      </c>
      <c r="N12" s="22">
        <f t="shared" si="2"/>
        <v>0.61913488532711092</v>
      </c>
      <c r="O12" s="22">
        <f t="shared" si="3"/>
        <v>0.65329018890584367</v>
      </c>
      <c r="P12" s="23">
        <f t="shared" si="4"/>
        <v>0.69350139673020295</v>
      </c>
      <c r="Q12" s="70">
        <v>39366</v>
      </c>
      <c r="R12" s="21">
        <v>36549.860999999997</v>
      </c>
      <c r="S12" s="23">
        <f t="shared" si="5"/>
        <v>0.92846265813138229</v>
      </c>
    </row>
    <row r="13" spans="1:19" ht="25.5" x14ac:dyDescent="0.25">
      <c r="A13" s="17"/>
      <c r="B13" s="19">
        <v>5005247</v>
      </c>
      <c r="C13" s="19" t="s">
        <v>2215</v>
      </c>
      <c r="D13" s="68">
        <v>3000717</v>
      </c>
      <c r="E13" s="19" t="s">
        <v>2202</v>
      </c>
      <c r="F13" s="69">
        <v>86</v>
      </c>
      <c r="G13" s="19" t="s">
        <v>501</v>
      </c>
      <c r="H13" s="20">
        <v>5.8000000000000007</v>
      </c>
      <c r="I13" s="21">
        <v>2.5820219999999998</v>
      </c>
      <c r="J13" s="21">
        <f t="shared" si="1"/>
        <v>0.89862035194504597</v>
      </c>
      <c r="K13" s="21">
        <v>0.69244122194504598</v>
      </c>
      <c r="L13" s="21">
        <v>0.12751692000000003</v>
      </c>
      <c r="M13" s="21">
        <v>7.866221000000001E-2</v>
      </c>
      <c r="N13" s="22">
        <f t="shared" si="2"/>
        <v>0.26817789389286617</v>
      </c>
      <c r="O13" s="22">
        <f t="shared" si="3"/>
        <v>0.31756435148308032</v>
      </c>
      <c r="P13" s="23">
        <f t="shared" si="4"/>
        <v>0.34802970383096893</v>
      </c>
      <c r="Q13" s="70">
        <v>2799</v>
      </c>
      <c r="R13" s="21">
        <v>2745.96</v>
      </c>
      <c r="S13" s="23">
        <f t="shared" si="5"/>
        <v>0.98105037513397642</v>
      </c>
    </row>
    <row r="14" spans="1:19" ht="25.5" x14ac:dyDescent="0.25">
      <c r="A14" s="17"/>
      <c r="B14" s="19">
        <v>5005248</v>
      </c>
      <c r="C14" s="19" t="s">
        <v>2216</v>
      </c>
      <c r="D14" s="68">
        <v>3000717</v>
      </c>
      <c r="E14" s="19" t="s">
        <v>2202</v>
      </c>
      <c r="F14" s="69">
        <v>86</v>
      </c>
      <c r="G14" s="19" t="s">
        <v>501</v>
      </c>
      <c r="H14" s="20">
        <v>29.362285999999997</v>
      </c>
      <c r="I14" s="21">
        <v>43.998475999999997</v>
      </c>
      <c r="J14" s="21">
        <f t="shared" si="1"/>
        <v>33.262530953414981</v>
      </c>
      <c r="K14" s="21">
        <v>21.065464043414977</v>
      </c>
      <c r="L14" s="21">
        <v>4.3235973999999997</v>
      </c>
      <c r="M14" s="21">
        <v>7.8734695100000014</v>
      </c>
      <c r="N14" s="22">
        <f t="shared" si="2"/>
        <v>0.47877712954000906</v>
      </c>
      <c r="O14" s="22">
        <f t="shared" si="3"/>
        <v>0.57704411042361969</v>
      </c>
      <c r="P14" s="23">
        <f t="shared" si="4"/>
        <v>0.75599279741905112</v>
      </c>
      <c r="Q14" s="70">
        <v>176</v>
      </c>
      <c r="R14" s="21">
        <v>59.733999999999966</v>
      </c>
      <c r="S14" s="23">
        <f t="shared" si="5"/>
        <v>0.3393977272727271</v>
      </c>
    </row>
    <row r="15" spans="1:19" ht="25.5" x14ac:dyDescent="0.25">
      <c r="A15" s="17"/>
      <c r="B15" s="19">
        <v>5005251</v>
      </c>
      <c r="C15" s="19" t="s">
        <v>2217</v>
      </c>
      <c r="D15" s="68">
        <v>3000719</v>
      </c>
      <c r="E15" s="19" t="s">
        <v>2204</v>
      </c>
      <c r="F15" s="69">
        <v>86</v>
      </c>
      <c r="G15" s="19" t="s">
        <v>501</v>
      </c>
      <c r="H15" s="20">
        <v>49.996448999999998</v>
      </c>
      <c r="I15" s="21">
        <v>52.662172000000012</v>
      </c>
      <c r="J15" s="21">
        <f t="shared" si="1"/>
        <v>30.728419048278802</v>
      </c>
      <c r="K15" s="21">
        <v>21.657905988278799</v>
      </c>
      <c r="L15" s="21">
        <v>4.2045644699999993</v>
      </c>
      <c r="M15" s="21">
        <v>4.8659485900000012</v>
      </c>
      <c r="N15" s="22">
        <f t="shared" si="2"/>
        <v>0.41126116082486674</v>
      </c>
      <c r="O15" s="22">
        <f t="shared" si="3"/>
        <v>0.49110147713388641</v>
      </c>
      <c r="P15" s="23">
        <f t="shared" si="4"/>
        <v>0.58350079157917745</v>
      </c>
      <c r="Q15" s="70">
        <v>1130</v>
      </c>
      <c r="R15" s="21">
        <v>1130</v>
      </c>
      <c r="S15" s="23">
        <f t="shared" si="5"/>
        <v>1</v>
      </c>
    </row>
    <row r="16" spans="1:19" ht="25.5" x14ac:dyDescent="0.25">
      <c r="A16" s="17"/>
      <c r="B16" s="19">
        <v>5005252</v>
      </c>
      <c r="C16" s="19" t="s">
        <v>2218</v>
      </c>
      <c r="D16" s="68">
        <v>3000719</v>
      </c>
      <c r="E16" s="19" t="s">
        <v>2204</v>
      </c>
      <c r="F16" s="69">
        <v>181</v>
      </c>
      <c r="G16" s="19" t="s">
        <v>2231</v>
      </c>
      <c r="H16" s="20">
        <v>23.706319999999998</v>
      </c>
      <c r="I16" s="21">
        <v>26.287093000000002</v>
      </c>
      <c r="J16" s="21">
        <f t="shared" si="1"/>
        <v>8.6430742276934378</v>
      </c>
      <c r="K16" s="21">
        <v>1.9140729976934381</v>
      </c>
      <c r="L16" s="21">
        <v>3.9857221899999997</v>
      </c>
      <c r="M16" s="21">
        <v>2.74327904</v>
      </c>
      <c r="N16" s="22">
        <f t="shared" si="2"/>
        <v>7.2814175294827685E-2</v>
      </c>
      <c r="O16" s="22">
        <f t="shared" si="3"/>
        <v>0.22443695800419763</v>
      </c>
      <c r="P16" s="23">
        <f t="shared" si="4"/>
        <v>0.32879536081427629</v>
      </c>
      <c r="Q16" s="70">
        <v>1079</v>
      </c>
      <c r="R16" s="21">
        <v>1055.3600000000001</v>
      </c>
      <c r="S16" s="23">
        <f t="shared" si="5"/>
        <v>0.97809082483781296</v>
      </c>
    </row>
    <row r="17" spans="1:19" ht="25.5" x14ac:dyDescent="0.25">
      <c r="A17" s="17"/>
      <c r="B17" s="19">
        <v>5005253</v>
      </c>
      <c r="C17" s="19" t="s">
        <v>2219</v>
      </c>
      <c r="D17" s="68">
        <v>3000719</v>
      </c>
      <c r="E17" s="19" t="s">
        <v>2204</v>
      </c>
      <c r="F17" s="69">
        <v>607</v>
      </c>
      <c r="G17" s="19" t="s">
        <v>2232</v>
      </c>
      <c r="H17" s="20">
        <v>2.3719999999999999</v>
      </c>
      <c r="I17" s="21">
        <v>2.151348</v>
      </c>
      <c r="J17" s="21">
        <f t="shared" si="1"/>
        <v>1.475957729795603</v>
      </c>
      <c r="K17" s="21">
        <v>0.15559937979560345</v>
      </c>
      <c r="L17" s="21">
        <v>2.4E-2</v>
      </c>
      <c r="M17" s="21">
        <v>1.2963583499999995</v>
      </c>
      <c r="N17" s="22">
        <f t="shared" si="2"/>
        <v>7.2326457549221901E-2</v>
      </c>
      <c r="O17" s="22">
        <f t="shared" si="3"/>
        <v>8.3482253822070362E-2</v>
      </c>
      <c r="P17" s="23">
        <f t="shared" si="4"/>
        <v>0.68606182253898629</v>
      </c>
      <c r="Q17" s="70">
        <v>56700</v>
      </c>
      <c r="R17" s="21">
        <v>56700</v>
      </c>
      <c r="S17" s="23">
        <f t="shared" si="5"/>
        <v>1</v>
      </c>
    </row>
    <row r="18" spans="1:19" ht="25.5" x14ac:dyDescent="0.25">
      <c r="A18" s="17"/>
      <c r="B18" s="19">
        <v>5005254</v>
      </c>
      <c r="C18" s="19" t="s">
        <v>2220</v>
      </c>
      <c r="D18" s="68">
        <v>3000719</v>
      </c>
      <c r="E18" s="19" t="s">
        <v>2204</v>
      </c>
      <c r="F18" s="69">
        <v>82</v>
      </c>
      <c r="G18" s="19" t="s">
        <v>540</v>
      </c>
      <c r="H18" s="20">
        <v>3</v>
      </c>
      <c r="I18" s="21">
        <v>0.30138500000000001</v>
      </c>
      <c r="J18" s="21">
        <f t="shared" si="1"/>
        <v>0</v>
      </c>
      <c r="K18" s="21">
        <v>0</v>
      </c>
      <c r="L18" s="21">
        <v>0</v>
      </c>
      <c r="M18" s="21">
        <v>0</v>
      </c>
      <c r="N18" s="22">
        <f t="shared" si="2"/>
        <v>0</v>
      </c>
      <c r="O18" s="22">
        <f t="shared" si="3"/>
        <v>0</v>
      </c>
      <c r="P18" s="23">
        <f t="shared" si="4"/>
        <v>0</v>
      </c>
      <c r="Q18" s="70">
        <v>0</v>
      </c>
      <c r="R18" s="21">
        <v>0</v>
      </c>
      <c r="S18" s="23">
        <f t="shared" si="5"/>
        <v>0</v>
      </c>
    </row>
    <row r="19" spans="1:19" ht="25.5" x14ac:dyDescent="0.25">
      <c r="A19" s="17"/>
      <c r="B19" s="19">
        <v>5005255</v>
      </c>
      <c r="C19" s="19" t="s">
        <v>2221</v>
      </c>
      <c r="D19" s="68">
        <v>3000719</v>
      </c>
      <c r="E19" s="19" t="s">
        <v>2204</v>
      </c>
      <c r="F19" s="69">
        <v>82</v>
      </c>
      <c r="G19" s="19" t="s">
        <v>540</v>
      </c>
      <c r="H19" s="20">
        <v>14.215975</v>
      </c>
      <c r="I19" s="21">
        <v>17.696968999999999</v>
      </c>
      <c r="J19" s="21">
        <f t="shared" si="1"/>
        <v>9.8059694868925646</v>
      </c>
      <c r="K19" s="21">
        <v>6.6181771668925649</v>
      </c>
      <c r="L19" s="21">
        <v>2.0787993599999997</v>
      </c>
      <c r="M19" s="21">
        <v>1.1089929599999999</v>
      </c>
      <c r="N19" s="22">
        <f t="shared" si="2"/>
        <v>0.37397235463838835</v>
      </c>
      <c r="O19" s="22">
        <f t="shared" si="3"/>
        <v>0.49143876145641463</v>
      </c>
      <c r="P19" s="23">
        <f t="shared" si="4"/>
        <v>0.5541044620066049</v>
      </c>
      <c r="Q19" s="70">
        <v>1499</v>
      </c>
      <c r="R19" s="21">
        <v>1465.5060000000001</v>
      </c>
      <c r="S19" s="23">
        <f t="shared" si="5"/>
        <v>0.9776557705136758</v>
      </c>
    </row>
    <row r="20" spans="1:19" x14ac:dyDescent="0.25">
      <c r="A20" s="17"/>
      <c r="B20" s="19">
        <v>5005261</v>
      </c>
      <c r="C20" s="19" t="s">
        <v>2222</v>
      </c>
      <c r="D20" s="68">
        <v>3000722</v>
      </c>
      <c r="E20" s="19" t="s">
        <v>2207</v>
      </c>
      <c r="F20" s="69">
        <v>107</v>
      </c>
      <c r="G20" s="19" t="s">
        <v>1307</v>
      </c>
      <c r="H20" s="20">
        <v>5.2</v>
      </c>
      <c r="I20" s="21">
        <v>41.2</v>
      </c>
      <c r="J20" s="21">
        <f t="shared" si="1"/>
        <v>5.2000000236370854</v>
      </c>
      <c r="K20" s="21">
        <v>5.146615743637085</v>
      </c>
      <c r="L20" s="21">
        <v>-8.0760699999999991E-2</v>
      </c>
      <c r="M20" s="21">
        <v>0.13414498</v>
      </c>
      <c r="N20" s="22">
        <f t="shared" si="2"/>
        <v>0.12491785785526904</v>
      </c>
      <c r="O20" s="22">
        <f t="shared" si="3"/>
        <v>0.1229576466902205</v>
      </c>
      <c r="P20" s="23">
        <f t="shared" si="4"/>
        <v>0.12621359280672537</v>
      </c>
      <c r="Q20" s="70">
        <v>6</v>
      </c>
      <c r="R20" s="21">
        <v>1.1259999999999999</v>
      </c>
      <c r="S20" s="23">
        <f t="shared" si="5"/>
        <v>0.18766666666666665</v>
      </c>
    </row>
    <row r="21" spans="1:19" x14ac:dyDescent="0.25">
      <c r="A21" s="17"/>
      <c r="B21" s="19">
        <v>5005262</v>
      </c>
      <c r="C21" s="19" t="s">
        <v>2223</v>
      </c>
      <c r="D21" s="68">
        <v>3000722</v>
      </c>
      <c r="E21" s="19" t="s">
        <v>2207</v>
      </c>
      <c r="F21" s="69">
        <v>107</v>
      </c>
      <c r="G21" s="19" t="s">
        <v>1307</v>
      </c>
      <c r="H21" s="20">
        <v>2.6758839999999999</v>
      </c>
      <c r="I21" s="21">
        <v>2.6758839999999999</v>
      </c>
      <c r="J21" s="21">
        <f t="shared" si="1"/>
        <v>0.39339288319597465</v>
      </c>
      <c r="K21" s="21">
        <v>0.28524268319597468</v>
      </c>
      <c r="L21" s="21">
        <v>3.5679999999999996E-2</v>
      </c>
      <c r="M21" s="21">
        <v>7.2470199999999999E-2</v>
      </c>
      <c r="N21" s="22">
        <f t="shared" si="2"/>
        <v>0.1065975517608292</v>
      </c>
      <c r="O21" s="22">
        <f t="shared" si="3"/>
        <v>0.11993146309629815</v>
      </c>
      <c r="P21" s="23">
        <f t="shared" si="4"/>
        <v>0.14701417669673822</v>
      </c>
      <c r="Q21" s="70">
        <v>41</v>
      </c>
      <c r="R21" s="21">
        <v>19.442999999999998</v>
      </c>
      <c r="S21" s="23">
        <f t="shared" si="5"/>
        <v>0.47421951219512187</v>
      </c>
    </row>
    <row r="22" spans="1:19" x14ac:dyDescent="0.25">
      <c r="A22" s="17"/>
      <c r="B22" s="19">
        <v>5005267</v>
      </c>
      <c r="C22" s="19" t="s">
        <v>2224</v>
      </c>
      <c r="D22" s="68">
        <v>3000725</v>
      </c>
      <c r="E22" s="19" t="s">
        <v>2210</v>
      </c>
      <c r="F22" s="69">
        <v>6</v>
      </c>
      <c r="G22" s="19" t="s">
        <v>635</v>
      </c>
      <c r="H22" s="20">
        <v>218.45246999999998</v>
      </c>
      <c r="I22" s="21">
        <v>218.66114200000001</v>
      </c>
      <c r="J22" s="21">
        <f t="shared" si="1"/>
        <v>118.13680574809675</v>
      </c>
      <c r="K22" s="21">
        <v>82.59513019809674</v>
      </c>
      <c r="L22" s="21">
        <v>16.880474570000001</v>
      </c>
      <c r="M22" s="21">
        <v>18.661200979999997</v>
      </c>
      <c r="N22" s="22">
        <f t="shared" si="2"/>
        <v>0.37773117547376905</v>
      </c>
      <c r="O22" s="22">
        <f t="shared" si="3"/>
        <v>0.45493041817231861</v>
      </c>
      <c r="P22" s="23">
        <f t="shared" si="4"/>
        <v>0.54027343252463544</v>
      </c>
      <c r="Q22" s="70">
        <v>345427</v>
      </c>
      <c r="R22" s="21">
        <v>90095.408999999985</v>
      </c>
      <c r="S22" s="23">
        <f t="shared" si="5"/>
        <v>0.26082329696288936</v>
      </c>
    </row>
    <row r="23" spans="1:19" x14ac:dyDescent="0.25">
      <c r="A23" s="17"/>
      <c r="B23" s="19">
        <v>5005268</v>
      </c>
      <c r="C23" s="19" t="s">
        <v>2225</v>
      </c>
      <c r="D23" s="68">
        <v>3000725</v>
      </c>
      <c r="E23" s="19" t="s">
        <v>2210</v>
      </c>
      <c r="F23" s="69">
        <v>6</v>
      </c>
      <c r="G23" s="19" t="s">
        <v>635</v>
      </c>
      <c r="H23" s="20">
        <v>95.938149000000024</v>
      </c>
      <c r="I23" s="21">
        <v>98.415255000000016</v>
      </c>
      <c r="J23" s="21">
        <f t="shared" si="1"/>
        <v>45.879020946911382</v>
      </c>
      <c r="K23" s="21">
        <v>28.870252396911383</v>
      </c>
      <c r="L23" s="21">
        <v>10.010213030000001</v>
      </c>
      <c r="M23" s="21">
        <v>6.9985555199999991</v>
      </c>
      <c r="N23" s="22">
        <f t="shared" si="2"/>
        <v>0.29335139554240225</v>
      </c>
      <c r="O23" s="22">
        <f t="shared" si="3"/>
        <v>0.3950654339808537</v>
      </c>
      <c r="P23" s="23">
        <f t="shared" si="4"/>
        <v>0.46617794108150584</v>
      </c>
      <c r="Q23" s="70">
        <v>14180</v>
      </c>
      <c r="R23" s="21">
        <v>4586.199999999998</v>
      </c>
      <c r="S23" s="23">
        <f t="shared" si="5"/>
        <v>0.32342736248236942</v>
      </c>
    </row>
    <row r="24" spans="1:19" ht="25.5" x14ac:dyDescent="0.25">
      <c r="A24" s="17"/>
      <c r="B24" s="19">
        <v>5005269</v>
      </c>
      <c r="C24" s="19" t="s">
        <v>2226</v>
      </c>
      <c r="D24" s="68">
        <v>3000725</v>
      </c>
      <c r="E24" s="19" t="s">
        <v>2210</v>
      </c>
      <c r="F24" s="69">
        <v>455</v>
      </c>
      <c r="G24" s="19" t="s">
        <v>1544</v>
      </c>
      <c r="H24" s="20">
        <v>3.1826240000000001</v>
      </c>
      <c r="I24" s="21">
        <v>4.1012820000000003</v>
      </c>
      <c r="J24" s="21">
        <f t="shared" si="1"/>
        <v>2.0650367752068508</v>
      </c>
      <c r="K24" s="21">
        <v>0.17626019520685077</v>
      </c>
      <c r="L24" s="21">
        <v>1.52854873</v>
      </c>
      <c r="M24" s="21">
        <v>0.36022785000000002</v>
      </c>
      <c r="N24" s="22">
        <f t="shared" si="2"/>
        <v>4.2976853385563528E-2</v>
      </c>
      <c r="O24" s="22">
        <f t="shared" si="3"/>
        <v>0.41567707980257163</v>
      </c>
      <c r="P24" s="23">
        <f t="shared" si="4"/>
        <v>0.50351006714652902</v>
      </c>
      <c r="Q24" s="70">
        <v>508</v>
      </c>
      <c r="R24" s="21">
        <v>217.98</v>
      </c>
      <c r="S24" s="23">
        <f t="shared" si="5"/>
        <v>0.42909448818897633</v>
      </c>
    </row>
    <row r="25" spans="1:19" ht="25.5" x14ac:dyDescent="0.25">
      <c r="A25" s="17"/>
      <c r="B25" s="19">
        <v>5005270</v>
      </c>
      <c r="C25" s="19" t="s">
        <v>2227</v>
      </c>
      <c r="D25" s="68">
        <v>3000726</v>
      </c>
      <c r="E25" s="19" t="s">
        <v>2211</v>
      </c>
      <c r="F25" s="69">
        <v>86</v>
      </c>
      <c r="G25" s="19" t="s">
        <v>501</v>
      </c>
      <c r="H25" s="20">
        <v>113.74141799999997</v>
      </c>
      <c r="I25" s="21">
        <v>124.35975700000002</v>
      </c>
      <c r="J25" s="21">
        <f t="shared" si="1"/>
        <v>70.172938554567125</v>
      </c>
      <c r="K25" s="21">
        <v>46.099605844567122</v>
      </c>
      <c r="L25" s="21">
        <v>11.238973579999998</v>
      </c>
      <c r="M25" s="21">
        <v>12.834359130000001</v>
      </c>
      <c r="N25" s="22">
        <f t="shared" si="2"/>
        <v>0.37069552849453635</v>
      </c>
      <c r="O25" s="22">
        <f t="shared" si="3"/>
        <v>0.46107021119836311</v>
      </c>
      <c r="P25" s="23">
        <f t="shared" si="4"/>
        <v>0.56427368666028443</v>
      </c>
      <c r="Q25" s="70">
        <v>1685.5</v>
      </c>
      <c r="R25" s="21">
        <v>1607.931</v>
      </c>
      <c r="S25" s="23">
        <f t="shared" si="5"/>
        <v>0.95397864135271437</v>
      </c>
    </row>
    <row r="26" spans="1:19" ht="25.5" x14ac:dyDescent="0.25">
      <c r="A26" s="17"/>
      <c r="B26" s="19">
        <v>5005271</v>
      </c>
      <c r="C26" s="19" t="s">
        <v>2228</v>
      </c>
      <c r="D26" s="68">
        <v>3000726</v>
      </c>
      <c r="E26" s="19" t="s">
        <v>2211</v>
      </c>
      <c r="F26" s="69">
        <v>86</v>
      </c>
      <c r="G26" s="19" t="s">
        <v>501</v>
      </c>
      <c r="H26" s="20">
        <v>34.966661999999999</v>
      </c>
      <c r="I26" s="21">
        <v>35.622197999999997</v>
      </c>
      <c r="J26" s="21">
        <f t="shared" si="1"/>
        <v>12.507853379611035</v>
      </c>
      <c r="K26" s="21">
        <v>4.8323944896110334</v>
      </c>
      <c r="L26" s="21">
        <v>5.0425909500000001</v>
      </c>
      <c r="M26" s="21">
        <v>2.6328679399999997</v>
      </c>
      <c r="N26" s="22">
        <f t="shared" si="2"/>
        <v>0.13565683087862893</v>
      </c>
      <c r="O26" s="22">
        <f t="shared" si="3"/>
        <v>0.27721437738376042</v>
      </c>
      <c r="P26" s="23">
        <f t="shared" si="4"/>
        <v>0.3511252556512946</v>
      </c>
      <c r="Q26" s="70">
        <v>3105</v>
      </c>
      <c r="R26" s="21">
        <v>2686.6140000000019</v>
      </c>
      <c r="S26" s="23">
        <f t="shared" si="5"/>
        <v>0.86525410628019384</v>
      </c>
    </row>
    <row r="27" spans="1:19" ht="25.5" x14ac:dyDescent="0.25">
      <c r="A27" s="17"/>
      <c r="B27" s="19">
        <v>5005272</v>
      </c>
      <c r="C27" s="19" t="s">
        <v>2229</v>
      </c>
      <c r="D27" s="68">
        <v>3000726</v>
      </c>
      <c r="E27" s="19" t="s">
        <v>2211</v>
      </c>
      <c r="F27" s="69">
        <v>86</v>
      </c>
      <c r="G27" s="19" t="s">
        <v>501</v>
      </c>
      <c r="H27" s="20">
        <v>53.804434999999998</v>
      </c>
      <c r="I27" s="21">
        <v>55.159922000000002</v>
      </c>
      <c r="J27" s="21">
        <f t="shared" si="1"/>
        <v>20.270017567903807</v>
      </c>
      <c r="K27" s="21">
        <v>10.309665387903806</v>
      </c>
      <c r="L27" s="21">
        <v>4.5649384000000008</v>
      </c>
      <c r="M27" s="21">
        <v>5.395413780000001</v>
      </c>
      <c r="N27" s="22">
        <f t="shared" si="2"/>
        <v>0.18690500301838364</v>
      </c>
      <c r="O27" s="22">
        <f t="shared" si="3"/>
        <v>0.26966324912322764</v>
      </c>
      <c r="P27" s="23">
        <f t="shared" si="4"/>
        <v>0.36747727032507055</v>
      </c>
      <c r="Q27" s="70">
        <v>6623</v>
      </c>
      <c r="R27" s="21">
        <v>5056.2790000000014</v>
      </c>
      <c r="S27" s="23">
        <f t="shared" si="5"/>
        <v>0.76344239770496769</v>
      </c>
    </row>
    <row r="28" spans="1:19" ht="25.5" x14ac:dyDescent="0.25">
      <c r="A28" s="17"/>
      <c r="B28" s="19">
        <v>5005273</v>
      </c>
      <c r="C28" s="19" t="s">
        <v>2230</v>
      </c>
      <c r="D28" s="68">
        <v>3000726</v>
      </c>
      <c r="E28" s="19" t="s">
        <v>2211</v>
      </c>
      <c r="F28" s="69">
        <v>86</v>
      </c>
      <c r="G28" s="19" t="s">
        <v>501</v>
      </c>
      <c r="H28" s="20">
        <v>0.62399800000000005</v>
      </c>
      <c r="I28" s="21">
        <v>0.67919200000000002</v>
      </c>
      <c r="J28" s="21">
        <f t="shared" si="1"/>
        <v>0.41814527920387801</v>
      </c>
      <c r="K28" s="21">
        <v>0.13568005920387805</v>
      </c>
      <c r="L28" s="21">
        <v>0.14318778000000001</v>
      </c>
      <c r="M28" s="21">
        <v>0.13927744</v>
      </c>
      <c r="N28" s="22">
        <f t="shared" si="2"/>
        <v>0.19976686887342318</v>
      </c>
      <c r="O28" s="22">
        <f t="shared" si="3"/>
        <v>0.41058763825822159</v>
      </c>
      <c r="P28" s="23">
        <f t="shared" si="4"/>
        <v>0.61565106656715329</v>
      </c>
      <c r="Q28" s="70">
        <v>4465</v>
      </c>
      <c r="R28" s="21">
        <v>4465</v>
      </c>
      <c r="S28" s="23">
        <f t="shared" si="5"/>
        <v>1</v>
      </c>
    </row>
    <row r="29" spans="1:19" x14ac:dyDescent="0.25">
      <c r="A29" s="17"/>
      <c r="B29" s="19">
        <v>9000000</v>
      </c>
      <c r="C29" s="19" t="s">
        <v>304</v>
      </c>
      <c r="D29" s="68">
        <v>9000000</v>
      </c>
      <c r="E29" s="19" t="s">
        <v>305</v>
      </c>
      <c r="F29" s="69"/>
      <c r="G29" s="19" t="s">
        <v>312</v>
      </c>
      <c r="H29" s="20">
        <v>74.366071000000005</v>
      </c>
      <c r="I29" s="21">
        <v>76.321891000000008</v>
      </c>
      <c r="J29" s="21">
        <f t="shared" si="1"/>
        <v>28.936975003130375</v>
      </c>
      <c r="K29" s="21">
        <v>17.214991513130371</v>
      </c>
      <c r="L29" s="21">
        <v>4.5878216000000007</v>
      </c>
      <c r="M29" s="21">
        <v>7.1341618900000006</v>
      </c>
      <c r="N29" s="22">
        <f t="shared" si="2"/>
        <v>0.22555771728887547</v>
      </c>
      <c r="O29" s="22">
        <f t="shared" si="3"/>
        <v>0.28566919434858307</v>
      </c>
      <c r="P29" s="23">
        <f t="shared" si="4"/>
        <v>0.3791438422710251</v>
      </c>
      <c r="Q29" s="70"/>
      <c r="R29" s="21"/>
      <c r="S29" s="23">
        <f t="shared" si="5"/>
        <v>0</v>
      </c>
    </row>
    <row r="30" spans="1:19" ht="15.75" thickBot="1" x14ac:dyDescent="0.3">
      <c r="A30" s="41" t="s">
        <v>294</v>
      </c>
      <c r="B30" s="43"/>
      <c r="C30" s="43"/>
      <c r="D30" s="65"/>
      <c r="E30" s="43"/>
      <c r="F30" s="66"/>
      <c r="G30" s="43"/>
      <c r="H30" s="44">
        <f>H6-H7</f>
        <v>677.72314700000061</v>
      </c>
      <c r="I30" s="44">
        <f t="shared" ref="I30:M30" si="6">I6-I7</f>
        <v>1526.5143989999979</v>
      </c>
      <c r="J30" s="44">
        <f t="shared" si="6"/>
        <v>1117.7453984504073</v>
      </c>
      <c r="K30" s="44">
        <f t="shared" si="6"/>
        <v>934.14877067040652</v>
      </c>
      <c r="L30" s="44">
        <f t="shared" si="6"/>
        <v>140.38815061000008</v>
      </c>
      <c r="M30" s="44">
        <f t="shared" si="6"/>
        <v>43.208477170000094</v>
      </c>
      <c r="N30" s="46">
        <f t="shared" si="2"/>
        <v>0.61194887600297565</v>
      </c>
      <c r="O30" s="46">
        <f t="shared" si="3"/>
        <v>0.70391535250785942</v>
      </c>
      <c r="P30" s="47">
        <f t="shared" si="4"/>
        <v>0.73222067160495119</v>
      </c>
      <c r="Q30" s="67"/>
      <c r="R30" s="45"/>
      <c r="S30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136</v>
      </c>
      <c r="B1" s="50" t="s">
        <v>96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2235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6.1979999999999995</v>
      </c>
      <c r="E6" s="14">
        <v>7.0846969999999994</v>
      </c>
      <c r="F6" s="14">
        <v>1.3847943818080322</v>
      </c>
      <c r="G6" s="14">
        <v>0.62788892180803235</v>
      </c>
      <c r="H6" s="14">
        <v>0.21085377</v>
      </c>
      <c r="I6" s="14">
        <v>0.54605168999999998</v>
      </c>
      <c r="J6" s="15">
        <v>8.8626079817955852E-2</v>
      </c>
      <c r="K6" s="15">
        <v>0.11838794119325531</v>
      </c>
      <c r="L6" s="16">
        <v>0.19546275328472512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3.8480000000000003</v>
      </c>
      <c r="E7" s="38">
        <f ca="1">SUM(E8:OFFSET(E6,MATCH("GOBIERNOS REGIONALES",$A$8:$A$50,0),0))</f>
        <v>3.8479999999999999</v>
      </c>
      <c r="F7" s="38">
        <f ca="1">SUM(F8:OFFSET(F6,MATCH("GOBIERNOS REGIONALES",$A$8:$A$50,0),0))</f>
        <v>0.3063737187404259</v>
      </c>
      <c r="G7" s="38">
        <f ca="1">SUM(G8:OFFSET(G6,MATCH("GOBIERNOS REGIONALES",$A$8:$A$50,0),0))</f>
        <v>0.10776063874042593</v>
      </c>
      <c r="H7" s="38">
        <f ca="1">SUM(H8:OFFSET(H6,MATCH("GOBIERNOS REGIONALES",$A$8:$A$50,0),0))</f>
        <v>8.1803769999999998E-2</v>
      </c>
      <c r="I7" s="38">
        <f ca="1">SUM(I8:OFFSET(I6,MATCH("GOBIERNOS REGIONALES",$A$8:$A$50,0),0))</f>
        <v>0.11680930999999999</v>
      </c>
      <c r="J7" s="39">
        <f ca="1">IFERROR(G7/E7,0)</f>
        <v>2.8004323996992188E-2</v>
      </c>
      <c r="K7" s="39">
        <f ca="1">IFERROR(SUM(G7,H7)/E7,0)</f>
        <v>4.9263099984518173E-2</v>
      </c>
      <c r="L7" s="40">
        <f ca="1">IFERROR(SUM(G7,H7,I7)/E7,0)</f>
        <v>7.9618949776617959E-2</v>
      </c>
      <c r="M7" s="4"/>
    </row>
    <row r="8" spans="1:13" x14ac:dyDescent="0.25">
      <c r="A8" s="17"/>
      <c r="B8" s="18">
        <v>5</v>
      </c>
      <c r="C8" s="19" t="s">
        <v>105</v>
      </c>
      <c r="D8" s="20">
        <v>3.8480000000000003</v>
      </c>
      <c r="E8" s="21">
        <v>3.8479999999999999</v>
      </c>
      <c r="F8" s="21">
        <f t="shared" ref="F8:F10" si="0">SUM(G8,H8,I8)</f>
        <v>0.3063737187404259</v>
      </c>
      <c r="G8" s="21">
        <v>0.10776063874042593</v>
      </c>
      <c r="H8" s="21">
        <v>8.1803769999999998E-2</v>
      </c>
      <c r="I8" s="21">
        <v>0.11680930999999999</v>
      </c>
      <c r="J8" s="22">
        <f t="shared" ref="J8:J10" si="1">IFERROR(G8/E8,0)</f>
        <v>2.8004323996992188E-2</v>
      </c>
      <c r="K8" s="22">
        <f t="shared" ref="K8:K10" si="2">IFERROR(SUM(G8,H8)/E8,0)</f>
        <v>4.9263099984518173E-2</v>
      </c>
      <c r="L8" s="23">
        <f t="shared" ref="L8:L10" si="3">IFERROR(SUM(G8,H8,I8)/E8,0)</f>
        <v>7.9618949776617959E-2</v>
      </c>
      <c r="M8" s="4"/>
    </row>
    <row r="9" spans="1:13" x14ac:dyDescent="0.25">
      <c r="A9" s="34" t="s">
        <v>206</v>
      </c>
      <c r="B9" s="57"/>
      <c r="C9" s="36"/>
      <c r="D9" s="37">
        <f ca="1">SUM(D10:OFFSET(D8,(MATCH("GOBIERNOS LOCALES",$A$8:$A$50,0)-MATCH("GOBIERNOS REGIONALES",$A$8:$A$50,0)),0))</f>
        <v>0</v>
      </c>
      <c r="E9" s="38">
        <f ca="1">SUM(E10:OFFSET(E8,(MATCH("GOBIERNOS LOCALES",$A$8:$A$50,0)-MATCH("GOBIERNOS REGIONALES",$A$8:$A$50,0)),0))</f>
        <v>0</v>
      </c>
      <c r="F9" s="38">
        <f ca="1">SUM(F10:OFFSET(F8,(MATCH("GOBIERNOS LOCALES",$A$8:$A$50,0)-MATCH("GOBIERNOS REGIONALES",$A$8:$A$50,0)),0))</f>
        <v>0</v>
      </c>
      <c r="G9" s="38">
        <f ca="1">SUM(G10:OFFSET(G8,(MATCH("GOBIERNOS LOCALES",$A$8:$A$50,0)-MATCH("GOBIERNOS REGIONALES",$A$8:$A$50,0)),0))</f>
        <v>0</v>
      </c>
      <c r="H9" s="38">
        <f ca="1">SUM(H10:OFFSET(H8,(MATCH("GOBIERNOS LOCALES",$A$8:$A$50,0)-MATCH("GOBIERNOS REGIONALES",$A$8:$A$50,0)),0))</f>
        <v>0</v>
      </c>
      <c r="I9" s="38">
        <f ca="1">SUM(I10:OFFSET(I8,(MATCH("GOBIERNOS LOCALES",$A$8:$A$50,0)-MATCH("GOBIERNOS REGIONALES",$A$8:$A$50,0)),0))</f>
        <v>0</v>
      </c>
      <c r="J9" s="39">
        <f ca="1">IFERROR(G9/E9,0)</f>
        <v>0</v>
      </c>
      <c r="K9" s="39">
        <f ca="1">IFERROR(SUM(G9,H9)/E9,0)</f>
        <v>0</v>
      </c>
      <c r="L9" s="40">
        <f ca="1">IFERROR(SUM(G9,H9,I9)/E9,0)</f>
        <v>0</v>
      </c>
      <c r="M9" s="4"/>
    </row>
    <row r="10" spans="1:13" ht="15.75" thickBot="1" x14ac:dyDescent="0.3">
      <c r="A10" s="41" t="s">
        <v>233</v>
      </c>
      <c r="B10" s="58"/>
      <c r="C10" s="43"/>
      <c r="D10" s="44">
        <v>2.35</v>
      </c>
      <c r="E10" s="45">
        <v>3.2366969999999995</v>
      </c>
      <c r="F10" s="45">
        <f t="shared" si="0"/>
        <v>1.0784206630676063</v>
      </c>
      <c r="G10" s="45">
        <v>0.52012828306760639</v>
      </c>
      <c r="H10" s="45">
        <v>0.12905</v>
      </c>
      <c r="I10" s="45">
        <v>0.42924237999999992</v>
      </c>
      <c r="J10" s="46">
        <f t="shared" si="1"/>
        <v>0.16069724261109597</v>
      </c>
      <c r="K10" s="46">
        <f t="shared" si="2"/>
        <v>0.20056813568511556</v>
      </c>
      <c r="L10" s="47">
        <f t="shared" si="3"/>
        <v>0.33318554781853427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136</v>
      </c>
      <c r="B1" s="51" t="s">
        <v>96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2236</v>
      </c>
      <c r="N2" s="72" t="s">
        <v>2247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6.1979999999999995</v>
      </c>
      <c r="E6" s="14">
        <f ca="1">SUM(E7:OFFSET(E7,50,0))</f>
        <v>7.0846969999999994</v>
      </c>
      <c r="F6" s="14">
        <f ca="1">SUM(F7:OFFSET(F7,50,0))</f>
        <v>1.3847943818080322</v>
      </c>
      <c r="G6" s="14">
        <f ca="1">SUM(G7:OFFSET(G7,50,0))</f>
        <v>0.62788892180803235</v>
      </c>
      <c r="H6" s="14">
        <f ca="1">SUM(H7:OFFSET(H7,50,0))</f>
        <v>0.21085377</v>
      </c>
      <c r="I6" s="14">
        <f ca="1">SUM(I7:OFFSET(I7,50,0))</f>
        <v>0.54605168999999998</v>
      </c>
      <c r="J6" s="15">
        <f ca="1">IFERROR(G6/E6,0)</f>
        <v>8.8626079817955852E-2</v>
      </c>
      <c r="K6" s="15">
        <f ca="1">IFERROR(SUM(G6,H6)/E6,0)</f>
        <v>0.11838794119325531</v>
      </c>
      <c r="L6" s="16">
        <f ca="1">IFERROR(SUM(G6,H6,I6)/E6,0)</f>
        <v>0.19546275328472512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2</v>
      </c>
      <c r="C7" s="19" t="s">
        <v>251</v>
      </c>
      <c r="D7" s="20">
        <v>0</v>
      </c>
      <c r="E7" s="21">
        <v>1.00644</v>
      </c>
      <c r="F7" s="21">
        <f t="shared" ref="F7:F14" si="0">SUM(G7,H7,I7)</f>
        <v>0.94942228297233577</v>
      </c>
      <c r="G7" s="21">
        <v>0.51013228297233582</v>
      </c>
      <c r="H7" s="21">
        <v>0.12705</v>
      </c>
      <c r="I7" s="21">
        <v>0.31223999999999996</v>
      </c>
      <c r="J7" s="22">
        <f t="shared" ref="J7:J14" si="1">IFERROR(G7/E7,0)</f>
        <v>0.50686805271286495</v>
      </c>
      <c r="K7" s="22">
        <f t="shared" ref="K7:K14" si="2">IFERROR(SUM(G7,H7)/E7,0)</f>
        <v>0.63310508621709771</v>
      </c>
      <c r="L7" s="23">
        <f t="shared" ref="L7:L14" si="3">IFERROR(SUM(G7,H7,I7)/E7,0)</f>
        <v>0.9433471274714198</v>
      </c>
      <c r="M7" s="4"/>
      <c r="N7" t="s">
        <v>251</v>
      </c>
      <c r="O7" s="5">
        <v>0.94942228297233577</v>
      </c>
      <c r="P7" s="71">
        <v>0.9433471274714198</v>
      </c>
    </row>
    <row r="8" spans="1:16" x14ac:dyDescent="0.25">
      <c r="A8" s="17"/>
      <c r="B8" s="55">
        <v>8</v>
      </c>
      <c r="C8" s="19" t="s">
        <v>257</v>
      </c>
      <c r="D8" s="20">
        <v>2</v>
      </c>
      <c r="E8" s="21">
        <v>0.281194</v>
      </c>
      <c r="F8" s="21">
        <f t="shared" si="0"/>
        <v>8.249237999999999E-2</v>
      </c>
      <c r="G8" s="21">
        <v>0</v>
      </c>
      <c r="H8" s="21">
        <v>0</v>
      </c>
      <c r="I8" s="21">
        <v>8.249237999999999E-2</v>
      </c>
      <c r="J8" s="22">
        <f t="shared" si="1"/>
        <v>0</v>
      </c>
      <c r="K8" s="22">
        <f t="shared" si="2"/>
        <v>0</v>
      </c>
      <c r="L8" s="23">
        <f t="shared" si="3"/>
        <v>0.29336465216185265</v>
      </c>
      <c r="M8" s="4"/>
      <c r="N8" t="s">
        <v>273</v>
      </c>
      <c r="O8" s="5">
        <v>4.999999888241291E-3</v>
      </c>
      <c r="P8" s="71">
        <v>0.4999999888241291</v>
      </c>
    </row>
    <row r="9" spans="1:16" x14ac:dyDescent="0.25">
      <c r="A9" s="17"/>
      <c r="B9" s="55">
        <v>11</v>
      </c>
      <c r="C9" s="19" t="s">
        <v>260</v>
      </c>
      <c r="D9" s="20">
        <v>0.04</v>
      </c>
      <c r="E9" s="21">
        <v>7.9930000000000001E-3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  <c r="N9" t="s">
        <v>272</v>
      </c>
      <c r="O9" s="5">
        <v>7.9960002070292822E-3</v>
      </c>
      <c r="P9" s="71">
        <v>0.49741836435640951</v>
      </c>
    </row>
    <row r="10" spans="1:16" x14ac:dyDescent="0.25">
      <c r="A10" s="17"/>
      <c r="B10" s="55">
        <v>15</v>
      </c>
      <c r="C10" s="19" t="s">
        <v>264</v>
      </c>
      <c r="D10" s="20">
        <v>3.8480000000000003</v>
      </c>
      <c r="E10" s="21">
        <v>5.0175019999999995</v>
      </c>
      <c r="F10" s="21">
        <f t="shared" si="0"/>
        <v>0.30637371874042596</v>
      </c>
      <c r="G10" s="21">
        <v>0.10776063874042593</v>
      </c>
      <c r="H10" s="21">
        <v>8.1803770000000012E-2</v>
      </c>
      <c r="I10" s="21">
        <v>0.11680931</v>
      </c>
      <c r="J10" s="22">
        <f t="shared" si="1"/>
        <v>2.1476949832890141E-2</v>
      </c>
      <c r="K10" s="22">
        <f t="shared" si="2"/>
        <v>3.7780634415377608E-2</v>
      </c>
      <c r="L10" s="23">
        <f t="shared" si="3"/>
        <v>6.106100580337108E-2</v>
      </c>
      <c r="M10" s="4"/>
      <c r="N10" t="s">
        <v>257</v>
      </c>
      <c r="O10" s="5">
        <v>8.249237999999999E-2</v>
      </c>
      <c r="P10" s="71">
        <v>0.29336465216185265</v>
      </c>
    </row>
    <row r="11" spans="1:16" x14ac:dyDescent="0.25">
      <c r="A11" s="17"/>
      <c r="B11" s="55">
        <v>19</v>
      </c>
      <c r="C11" s="19" t="s">
        <v>268</v>
      </c>
      <c r="D11" s="20">
        <v>0.223</v>
      </c>
      <c r="E11" s="21">
        <v>0.73797299999999988</v>
      </c>
      <c r="F11" s="21">
        <f t="shared" si="0"/>
        <v>3.3509999999999998E-2</v>
      </c>
      <c r="G11" s="21">
        <v>0</v>
      </c>
      <c r="H11" s="21">
        <v>0</v>
      </c>
      <c r="I11" s="21">
        <v>3.3509999999999998E-2</v>
      </c>
      <c r="J11" s="22">
        <f t="shared" si="1"/>
        <v>0</v>
      </c>
      <c r="K11" s="22">
        <f t="shared" si="2"/>
        <v>0</v>
      </c>
      <c r="L11" s="23">
        <f t="shared" si="3"/>
        <v>4.5408165339382342E-2</v>
      </c>
      <c r="M11" s="4"/>
      <c r="N11" t="s">
        <v>264</v>
      </c>
      <c r="O11" s="5">
        <v>0.30637371874042596</v>
      </c>
      <c r="P11" s="71">
        <v>6.106100580337108E-2</v>
      </c>
    </row>
    <row r="12" spans="1:16" x14ac:dyDescent="0.25">
      <c r="A12" s="17"/>
      <c r="B12" s="55">
        <v>22</v>
      </c>
      <c r="C12" s="19" t="s">
        <v>271</v>
      </c>
      <c r="D12" s="20">
        <v>0</v>
      </c>
      <c r="E12" s="21">
        <v>7.5199999999999998E-3</v>
      </c>
      <c r="F12" s="21">
        <f t="shared" si="0"/>
        <v>0</v>
      </c>
      <c r="G12" s="21">
        <v>0</v>
      </c>
      <c r="H12" s="21">
        <v>0</v>
      </c>
      <c r="I12" s="21">
        <v>0</v>
      </c>
      <c r="J12" s="22">
        <f t="shared" si="1"/>
        <v>0</v>
      </c>
      <c r="K12" s="22">
        <f t="shared" si="2"/>
        <v>0</v>
      </c>
      <c r="L12" s="23">
        <f t="shared" si="3"/>
        <v>0</v>
      </c>
      <c r="M12" s="4"/>
      <c r="N12" t="s">
        <v>268</v>
      </c>
      <c r="O12" s="5">
        <v>3.3509999999999998E-2</v>
      </c>
      <c r="P12" s="71">
        <v>4.5408165339382342E-2</v>
      </c>
    </row>
    <row r="13" spans="1:16" x14ac:dyDescent="0.25">
      <c r="A13" s="17"/>
      <c r="B13" s="55">
        <v>23</v>
      </c>
      <c r="C13" s="19" t="s">
        <v>272</v>
      </c>
      <c r="D13" s="20">
        <v>0</v>
      </c>
      <c r="E13" s="21">
        <v>1.6074999999999999E-2</v>
      </c>
      <c r="F13" s="21">
        <f t="shared" si="0"/>
        <v>7.9960002070292822E-3</v>
      </c>
      <c r="G13" s="21">
        <v>4.996000207029283E-3</v>
      </c>
      <c r="H13" s="21">
        <v>2E-3</v>
      </c>
      <c r="I13" s="21">
        <v>1E-3</v>
      </c>
      <c r="J13" s="22">
        <f t="shared" si="1"/>
        <v>0.31079316995516537</v>
      </c>
      <c r="K13" s="22">
        <f t="shared" si="2"/>
        <v>0.4352099662226615</v>
      </c>
      <c r="L13" s="23">
        <f t="shared" si="3"/>
        <v>0.49741836435640951</v>
      </c>
      <c r="M13" s="4"/>
      <c r="N13" t="s">
        <v>260</v>
      </c>
      <c r="O13" s="5">
        <v>0</v>
      </c>
      <c r="P13" s="71">
        <v>0</v>
      </c>
    </row>
    <row r="14" spans="1:16" ht="15.75" thickBot="1" x14ac:dyDescent="0.3">
      <c r="A14" s="24"/>
      <c r="B14" s="56">
        <v>24</v>
      </c>
      <c r="C14" s="26" t="s">
        <v>273</v>
      </c>
      <c r="D14" s="27">
        <v>8.6999999999999994E-2</v>
      </c>
      <c r="E14" s="28">
        <v>0.01</v>
      </c>
      <c r="F14" s="28">
        <f t="shared" si="0"/>
        <v>4.999999888241291E-3</v>
      </c>
      <c r="G14" s="28">
        <v>4.999999888241291E-3</v>
      </c>
      <c r="H14" s="28">
        <v>0</v>
      </c>
      <c r="I14" s="28">
        <v>0</v>
      </c>
      <c r="J14" s="29">
        <f t="shared" si="1"/>
        <v>0.4999999888241291</v>
      </c>
      <c r="K14" s="29">
        <f t="shared" si="2"/>
        <v>0.4999999888241291</v>
      </c>
      <c r="L14" s="30">
        <f t="shared" si="3"/>
        <v>0.4999999888241291</v>
      </c>
      <c r="M14" s="4"/>
      <c r="N14" t="s">
        <v>271</v>
      </c>
      <c r="O14" s="5">
        <v>0</v>
      </c>
      <c r="P14" s="71">
        <v>0</v>
      </c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topLeftCell="A10"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7109375" customWidth="1"/>
    <col min="6" max="6" width="13.5703125" customWidth="1"/>
    <col min="7" max="9" width="0" hidden="1" customWidth="1"/>
  </cols>
  <sheetData>
    <row r="1" spans="1:13" ht="15.75" x14ac:dyDescent="0.25">
      <c r="A1" s="50">
        <v>136</v>
      </c>
      <c r="B1" s="49" t="s">
        <v>96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2237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6.1979999999999995</v>
      </c>
      <c r="E6" s="14">
        <v>7.0846969999999994</v>
      </c>
      <c r="F6" s="14">
        <v>1.3847943818080322</v>
      </c>
      <c r="G6" s="14">
        <v>0.62788892180803235</v>
      </c>
      <c r="H6" s="14">
        <v>0.21085377</v>
      </c>
      <c r="I6" s="14">
        <v>0.54605168999999998</v>
      </c>
      <c r="J6" s="15">
        <v>8.8626079817955852E-2</v>
      </c>
      <c r="K6" s="15">
        <v>0.11838794119325531</v>
      </c>
      <c r="L6" s="16">
        <v>0.19546275328472512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3.8880000000000003</v>
      </c>
      <c r="E7" s="38">
        <f ca="1">SUM(E8:OFFSET(E6,MATCH("PROYECTOS",$A$8:$A$50,0),0))</f>
        <v>3.9050899999999995</v>
      </c>
      <c r="F7" s="38">
        <f ca="1">SUM(F8:OFFSET(F6,MATCH("PROYECTOS",$A$8:$A$50,0),0))</f>
        <v>0.31436971894745525</v>
      </c>
      <c r="G7" s="38">
        <f ca="1">SUM(G8:OFFSET(G6,MATCH("PROYECTOS",$A$8:$A$50,0),0))</f>
        <v>0.11275663894745522</v>
      </c>
      <c r="H7" s="38">
        <f ca="1">SUM(H8:OFFSET(H6,MATCH("PROYECTOS",$A$8:$A$50,0),0))</f>
        <v>8.380377E-2</v>
      </c>
      <c r="I7" s="38">
        <f ca="1">SUM(I8:OFFSET(I6,MATCH("PROYECTOS",$A$8:$A$50,0),0))</f>
        <v>0.11780931</v>
      </c>
      <c r="J7" s="39">
        <f ca="1">IFERROR(G7/E7,0)</f>
        <v>2.8874274074977845E-2</v>
      </c>
      <c r="K7" s="39">
        <f ca="1">IFERROR(SUM(G7,H7)/E7,0)</f>
        <v>5.0334411997535328E-2</v>
      </c>
      <c r="L7" s="40">
        <f ca="1">IFERROR(SUM(G7,H7,I7)/E7,0)</f>
        <v>8.050255408901083E-2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0.14278000000000002</v>
      </c>
      <c r="E8" s="21">
        <v>0.14278000000000002</v>
      </c>
      <c r="F8" s="21">
        <f t="shared" ref="F8:F10" si="0">SUM(G8,H8,I8)</f>
        <v>4.7374799829955773E-2</v>
      </c>
      <c r="G8" s="21">
        <v>3.9502649829955772E-2</v>
      </c>
      <c r="H8" s="21">
        <v>8.1266499999999992E-3</v>
      </c>
      <c r="I8" s="21">
        <v>-2.5450000000000001E-4</v>
      </c>
      <c r="J8" s="22">
        <f t="shared" ref="J8:J11" si="1">IFERROR(G8/E8,0)</f>
        <v>0.27666794950242168</v>
      </c>
      <c r="K8" s="22">
        <f t="shared" ref="K8:K11" si="2">IFERROR(SUM(G8,H8)/E8,0)</f>
        <v>0.33358523483650204</v>
      </c>
      <c r="L8" s="23">
        <f t="shared" ref="L8:L11" si="3">IFERROR(SUM(G8,H8,I8)/E8,0)</f>
        <v>0.33180277230673599</v>
      </c>
      <c r="M8" s="4"/>
    </row>
    <row r="9" spans="1:13" ht="51" x14ac:dyDescent="0.25">
      <c r="A9" s="17"/>
      <c r="B9" s="19">
        <v>3000727</v>
      </c>
      <c r="C9" s="19" t="s">
        <v>2239</v>
      </c>
      <c r="D9" s="20">
        <v>1.0229999999999999</v>
      </c>
      <c r="E9" s="21">
        <v>1.0645770000000001</v>
      </c>
      <c r="F9" s="21">
        <f t="shared" si="0"/>
        <v>7.3324979661361422E-2</v>
      </c>
      <c r="G9" s="21">
        <v>2.1984599661361424E-2</v>
      </c>
      <c r="H9" s="21">
        <v>2.7476340000000002E-2</v>
      </c>
      <c r="I9" s="21">
        <v>2.386404E-2</v>
      </c>
      <c r="J9" s="22">
        <f t="shared" si="1"/>
        <v>2.0651018819081591E-2</v>
      </c>
      <c r="K9" s="22">
        <f t="shared" si="2"/>
        <v>4.6460650250157033E-2</v>
      </c>
      <c r="L9" s="23">
        <f t="shared" si="3"/>
        <v>6.8877102982087171E-2</v>
      </c>
      <c r="M9" s="4"/>
    </row>
    <row r="10" spans="1:13" ht="38.25" x14ac:dyDescent="0.25">
      <c r="A10" s="17"/>
      <c r="B10" s="19">
        <v>3000728</v>
      </c>
      <c r="C10" s="19" t="s">
        <v>2240</v>
      </c>
      <c r="D10" s="20">
        <v>2.7222200000000005</v>
      </c>
      <c r="E10" s="21">
        <v>2.6977329999999995</v>
      </c>
      <c r="F10" s="21">
        <f t="shared" si="0"/>
        <v>0.19366993945613803</v>
      </c>
      <c r="G10" s="21">
        <v>5.1269389456138015E-2</v>
      </c>
      <c r="H10" s="21">
        <v>4.8200779999999999E-2</v>
      </c>
      <c r="I10" s="21">
        <v>9.4199770000000002E-2</v>
      </c>
      <c r="J10" s="22">
        <f t="shared" si="1"/>
        <v>1.9004619603251331E-2</v>
      </c>
      <c r="K10" s="22">
        <f t="shared" si="2"/>
        <v>3.6871762126251199E-2</v>
      </c>
      <c r="L10" s="23">
        <f t="shared" si="3"/>
        <v>7.1789884119791716E-2</v>
      </c>
      <c r="M10" s="4"/>
    </row>
    <row r="11" spans="1:13" ht="15.75" thickBot="1" x14ac:dyDescent="0.3">
      <c r="A11" s="41" t="s">
        <v>294</v>
      </c>
      <c r="B11" s="43"/>
      <c r="C11" s="43"/>
      <c r="D11" s="44">
        <f ca="1">OFFSET(D11,-MATCH("PROYECTOS",$A$8:$A$50,0)-1,0)-(OFFSET(D11,-MATCH("PROYECTOS",$A$8:$A$50,0),0))</f>
        <v>2.3099999999999992</v>
      </c>
      <c r="E11" s="45">
        <f t="shared" ref="E11:I11" ca="1" si="4">OFFSET(E11,-MATCH("PROYECTOS",$A$8:$A$50,0)-1,0)-(OFFSET(E11,-MATCH("PROYECTOS",$A$8:$A$50,0),0))</f>
        <v>3.1796069999999999</v>
      </c>
      <c r="F11" s="45">
        <f t="shared" ca="1" si="4"/>
        <v>1.0704246628605769</v>
      </c>
      <c r="G11" s="45">
        <f t="shared" ca="1" si="4"/>
        <v>0.51513228286057711</v>
      </c>
      <c r="H11" s="45">
        <f t="shared" ca="1" si="4"/>
        <v>0.12705</v>
      </c>
      <c r="I11" s="45">
        <f t="shared" ca="1" si="4"/>
        <v>0.42824237999999998</v>
      </c>
      <c r="J11" s="46">
        <f t="shared" ca="1" si="1"/>
        <v>0.1620113060703971</v>
      </c>
      <c r="K11" s="46">
        <f t="shared" ca="1" si="2"/>
        <v>0.20196907443611023</v>
      </c>
      <c r="L11" s="47">
        <f t="shared" ca="1" si="3"/>
        <v>0.33665313444730033</v>
      </c>
      <c r="M11" s="4"/>
    </row>
    <row r="12" spans="1:13" ht="15.75" thickBot="1" x14ac:dyDescent="0.3"/>
    <row r="13" spans="1:13" ht="15.75" thickBot="1" x14ac:dyDescent="0.3">
      <c r="A13" s="89" t="s">
        <v>316</v>
      </c>
      <c r="B13" s="90"/>
      <c r="C13" s="90"/>
      <c r="D13" s="91"/>
    </row>
    <row r="14" spans="1:13" ht="15.75" thickBot="1" x14ac:dyDescent="0.3">
      <c r="A14" s="1" t="s">
        <v>2248</v>
      </c>
    </row>
    <row r="15" spans="1:13" ht="45" customHeight="1" x14ac:dyDescent="0.25">
      <c r="A15" s="82" t="s">
        <v>318</v>
      </c>
      <c r="B15" s="83"/>
      <c r="C15" s="83"/>
      <c r="D15" s="94" t="s">
        <v>319</v>
      </c>
    </row>
    <row r="16" spans="1:13" ht="15.75" thickBot="1" x14ac:dyDescent="0.3">
      <c r="A16" s="92"/>
      <c r="B16" s="93"/>
      <c r="C16" s="93"/>
      <c r="D16" s="95"/>
    </row>
    <row r="17" spans="1:4" x14ac:dyDescent="0.25">
      <c r="A17" s="17"/>
      <c r="B17" s="19">
        <v>3000001</v>
      </c>
      <c r="C17" s="19" t="s">
        <v>276</v>
      </c>
      <c r="D17" s="23">
        <v>0.33180277230673599</v>
      </c>
    </row>
    <row r="18" spans="1:4" ht="51" x14ac:dyDescent="0.25">
      <c r="A18" s="17"/>
      <c r="B18" s="19">
        <v>3000727</v>
      </c>
      <c r="C18" s="19" t="s">
        <v>2239</v>
      </c>
      <c r="D18" s="23">
        <v>6.8877102982087171E-2</v>
      </c>
    </row>
    <row r="19" spans="1:4" ht="39" thickBot="1" x14ac:dyDescent="0.3">
      <c r="A19" s="24"/>
      <c r="B19" s="26">
        <v>3000728</v>
      </c>
      <c r="C19" s="26" t="s">
        <v>2240</v>
      </c>
      <c r="D19" s="30">
        <v>7.1789884119791716E-2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workbookViewId="0">
      <selection activeCell="G21" sqref="G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136</v>
      </c>
      <c r="B1" s="49" t="s">
        <v>96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2238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6.1979999999999995</v>
      </c>
      <c r="I6" s="14">
        <v>7.0846969999999994</v>
      </c>
      <c r="J6" s="14">
        <v>1.3847943818080322</v>
      </c>
      <c r="K6" s="14">
        <v>0.62788892180803235</v>
      </c>
      <c r="L6" s="14">
        <v>0.21085377</v>
      </c>
      <c r="M6" s="14">
        <v>0.54605168999999998</v>
      </c>
      <c r="N6" s="15">
        <v>8.8626079817955852E-2</v>
      </c>
      <c r="O6" s="15">
        <v>0.11838794119325531</v>
      </c>
      <c r="P6" s="16">
        <v>0.19546275328472512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t="shared" ref="H7:M7" si="0">SUM(H8:H14)</f>
        <v>3.8880000000000003</v>
      </c>
      <c r="I7" s="37">
        <f t="shared" si="0"/>
        <v>3.9050899999999991</v>
      </c>
      <c r="J7" s="37">
        <f t="shared" si="0"/>
        <v>0.31436971894745525</v>
      </c>
      <c r="K7" s="37">
        <f t="shared" si="0"/>
        <v>0.11275663894745522</v>
      </c>
      <c r="L7" s="37">
        <f t="shared" si="0"/>
        <v>8.380377E-2</v>
      </c>
      <c r="M7" s="37">
        <f t="shared" si="0"/>
        <v>0.11780931</v>
      </c>
      <c r="N7" s="39">
        <f>IFERROR(K7/I7,0)</f>
        <v>2.8874274074977849E-2</v>
      </c>
      <c r="O7" s="39">
        <f>IFERROR(SUM(K7,L7)/I7,0)</f>
        <v>5.0334411997535335E-2</v>
      </c>
      <c r="P7" s="40">
        <f>IFERROR(SUM(K7,L7,M7)/I7,0)</f>
        <v>8.050255408901083E-2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513</v>
      </c>
      <c r="D8" s="68">
        <v>3000001</v>
      </c>
      <c r="E8" s="19" t="s">
        <v>276</v>
      </c>
      <c r="F8" s="69">
        <v>1</v>
      </c>
      <c r="G8" s="19" t="s">
        <v>532</v>
      </c>
      <c r="H8" s="20">
        <v>0.14278000000000002</v>
      </c>
      <c r="I8" s="21">
        <v>0.14278000000000002</v>
      </c>
      <c r="J8" s="21">
        <f t="shared" ref="J8:J14" si="1">SUM(K8,L8,M8)</f>
        <v>4.7374799829955773E-2</v>
      </c>
      <c r="K8" s="21">
        <v>3.9502649829955772E-2</v>
      </c>
      <c r="L8" s="21">
        <v>8.1266499999999992E-3</v>
      </c>
      <c r="M8" s="21">
        <v>-2.5450000000000001E-4</v>
      </c>
      <c r="N8" s="22">
        <f t="shared" ref="N8:N15" si="2">IFERROR(K8/I8,0)</f>
        <v>0.27666794950242168</v>
      </c>
      <c r="O8" s="22">
        <f t="shared" ref="O8:O15" si="3">IFERROR(SUM(K8,L8)/I8,0)</f>
        <v>0.33358523483650204</v>
      </c>
      <c r="P8" s="23">
        <f t="shared" ref="P8:P15" si="4">IFERROR(SUM(K8,L8,M8)/I8,0)</f>
        <v>0.33180277230673599</v>
      </c>
      <c r="Q8" s="70">
        <v>0</v>
      </c>
      <c r="R8" s="21">
        <v>0</v>
      </c>
      <c r="S8" s="23">
        <f>IFERROR(R8/Q8,0)</f>
        <v>0</v>
      </c>
    </row>
    <row r="9" spans="1:19" ht="51" x14ac:dyDescent="0.25">
      <c r="A9" s="17"/>
      <c r="B9" s="19">
        <v>5005277</v>
      </c>
      <c r="C9" s="19" t="s">
        <v>2241</v>
      </c>
      <c r="D9" s="68">
        <v>3000727</v>
      </c>
      <c r="E9" s="19" t="s">
        <v>2239</v>
      </c>
      <c r="F9" s="69">
        <v>88</v>
      </c>
      <c r="G9" s="19" t="s">
        <v>756</v>
      </c>
      <c r="H9" s="20">
        <v>3.4999999999999996E-2</v>
      </c>
      <c r="I9" s="21">
        <v>6.0502E-2</v>
      </c>
      <c r="J9" s="21">
        <f t="shared" si="1"/>
        <v>6.3439998694412407E-3</v>
      </c>
      <c r="K9" s="21">
        <v>1.7085998694412411E-3</v>
      </c>
      <c r="L9" s="21">
        <v>9.6000000000000002E-4</v>
      </c>
      <c r="M9" s="21">
        <v>3.6754000000000001E-3</v>
      </c>
      <c r="N9" s="22">
        <f t="shared" si="2"/>
        <v>2.8240386589554745E-2</v>
      </c>
      <c r="O9" s="22">
        <f t="shared" si="3"/>
        <v>4.4107630647602411E-2</v>
      </c>
      <c r="P9" s="23">
        <f t="shared" si="4"/>
        <v>0.10485603565900699</v>
      </c>
      <c r="Q9" s="70">
        <v>0</v>
      </c>
      <c r="R9" s="21">
        <v>0</v>
      </c>
      <c r="S9" s="23">
        <f t="shared" ref="S9:S14" si="5">IFERROR(R9/Q9,0)</f>
        <v>0</v>
      </c>
    </row>
    <row r="10" spans="1:19" ht="51" x14ac:dyDescent="0.25">
      <c r="A10" s="17"/>
      <c r="B10" s="19">
        <v>5005278</v>
      </c>
      <c r="C10" s="19" t="s">
        <v>2242</v>
      </c>
      <c r="D10" s="68">
        <v>3000727</v>
      </c>
      <c r="E10" s="19" t="s">
        <v>2239</v>
      </c>
      <c r="F10" s="69">
        <v>215</v>
      </c>
      <c r="G10" s="19" t="s">
        <v>689</v>
      </c>
      <c r="H10" s="20">
        <v>0.98799999999999999</v>
      </c>
      <c r="I10" s="21">
        <v>1.0040750000000001</v>
      </c>
      <c r="J10" s="21">
        <f t="shared" si="1"/>
        <v>6.6980979791920192E-2</v>
      </c>
      <c r="K10" s="21">
        <v>2.0275999791920185E-2</v>
      </c>
      <c r="L10" s="21">
        <v>2.6516340000000006E-2</v>
      </c>
      <c r="M10" s="21">
        <v>2.0188640000000001E-2</v>
      </c>
      <c r="N10" s="22">
        <f t="shared" si="2"/>
        <v>2.0193710421950735E-2</v>
      </c>
      <c r="O10" s="22">
        <f t="shared" si="3"/>
        <v>4.6602434869825647E-2</v>
      </c>
      <c r="P10" s="23">
        <f t="shared" si="4"/>
        <v>6.6709140046231796E-2</v>
      </c>
      <c r="Q10" s="70">
        <v>0</v>
      </c>
      <c r="R10" s="21">
        <v>0</v>
      </c>
      <c r="S10" s="23">
        <f t="shared" si="5"/>
        <v>0</v>
      </c>
    </row>
    <row r="11" spans="1:19" ht="51" x14ac:dyDescent="0.25">
      <c r="A11" s="17"/>
      <c r="B11" s="19">
        <v>5005279</v>
      </c>
      <c r="C11" s="19" t="s">
        <v>2243</v>
      </c>
      <c r="D11" s="68">
        <v>3000728</v>
      </c>
      <c r="E11" s="19" t="s">
        <v>2240</v>
      </c>
      <c r="F11" s="69">
        <v>59</v>
      </c>
      <c r="G11" s="19" t="s">
        <v>578</v>
      </c>
      <c r="H11" s="20">
        <v>2.6472200000000004</v>
      </c>
      <c r="I11" s="21">
        <v>2.6472199999999995</v>
      </c>
      <c r="J11" s="21">
        <f t="shared" si="1"/>
        <v>0.19366993945613803</v>
      </c>
      <c r="K11" s="21">
        <v>5.1269389456138015E-2</v>
      </c>
      <c r="L11" s="21">
        <v>4.8200779999999999E-2</v>
      </c>
      <c r="M11" s="21">
        <v>9.4199770000000002E-2</v>
      </c>
      <c r="N11" s="22">
        <f t="shared" si="2"/>
        <v>1.9367256766017946E-2</v>
      </c>
      <c r="O11" s="22">
        <f t="shared" si="3"/>
        <v>3.7575331652124885E-2</v>
      </c>
      <c r="P11" s="23">
        <f t="shared" si="4"/>
        <v>7.3159744734528326E-2</v>
      </c>
      <c r="Q11" s="70">
        <v>0</v>
      </c>
      <c r="R11" s="21">
        <v>0</v>
      </c>
      <c r="S11" s="23">
        <f t="shared" si="5"/>
        <v>0</v>
      </c>
    </row>
    <row r="12" spans="1:19" ht="38.25" x14ac:dyDescent="0.25">
      <c r="A12" s="17"/>
      <c r="B12" s="19">
        <v>5005280</v>
      </c>
      <c r="C12" s="19" t="s">
        <v>2244</v>
      </c>
      <c r="D12" s="68">
        <v>3000728</v>
      </c>
      <c r="E12" s="19" t="s">
        <v>2240</v>
      </c>
      <c r="F12" s="69">
        <v>46</v>
      </c>
      <c r="G12" s="19" t="s">
        <v>737</v>
      </c>
      <c r="H12" s="20">
        <v>0.01</v>
      </c>
      <c r="I12" s="21">
        <v>0.01</v>
      </c>
      <c r="J12" s="21">
        <f t="shared" si="1"/>
        <v>0</v>
      </c>
      <c r="K12" s="21">
        <v>0</v>
      </c>
      <c r="L12" s="21">
        <v>0</v>
      </c>
      <c r="M12" s="21">
        <v>0</v>
      </c>
      <c r="N12" s="22">
        <f t="shared" si="2"/>
        <v>0</v>
      </c>
      <c r="O12" s="22">
        <f t="shared" si="3"/>
        <v>0</v>
      </c>
      <c r="P12" s="23">
        <f t="shared" si="4"/>
        <v>0</v>
      </c>
      <c r="Q12" s="70">
        <v>0</v>
      </c>
      <c r="R12" s="21">
        <v>0</v>
      </c>
      <c r="S12" s="23">
        <f t="shared" si="5"/>
        <v>0</v>
      </c>
    </row>
    <row r="13" spans="1:19" ht="38.25" x14ac:dyDescent="0.25">
      <c r="A13" s="17"/>
      <c r="B13" s="19">
        <v>5005281</v>
      </c>
      <c r="C13" s="19" t="s">
        <v>2245</v>
      </c>
      <c r="D13" s="68">
        <v>3000728</v>
      </c>
      <c r="E13" s="19" t="s">
        <v>2240</v>
      </c>
      <c r="F13" s="69">
        <v>46</v>
      </c>
      <c r="G13" s="19" t="s">
        <v>737</v>
      </c>
      <c r="H13" s="20">
        <v>2.5000000000000001E-2</v>
      </c>
      <c r="I13" s="21">
        <v>2.5000000000000001E-2</v>
      </c>
      <c r="J13" s="21">
        <f t="shared" si="1"/>
        <v>0</v>
      </c>
      <c r="K13" s="21">
        <v>0</v>
      </c>
      <c r="L13" s="21">
        <v>0</v>
      </c>
      <c r="M13" s="21">
        <v>0</v>
      </c>
      <c r="N13" s="22">
        <f t="shared" si="2"/>
        <v>0</v>
      </c>
      <c r="O13" s="22">
        <f t="shared" si="3"/>
        <v>0</v>
      </c>
      <c r="P13" s="23">
        <f t="shared" si="4"/>
        <v>0</v>
      </c>
      <c r="Q13" s="70">
        <v>0</v>
      </c>
      <c r="R13" s="21">
        <v>0</v>
      </c>
      <c r="S13" s="23">
        <f t="shared" si="5"/>
        <v>0</v>
      </c>
    </row>
    <row r="14" spans="1:19" ht="38.25" x14ac:dyDescent="0.25">
      <c r="A14" s="17"/>
      <c r="B14" s="19">
        <v>5005282</v>
      </c>
      <c r="C14" s="19" t="s">
        <v>2246</v>
      </c>
      <c r="D14" s="68">
        <v>3000728</v>
      </c>
      <c r="E14" s="19" t="s">
        <v>2240</v>
      </c>
      <c r="F14" s="69">
        <v>59</v>
      </c>
      <c r="G14" s="19" t="s">
        <v>578</v>
      </c>
      <c r="H14" s="20">
        <v>0.04</v>
      </c>
      <c r="I14" s="21">
        <v>1.5512999999999999E-2</v>
      </c>
      <c r="J14" s="21">
        <f t="shared" si="1"/>
        <v>0</v>
      </c>
      <c r="K14" s="21">
        <v>0</v>
      </c>
      <c r="L14" s="21">
        <v>0</v>
      </c>
      <c r="M14" s="21">
        <v>0</v>
      </c>
      <c r="N14" s="22">
        <f t="shared" si="2"/>
        <v>0</v>
      </c>
      <c r="O14" s="22">
        <f t="shared" si="3"/>
        <v>0</v>
      </c>
      <c r="P14" s="23">
        <f t="shared" si="4"/>
        <v>0</v>
      </c>
      <c r="Q14" s="70">
        <v>0</v>
      </c>
      <c r="R14" s="21">
        <v>0</v>
      </c>
      <c r="S14" s="23">
        <f t="shared" si="5"/>
        <v>0</v>
      </c>
    </row>
    <row r="15" spans="1:19" ht="15.75" thickBot="1" x14ac:dyDescent="0.3">
      <c r="A15" s="41" t="s">
        <v>294</v>
      </c>
      <c r="B15" s="43"/>
      <c r="C15" s="43"/>
      <c r="D15" s="65"/>
      <c r="E15" s="43"/>
      <c r="F15" s="66"/>
      <c r="G15" s="43"/>
      <c r="H15" s="44">
        <f>H6-H7</f>
        <v>2.3099999999999992</v>
      </c>
      <c r="I15" s="44">
        <f t="shared" ref="I15:M15" si="6">I6-I7</f>
        <v>3.1796070000000003</v>
      </c>
      <c r="J15" s="44">
        <f t="shared" si="6"/>
        <v>1.0704246628605769</v>
      </c>
      <c r="K15" s="44">
        <f t="shared" si="6"/>
        <v>0.51513228286057711</v>
      </c>
      <c r="L15" s="44">
        <f t="shared" si="6"/>
        <v>0.12705</v>
      </c>
      <c r="M15" s="44">
        <f t="shared" si="6"/>
        <v>0.42824237999999998</v>
      </c>
      <c r="N15" s="46">
        <f t="shared" si="2"/>
        <v>0.16201130607039707</v>
      </c>
      <c r="O15" s="46">
        <f t="shared" si="3"/>
        <v>0.2019690744361102</v>
      </c>
      <c r="P15" s="47">
        <f t="shared" si="4"/>
        <v>0.33665313444730027</v>
      </c>
      <c r="Q15" s="67"/>
      <c r="R15" s="45"/>
      <c r="S15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137</v>
      </c>
      <c r="B1" s="50" t="s">
        <v>97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2249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62.750074000000012</v>
      </c>
      <c r="E6" s="14">
        <v>62.970751000000007</v>
      </c>
      <c r="F6" s="14">
        <v>15.714139952689088</v>
      </c>
      <c r="G6" s="14">
        <v>5.4533843226890895</v>
      </c>
      <c r="H6" s="14">
        <v>7.9085260099999992</v>
      </c>
      <c r="I6" s="14">
        <v>2.3522296200000001</v>
      </c>
      <c r="J6" s="15">
        <v>8.6601862548678965E-2</v>
      </c>
      <c r="K6" s="15">
        <v>0.21219232930363316</v>
      </c>
      <c r="L6" s="16">
        <v>0.24954664988335754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62.750073999999998</v>
      </c>
      <c r="E7" s="38">
        <f ca="1">SUM(E8:OFFSET(E6,MATCH("GOBIERNOS REGIONALES",$A$8:$A$50,0),0))</f>
        <v>62.970750999999993</v>
      </c>
      <c r="F7" s="38">
        <f ca="1">SUM(F8:OFFSET(F6,MATCH("GOBIERNOS REGIONALES",$A$8:$A$50,0),0))</f>
        <v>15.714139952689088</v>
      </c>
      <c r="G7" s="38">
        <f ca="1">SUM(G8:OFFSET(G6,MATCH("GOBIERNOS REGIONALES",$A$8:$A$50,0),0))</f>
        <v>5.4533843226890895</v>
      </c>
      <c r="H7" s="38">
        <f ca="1">SUM(H8:OFFSET(H6,MATCH("GOBIERNOS REGIONALES",$A$8:$A$50,0),0))</f>
        <v>7.9085260100000001</v>
      </c>
      <c r="I7" s="38">
        <f ca="1">SUM(I8:OFFSET(I6,MATCH("GOBIERNOS REGIONALES",$A$8:$A$50,0),0))</f>
        <v>2.3522296199999997</v>
      </c>
      <c r="J7" s="39">
        <f ca="1">IFERROR(G7/E7,0)</f>
        <v>8.6601862548678993E-2</v>
      </c>
      <c r="K7" s="39">
        <f ca="1">IFERROR(SUM(G7,H7)/E7,0)</f>
        <v>0.21219232930363321</v>
      </c>
      <c r="L7" s="40">
        <f ca="1">IFERROR(SUM(G7,H7,I7)/E7,0)</f>
        <v>0.24954664988335759</v>
      </c>
      <c r="M7" s="4"/>
    </row>
    <row r="8" spans="1:13" ht="25.5" x14ac:dyDescent="0.25">
      <c r="A8" s="17"/>
      <c r="B8" s="18">
        <v>114</v>
      </c>
      <c r="C8" s="19" t="s">
        <v>141</v>
      </c>
      <c r="D8" s="20">
        <v>62.750073999999998</v>
      </c>
      <c r="E8" s="21">
        <v>62.970750999999993</v>
      </c>
      <c r="F8" s="21">
        <f t="shared" ref="F8:F10" si="0">SUM(G8,H8,I8)</f>
        <v>15.714139952689088</v>
      </c>
      <c r="G8" s="21">
        <v>5.4533843226890895</v>
      </c>
      <c r="H8" s="21">
        <v>7.9085260100000001</v>
      </c>
      <c r="I8" s="21">
        <v>2.3522296199999997</v>
      </c>
      <c r="J8" s="22">
        <f t="shared" ref="J8:J10" si="1">IFERROR(G8/E8,0)</f>
        <v>8.6601862548678993E-2</v>
      </c>
      <c r="K8" s="22">
        <f t="shared" ref="K8:K10" si="2">IFERROR(SUM(G8,H8)/E8,0)</f>
        <v>0.21219232930363321</v>
      </c>
      <c r="L8" s="23">
        <f t="shared" ref="L8:L10" si="3">IFERROR(SUM(G8,H8,I8)/E8,0)</f>
        <v>0.24954664988335759</v>
      </c>
      <c r="M8" s="4"/>
    </row>
    <row r="9" spans="1:13" ht="15.75" thickBot="1" x14ac:dyDescent="0.3">
      <c r="A9" s="41" t="s">
        <v>206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233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31"/>
  <sheetViews>
    <sheetView topLeftCell="A25" workbookViewId="0">
      <selection activeCell="H10" sqref="H1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31</v>
      </c>
      <c r="B1" s="49" t="s">
        <v>20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546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299.35990500000003</v>
      </c>
      <c r="I6" s="14">
        <v>297.65999299999999</v>
      </c>
      <c r="J6" s="14">
        <v>147.92891044989756</v>
      </c>
      <c r="K6" s="14">
        <v>106.26169463989754</v>
      </c>
      <c r="L6" s="14">
        <v>22.871134350000002</v>
      </c>
      <c r="M6" s="14">
        <v>18.796081459999996</v>
      </c>
      <c r="N6" s="15">
        <v>0.35699018053762283</v>
      </c>
      <c r="O6" s="15">
        <v>0.43382662106659914</v>
      </c>
      <c r="P6" s="16">
        <v>0.49697276734766827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ca="1">SUM(H8:OFFSET(H6,MATCH("PROYECTOS",$A$8:$A$50,0),0))</f>
        <v>273.23990499999996</v>
      </c>
      <c r="I7" s="38">
        <f ca="1">SUM(I8:OFFSET(I6,MATCH("PROYECTOS",$A$8:$A$50,0),0))</f>
        <v>275.86630500000001</v>
      </c>
      <c r="J7" s="38">
        <f ca="1">SUM(J8:OFFSET(J6,MATCH("PROYECTOS",$A$8:$A$50,0),0))</f>
        <v>127.7405027605646</v>
      </c>
      <c r="K7" s="38">
        <f ca="1">SUM(K8:OFFSET(K6,MATCH("PROYECTOS",$A$8:$A$50,0),0))</f>
        <v>86.073286950564579</v>
      </c>
      <c r="L7" s="38">
        <f ca="1">SUM(L8:OFFSET(L6,MATCH("PROYECTOS",$A$8:$A$50,0),0))</f>
        <v>22.871134349999998</v>
      </c>
      <c r="M7" s="38">
        <f ca="1">SUM(M8:OFFSET(M6,MATCH("PROYECTOS",$A$8:$A$50,0),0))</f>
        <v>18.796081459999996</v>
      </c>
      <c r="N7" s="39">
        <f ca="1">IFERROR(K7/I7,0)</f>
        <v>0.31201087407381839</v>
      </c>
      <c r="O7" s="39">
        <f ca="1">IFERROR(SUM(K7,L7)/I7,0)</f>
        <v>0.39491746301007868</v>
      </c>
      <c r="P7" s="40">
        <f ca="1">IFERROR(SUM(K7,L7,M7)/I7,0)</f>
        <v>0.4630522120509229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513</v>
      </c>
      <c r="D8" s="68">
        <v>3000001</v>
      </c>
      <c r="E8" s="19" t="s">
        <v>276</v>
      </c>
      <c r="F8" s="69">
        <v>1</v>
      </c>
      <c r="G8" s="19" t="s">
        <v>532</v>
      </c>
      <c r="H8" s="20">
        <v>13.332445999999999</v>
      </c>
      <c r="I8" s="21">
        <v>13.217446000000001</v>
      </c>
      <c r="J8" s="21">
        <f t="shared" ref="J8:J30" si="0">SUM(K8,L8,M8)</f>
        <v>7.8051675903332365</v>
      </c>
      <c r="K8" s="21">
        <v>5.4327263103332371</v>
      </c>
      <c r="L8" s="21">
        <v>1.1126265799999999</v>
      </c>
      <c r="M8" s="21">
        <v>1.2598146999999997</v>
      </c>
      <c r="N8" s="22">
        <f t="shared" ref="N8:N31" si="1">IFERROR(K8/I8,0)</f>
        <v>0.41102693442691096</v>
      </c>
      <c r="O8" s="22">
        <f t="shared" ref="O8:O31" si="2">IFERROR(SUM(K8,L8)/I8,0)</f>
        <v>0.4952055707534751</v>
      </c>
      <c r="P8" s="23">
        <f t="shared" ref="P8:P31" si="3">IFERROR(SUM(K8,L8,M8)/I8,0)</f>
        <v>0.59052010428741197</v>
      </c>
      <c r="Q8" s="70">
        <v>6</v>
      </c>
      <c r="R8" s="21">
        <v>6</v>
      </c>
      <c r="S8" s="23">
        <f>IFERROR(R8/Q8,0)</f>
        <v>1</v>
      </c>
    </row>
    <row r="9" spans="1:19" ht="51" x14ac:dyDescent="0.25">
      <c r="A9" s="17"/>
      <c r="B9" s="19">
        <v>5002762</v>
      </c>
      <c r="C9" s="19" t="s">
        <v>552</v>
      </c>
      <c r="D9" s="68">
        <v>3000294</v>
      </c>
      <c r="E9" s="19" t="s">
        <v>547</v>
      </c>
      <c r="F9" s="69">
        <v>66</v>
      </c>
      <c r="G9" s="19" t="s">
        <v>574</v>
      </c>
      <c r="H9" s="20">
        <v>0.104543</v>
      </c>
      <c r="I9" s="21">
        <v>9.4143000000000004E-2</v>
      </c>
      <c r="J9" s="21">
        <f t="shared" si="0"/>
        <v>8.8246400839531433E-2</v>
      </c>
      <c r="K9" s="21">
        <v>7.3190000839531422E-2</v>
      </c>
      <c r="L9" s="21">
        <v>4.4364000000000001E-3</v>
      </c>
      <c r="M9" s="21">
        <v>1.0619999999999999E-2</v>
      </c>
      <c r="N9" s="22">
        <f t="shared" si="1"/>
        <v>0.77743433754534508</v>
      </c>
      <c r="O9" s="22">
        <f t="shared" si="2"/>
        <v>0.8245583935027716</v>
      </c>
      <c r="P9" s="23">
        <f t="shared" si="3"/>
        <v>0.93736550608681934</v>
      </c>
      <c r="Q9" s="70">
        <v>4</v>
      </c>
      <c r="R9" s="21">
        <v>2</v>
      </c>
      <c r="S9" s="23">
        <f t="shared" ref="S9:S30" si="4">IFERROR(R9/Q9,0)</f>
        <v>0.5</v>
      </c>
    </row>
    <row r="10" spans="1:19" ht="38.25" x14ac:dyDescent="0.25">
      <c r="A10" s="17"/>
      <c r="B10" s="19">
        <v>5002765</v>
      </c>
      <c r="C10" s="19" t="s">
        <v>553</v>
      </c>
      <c r="D10" s="68">
        <v>3000294</v>
      </c>
      <c r="E10" s="19" t="s">
        <v>547</v>
      </c>
      <c r="F10" s="69">
        <v>85</v>
      </c>
      <c r="G10" s="19" t="s">
        <v>575</v>
      </c>
      <c r="H10" s="20">
        <v>0.48670000000000002</v>
      </c>
      <c r="I10" s="21">
        <v>0.45700000000000002</v>
      </c>
      <c r="J10" s="21">
        <f t="shared" si="0"/>
        <v>0.37494999370610715</v>
      </c>
      <c r="K10" s="21">
        <v>0.37340899370610714</v>
      </c>
      <c r="L10" s="21">
        <v>1.5709999999999999E-3</v>
      </c>
      <c r="M10" s="21">
        <v>-3.0000000000000001E-5</v>
      </c>
      <c r="N10" s="22">
        <f t="shared" si="1"/>
        <v>0.81708751358010312</v>
      </c>
      <c r="O10" s="22">
        <f t="shared" si="2"/>
        <v>0.82052515034159101</v>
      </c>
      <c r="P10" s="23">
        <f t="shared" si="3"/>
        <v>0.82045950482736796</v>
      </c>
      <c r="Q10" s="70">
        <v>1570</v>
      </c>
      <c r="R10" s="21">
        <v>1489</v>
      </c>
      <c r="S10" s="23">
        <f t="shared" si="4"/>
        <v>0.94840764331210192</v>
      </c>
    </row>
    <row r="11" spans="1:19" ht="38.25" x14ac:dyDescent="0.25">
      <c r="A11" s="17"/>
      <c r="B11" s="19">
        <v>5002769</v>
      </c>
      <c r="C11" s="19" t="s">
        <v>554</v>
      </c>
      <c r="D11" s="68">
        <v>3000491</v>
      </c>
      <c r="E11" s="19" t="s">
        <v>550</v>
      </c>
      <c r="F11" s="69">
        <v>85</v>
      </c>
      <c r="G11" s="19" t="s">
        <v>575</v>
      </c>
      <c r="H11" s="20">
        <v>0.65975000000000006</v>
      </c>
      <c r="I11" s="21">
        <v>0.65975000000000006</v>
      </c>
      <c r="J11" s="21">
        <f t="shared" si="0"/>
        <v>0.46325393406788262</v>
      </c>
      <c r="K11" s="21">
        <v>0.3848404340678826</v>
      </c>
      <c r="L11" s="21">
        <v>7.8038499999999997E-2</v>
      </c>
      <c r="M11" s="21">
        <v>3.7500000000000001E-4</v>
      </c>
      <c r="N11" s="22">
        <f t="shared" si="1"/>
        <v>0.58331251848106491</v>
      </c>
      <c r="O11" s="22">
        <f t="shared" si="2"/>
        <v>0.7015974749039523</v>
      </c>
      <c r="P11" s="23">
        <f t="shared" si="3"/>
        <v>0.70216587202407366</v>
      </c>
      <c r="Q11" s="70">
        <v>120</v>
      </c>
      <c r="R11" s="21">
        <v>56</v>
      </c>
      <c r="S11" s="23">
        <f t="shared" si="4"/>
        <v>0.46666666666666667</v>
      </c>
    </row>
    <row r="12" spans="1:19" ht="38.25" x14ac:dyDescent="0.25">
      <c r="A12" s="17"/>
      <c r="B12" s="19">
        <v>5003057</v>
      </c>
      <c r="C12" s="19" t="s">
        <v>555</v>
      </c>
      <c r="D12" s="68">
        <v>3000490</v>
      </c>
      <c r="E12" s="19" t="s">
        <v>549</v>
      </c>
      <c r="F12" s="69">
        <v>82</v>
      </c>
      <c r="G12" s="19" t="s">
        <v>540</v>
      </c>
      <c r="H12" s="20">
        <v>28.455912999999995</v>
      </c>
      <c r="I12" s="21">
        <v>28.455912999999999</v>
      </c>
      <c r="J12" s="21">
        <f t="shared" si="0"/>
        <v>2.3751587055243277</v>
      </c>
      <c r="K12" s="21">
        <v>0.90921376552432775</v>
      </c>
      <c r="L12" s="21">
        <v>0.96190103999999998</v>
      </c>
      <c r="M12" s="21">
        <v>0.50404389999999999</v>
      </c>
      <c r="N12" s="22">
        <f t="shared" si="1"/>
        <v>3.1951663807951891E-2</v>
      </c>
      <c r="O12" s="22">
        <f t="shared" si="2"/>
        <v>6.5754868083984078E-2</v>
      </c>
      <c r="P12" s="23">
        <f t="shared" si="3"/>
        <v>8.3468019652868902E-2</v>
      </c>
      <c r="Q12" s="70">
        <v>490</v>
      </c>
      <c r="R12" s="21">
        <v>960</v>
      </c>
      <c r="S12" s="23">
        <f t="shared" si="4"/>
        <v>1.9591836734693877</v>
      </c>
    </row>
    <row r="13" spans="1:19" ht="25.5" x14ac:dyDescent="0.25">
      <c r="A13" s="17"/>
      <c r="B13" s="19">
        <v>5003059</v>
      </c>
      <c r="C13" s="19" t="s">
        <v>556</v>
      </c>
      <c r="D13" s="68">
        <v>3000491</v>
      </c>
      <c r="E13" s="19" t="s">
        <v>550</v>
      </c>
      <c r="F13" s="69">
        <v>66</v>
      </c>
      <c r="G13" s="19" t="s">
        <v>574</v>
      </c>
      <c r="H13" s="20">
        <v>0.83349999999999991</v>
      </c>
      <c r="I13" s="21">
        <v>0.83350000000000002</v>
      </c>
      <c r="J13" s="21">
        <f t="shared" si="0"/>
        <v>0.48571089513100985</v>
      </c>
      <c r="K13" s="21">
        <v>0.18519409513100982</v>
      </c>
      <c r="L13" s="21">
        <v>0.27469680000000002</v>
      </c>
      <c r="M13" s="21">
        <v>2.5820000000000003E-2</v>
      </c>
      <c r="N13" s="22">
        <f t="shared" si="1"/>
        <v>0.22218847646191939</v>
      </c>
      <c r="O13" s="22">
        <f t="shared" si="2"/>
        <v>0.55175872241272927</v>
      </c>
      <c r="P13" s="23">
        <f t="shared" si="3"/>
        <v>0.58273652685184141</v>
      </c>
      <c r="Q13" s="70">
        <v>34</v>
      </c>
      <c r="R13" s="21">
        <v>14</v>
      </c>
      <c r="S13" s="23">
        <f t="shared" si="4"/>
        <v>0.41176470588235292</v>
      </c>
    </row>
    <row r="14" spans="1:19" ht="25.5" x14ac:dyDescent="0.25">
      <c r="A14" s="17"/>
      <c r="B14" s="19">
        <v>5004063</v>
      </c>
      <c r="C14" s="19" t="s">
        <v>557</v>
      </c>
      <c r="D14" s="68">
        <v>3000294</v>
      </c>
      <c r="E14" s="19" t="s">
        <v>547</v>
      </c>
      <c r="F14" s="69">
        <v>36</v>
      </c>
      <c r="G14" s="19" t="s">
        <v>534</v>
      </c>
      <c r="H14" s="20">
        <v>8.2648109999999999</v>
      </c>
      <c r="I14" s="21">
        <v>7.5704260000000003</v>
      </c>
      <c r="J14" s="21">
        <f t="shared" si="0"/>
        <v>5.1204259395599365</v>
      </c>
      <c r="K14" s="21">
        <v>3.1204259395599365</v>
      </c>
      <c r="L14" s="21">
        <v>1.4</v>
      </c>
      <c r="M14" s="21">
        <v>0.6</v>
      </c>
      <c r="N14" s="22">
        <f t="shared" si="1"/>
        <v>0.41218630755520713</v>
      </c>
      <c r="O14" s="22">
        <f t="shared" si="2"/>
        <v>0.59711645547554881</v>
      </c>
      <c r="P14" s="23">
        <f t="shared" si="3"/>
        <v>0.67637223315569506</v>
      </c>
      <c r="Q14" s="70">
        <v>3640</v>
      </c>
      <c r="R14" s="21">
        <v>5512</v>
      </c>
      <c r="S14" s="23">
        <f t="shared" si="4"/>
        <v>1.5142857142857142</v>
      </c>
    </row>
    <row r="15" spans="1:19" ht="38.25" x14ac:dyDescent="0.25">
      <c r="A15" s="17"/>
      <c r="B15" s="19">
        <v>5004064</v>
      </c>
      <c r="C15" s="19" t="s">
        <v>558</v>
      </c>
      <c r="D15" s="68">
        <v>3000294</v>
      </c>
      <c r="E15" s="19" t="s">
        <v>547</v>
      </c>
      <c r="F15" s="69">
        <v>82</v>
      </c>
      <c r="G15" s="19" t="s">
        <v>540</v>
      </c>
      <c r="H15" s="20">
        <v>27.731023000000004</v>
      </c>
      <c r="I15" s="21">
        <v>27.725828000000003</v>
      </c>
      <c r="J15" s="21">
        <f t="shared" si="0"/>
        <v>1.6454892149850273</v>
      </c>
      <c r="K15" s="21">
        <v>1.4373413249850273</v>
      </c>
      <c r="L15" s="21">
        <v>0.12256109000000001</v>
      </c>
      <c r="M15" s="21">
        <v>8.5586799999999991E-2</v>
      </c>
      <c r="N15" s="22">
        <f t="shared" si="1"/>
        <v>5.1841240773225133E-2</v>
      </c>
      <c r="O15" s="22">
        <f t="shared" si="2"/>
        <v>5.6261707134049418E-2</v>
      </c>
      <c r="P15" s="23">
        <f t="shared" si="3"/>
        <v>5.9348605025791368E-2</v>
      </c>
      <c r="Q15" s="70">
        <v>12.94</v>
      </c>
      <c r="R15" s="21">
        <v>9295</v>
      </c>
      <c r="S15" s="23">
        <f t="shared" si="4"/>
        <v>718.31530139103563</v>
      </c>
    </row>
    <row r="16" spans="1:19" ht="25.5" x14ac:dyDescent="0.25">
      <c r="A16" s="17"/>
      <c r="B16" s="19">
        <v>5004065</v>
      </c>
      <c r="C16" s="19" t="s">
        <v>559</v>
      </c>
      <c r="D16" s="68">
        <v>3000294</v>
      </c>
      <c r="E16" s="19" t="s">
        <v>547</v>
      </c>
      <c r="F16" s="69">
        <v>82</v>
      </c>
      <c r="G16" s="19" t="s">
        <v>540</v>
      </c>
      <c r="H16" s="20">
        <v>5.5399999999999998E-2</v>
      </c>
      <c r="I16" s="21">
        <v>1.11249</v>
      </c>
      <c r="J16" s="21">
        <f t="shared" si="0"/>
        <v>1.1124000549316406</v>
      </c>
      <c r="K16" s="21">
        <v>1.1124000549316406</v>
      </c>
      <c r="L16" s="21">
        <v>0</v>
      </c>
      <c r="M16" s="21">
        <v>0</v>
      </c>
      <c r="N16" s="22">
        <f t="shared" si="1"/>
        <v>0.99991914977360752</v>
      </c>
      <c r="O16" s="22">
        <f t="shared" si="2"/>
        <v>0.99991914977360752</v>
      </c>
      <c r="P16" s="23">
        <f t="shared" si="3"/>
        <v>0.99991914977360752</v>
      </c>
      <c r="Q16" s="70">
        <v>1446</v>
      </c>
      <c r="R16" s="21">
        <v>2429</v>
      </c>
      <c r="S16" s="23">
        <f t="shared" si="4"/>
        <v>1.6798063623789765</v>
      </c>
    </row>
    <row r="17" spans="1:19" ht="38.25" x14ac:dyDescent="0.25">
      <c r="A17" s="17"/>
      <c r="B17" s="19">
        <v>5004066</v>
      </c>
      <c r="C17" s="19" t="s">
        <v>560</v>
      </c>
      <c r="D17" s="68">
        <v>3000294</v>
      </c>
      <c r="E17" s="19" t="s">
        <v>547</v>
      </c>
      <c r="F17" s="69">
        <v>66</v>
      </c>
      <c r="G17" s="19" t="s">
        <v>574</v>
      </c>
      <c r="H17" s="20">
        <v>141.94890699999999</v>
      </c>
      <c r="I17" s="21">
        <v>141.991657</v>
      </c>
      <c r="J17" s="21">
        <f t="shared" si="0"/>
        <v>84.497204815234028</v>
      </c>
      <c r="K17" s="21">
        <v>58.612832685234025</v>
      </c>
      <c r="L17" s="21">
        <v>12.925608780000001</v>
      </c>
      <c r="M17" s="21">
        <v>12.958763349999998</v>
      </c>
      <c r="N17" s="22">
        <f t="shared" si="1"/>
        <v>0.41279068026675697</v>
      </c>
      <c r="O17" s="22">
        <f t="shared" si="2"/>
        <v>0.50382144258823625</v>
      </c>
      <c r="P17" s="23">
        <f t="shared" si="3"/>
        <v>0.5950857015157871</v>
      </c>
      <c r="Q17" s="70">
        <v>406</v>
      </c>
      <c r="R17" s="21">
        <v>371</v>
      </c>
      <c r="S17" s="23">
        <f t="shared" si="4"/>
        <v>0.91379310344827591</v>
      </c>
    </row>
    <row r="18" spans="1:19" ht="25.5" x14ac:dyDescent="0.25">
      <c r="A18" s="17"/>
      <c r="B18" s="19">
        <v>5004067</v>
      </c>
      <c r="C18" s="19" t="s">
        <v>561</v>
      </c>
      <c r="D18" s="68">
        <v>3000294</v>
      </c>
      <c r="E18" s="19" t="s">
        <v>547</v>
      </c>
      <c r="F18" s="69">
        <v>448</v>
      </c>
      <c r="G18" s="19" t="s">
        <v>576</v>
      </c>
      <c r="H18" s="20">
        <v>11.021916999999998</v>
      </c>
      <c r="I18" s="21">
        <v>11.021916999999998</v>
      </c>
      <c r="J18" s="21">
        <f t="shared" si="0"/>
        <v>8.8960501656303794</v>
      </c>
      <c r="K18" s="21">
        <v>7.2060858756303787</v>
      </c>
      <c r="L18" s="21">
        <v>1.45719895</v>
      </c>
      <c r="M18" s="21">
        <v>0.23276533999999999</v>
      </c>
      <c r="N18" s="22">
        <f t="shared" si="1"/>
        <v>0.65379605704074706</v>
      </c>
      <c r="O18" s="22">
        <f t="shared" si="2"/>
        <v>0.78600526801557125</v>
      </c>
      <c r="P18" s="23">
        <f t="shared" si="3"/>
        <v>0.80712367600213109</v>
      </c>
      <c r="Q18" s="70">
        <v>3000</v>
      </c>
      <c r="R18" s="21">
        <v>4698.7399999999989</v>
      </c>
      <c r="S18" s="23">
        <f t="shared" si="4"/>
        <v>1.5662466666666663</v>
      </c>
    </row>
    <row r="19" spans="1:19" ht="38.25" x14ac:dyDescent="0.25">
      <c r="A19" s="17"/>
      <c r="B19" s="19">
        <v>5004068</v>
      </c>
      <c r="C19" s="19" t="s">
        <v>562</v>
      </c>
      <c r="D19" s="68">
        <v>3000489</v>
      </c>
      <c r="E19" s="19" t="s">
        <v>548</v>
      </c>
      <c r="F19" s="69">
        <v>128</v>
      </c>
      <c r="G19" s="19" t="s">
        <v>577</v>
      </c>
      <c r="H19" s="20">
        <v>1.1655000000000002</v>
      </c>
      <c r="I19" s="21">
        <v>1.1655000000000002</v>
      </c>
      <c r="J19" s="21">
        <f t="shared" si="0"/>
        <v>0.48658600181766065</v>
      </c>
      <c r="K19" s="21">
        <v>0.42527999181766063</v>
      </c>
      <c r="L19" s="21">
        <v>1.917E-2</v>
      </c>
      <c r="M19" s="21">
        <v>4.2136010000000002E-2</v>
      </c>
      <c r="N19" s="22">
        <f t="shared" si="1"/>
        <v>0.3648905978701506</v>
      </c>
      <c r="O19" s="22">
        <f t="shared" si="2"/>
        <v>0.38133847431802709</v>
      </c>
      <c r="P19" s="23">
        <f t="shared" si="3"/>
        <v>0.41749120705075982</v>
      </c>
      <c r="Q19" s="70">
        <v>15830</v>
      </c>
      <c r="R19" s="21">
        <v>11386</v>
      </c>
      <c r="S19" s="23">
        <f t="shared" si="4"/>
        <v>0.71926721415034744</v>
      </c>
    </row>
    <row r="20" spans="1:19" ht="38.25" x14ac:dyDescent="0.25">
      <c r="A20" s="17"/>
      <c r="B20" s="19">
        <v>5004070</v>
      </c>
      <c r="C20" s="19" t="s">
        <v>563</v>
      </c>
      <c r="D20" s="68">
        <v>3000490</v>
      </c>
      <c r="E20" s="19" t="s">
        <v>549</v>
      </c>
      <c r="F20" s="69">
        <v>59</v>
      </c>
      <c r="G20" s="19" t="s">
        <v>578</v>
      </c>
      <c r="H20" s="20">
        <v>1.76</v>
      </c>
      <c r="I20" s="21">
        <v>1.788724</v>
      </c>
      <c r="J20" s="21">
        <f t="shared" si="0"/>
        <v>0.75646949997716395</v>
      </c>
      <c r="K20" s="21">
        <v>1.4799999771639705E-3</v>
      </c>
      <c r="L20" s="21">
        <v>0.75498949999999998</v>
      </c>
      <c r="M20" s="21">
        <v>0</v>
      </c>
      <c r="N20" s="22">
        <f t="shared" si="1"/>
        <v>8.274054449786387E-4</v>
      </c>
      <c r="O20" s="22">
        <f t="shared" si="2"/>
        <v>0.42291013033713637</v>
      </c>
      <c r="P20" s="23">
        <f t="shared" si="3"/>
        <v>0.42291013033713637</v>
      </c>
      <c r="Q20" s="70">
        <v>13000</v>
      </c>
      <c r="R20" s="21">
        <v>10995.663</v>
      </c>
      <c r="S20" s="23">
        <f t="shared" si="4"/>
        <v>0.84582023076923085</v>
      </c>
    </row>
    <row r="21" spans="1:19" ht="38.25" x14ac:dyDescent="0.25">
      <c r="A21" s="17"/>
      <c r="B21" s="19">
        <v>5004072</v>
      </c>
      <c r="C21" s="19" t="s">
        <v>564</v>
      </c>
      <c r="D21" s="68">
        <v>3000490</v>
      </c>
      <c r="E21" s="19" t="s">
        <v>549</v>
      </c>
      <c r="F21" s="69">
        <v>448</v>
      </c>
      <c r="G21" s="19" t="s">
        <v>576</v>
      </c>
      <c r="H21" s="20">
        <v>16.788896000000001</v>
      </c>
      <c r="I21" s="21">
        <v>16.788896000000001</v>
      </c>
      <c r="J21" s="21">
        <f t="shared" si="0"/>
        <v>5.7235940461729955</v>
      </c>
      <c r="K21" s="21">
        <v>2.8744775261729956</v>
      </c>
      <c r="L21" s="21">
        <v>1.9263427799999997</v>
      </c>
      <c r="M21" s="21">
        <v>0.92277374000000001</v>
      </c>
      <c r="N21" s="22">
        <f t="shared" si="1"/>
        <v>0.1712130163992317</v>
      </c>
      <c r="O21" s="22">
        <f t="shared" si="2"/>
        <v>0.28595211419339278</v>
      </c>
      <c r="P21" s="23">
        <f t="shared" si="3"/>
        <v>0.34091545067483858</v>
      </c>
      <c r="Q21" s="70">
        <v>296.5</v>
      </c>
      <c r="R21" s="21">
        <v>169.56999999999996</v>
      </c>
      <c r="S21" s="23">
        <f t="shared" si="4"/>
        <v>0.5719055649241146</v>
      </c>
    </row>
    <row r="22" spans="1:19" ht="63.75" x14ac:dyDescent="0.25">
      <c r="A22" s="17"/>
      <c r="B22" s="19">
        <v>5004073</v>
      </c>
      <c r="C22" s="19" t="s">
        <v>565</v>
      </c>
      <c r="D22" s="68">
        <v>3000492</v>
      </c>
      <c r="E22" s="19" t="s">
        <v>551</v>
      </c>
      <c r="F22" s="69">
        <v>60</v>
      </c>
      <c r="G22" s="19" t="s">
        <v>310</v>
      </c>
      <c r="H22" s="20">
        <v>2.014052</v>
      </c>
      <c r="I22" s="21">
        <v>2.014052</v>
      </c>
      <c r="J22" s="21">
        <f t="shared" si="0"/>
        <v>0.87522833662352095</v>
      </c>
      <c r="K22" s="21">
        <v>0.61673336662352085</v>
      </c>
      <c r="L22" s="21">
        <v>0.12446745000000001</v>
      </c>
      <c r="M22" s="21">
        <v>0.13402752000000001</v>
      </c>
      <c r="N22" s="22">
        <f t="shared" si="1"/>
        <v>0.30621521520969708</v>
      </c>
      <c r="O22" s="22">
        <f t="shared" si="2"/>
        <v>0.36801473677120594</v>
      </c>
      <c r="P22" s="23">
        <f t="shared" si="3"/>
        <v>0.4345609431253617</v>
      </c>
      <c r="Q22" s="70">
        <v>719</v>
      </c>
      <c r="R22" s="21">
        <v>529.57299999999998</v>
      </c>
      <c r="S22" s="23">
        <f t="shared" si="4"/>
        <v>0.73654102920723219</v>
      </c>
    </row>
    <row r="23" spans="1:19" ht="51" x14ac:dyDescent="0.25">
      <c r="A23" s="17"/>
      <c r="B23" s="19">
        <v>5004074</v>
      </c>
      <c r="C23" s="19" t="s">
        <v>566</v>
      </c>
      <c r="D23" s="68">
        <v>3000492</v>
      </c>
      <c r="E23" s="19" t="s">
        <v>551</v>
      </c>
      <c r="F23" s="69">
        <v>60</v>
      </c>
      <c r="G23" s="19" t="s">
        <v>310</v>
      </c>
      <c r="H23" s="20">
        <v>2.1107049999999998</v>
      </c>
      <c r="I23" s="21">
        <v>2.1107049999999998</v>
      </c>
      <c r="J23" s="21">
        <f t="shared" si="0"/>
        <v>0.85646595249902013</v>
      </c>
      <c r="K23" s="21">
        <v>0.6195261524990201</v>
      </c>
      <c r="L23" s="21">
        <v>0.11836351000000001</v>
      </c>
      <c r="M23" s="21">
        <v>0.11857628999999999</v>
      </c>
      <c r="N23" s="22">
        <f t="shared" si="1"/>
        <v>0.29351621969864106</v>
      </c>
      <c r="O23" s="22">
        <f t="shared" si="2"/>
        <v>0.3495939330692921</v>
      </c>
      <c r="P23" s="23">
        <f t="shared" si="3"/>
        <v>0.40577245635890385</v>
      </c>
      <c r="Q23" s="70">
        <v>1004</v>
      </c>
      <c r="R23" s="21">
        <v>701.98500000000001</v>
      </c>
      <c r="S23" s="23">
        <f t="shared" si="4"/>
        <v>0.69918824701195226</v>
      </c>
    </row>
    <row r="24" spans="1:19" ht="51" x14ac:dyDescent="0.25">
      <c r="A24" s="17"/>
      <c r="B24" s="19">
        <v>5004075</v>
      </c>
      <c r="C24" s="19" t="s">
        <v>567</v>
      </c>
      <c r="D24" s="68">
        <v>3000492</v>
      </c>
      <c r="E24" s="19" t="s">
        <v>551</v>
      </c>
      <c r="F24" s="69">
        <v>60</v>
      </c>
      <c r="G24" s="19" t="s">
        <v>310</v>
      </c>
      <c r="H24" s="20">
        <v>8.9710339999999995</v>
      </c>
      <c r="I24" s="21">
        <v>8.9710339999999995</v>
      </c>
      <c r="J24" s="21">
        <f t="shared" si="0"/>
        <v>2.883242544509323</v>
      </c>
      <c r="K24" s="21">
        <v>1.9233463045093231</v>
      </c>
      <c r="L24" s="21">
        <v>0.47043246000000005</v>
      </c>
      <c r="M24" s="21">
        <v>0.48946378000000007</v>
      </c>
      <c r="N24" s="22">
        <f t="shared" si="1"/>
        <v>0.21439516386955207</v>
      </c>
      <c r="O24" s="22">
        <f t="shared" si="2"/>
        <v>0.26683420935750807</v>
      </c>
      <c r="P24" s="23">
        <f t="shared" si="3"/>
        <v>0.32139467362506074</v>
      </c>
      <c r="Q24" s="70">
        <v>564</v>
      </c>
      <c r="R24" s="21">
        <v>301.20799999999986</v>
      </c>
      <c r="S24" s="23">
        <f t="shared" si="4"/>
        <v>0.53405673758865224</v>
      </c>
    </row>
    <row r="25" spans="1:19" ht="25.5" x14ac:dyDescent="0.25">
      <c r="A25" s="17"/>
      <c r="B25" s="19">
        <v>5004076</v>
      </c>
      <c r="C25" s="19" t="s">
        <v>568</v>
      </c>
      <c r="D25" s="68">
        <v>3000001</v>
      </c>
      <c r="E25" s="19" t="s">
        <v>276</v>
      </c>
      <c r="F25" s="69">
        <v>421</v>
      </c>
      <c r="G25" s="19" t="s">
        <v>539</v>
      </c>
      <c r="H25" s="20">
        <v>0.95545000000000002</v>
      </c>
      <c r="I25" s="21">
        <v>0.95545000000000002</v>
      </c>
      <c r="J25" s="21">
        <f t="shared" si="0"/>
        <v>0.46315252304849625</v>
      </c>
      <c r="K25" s="21">
        <v>7.9164423048496246E-2</v>
      </c>
      <c r="L25" s="21">
        <v>0.27958349999999998</v>
      </c>
      <c r="M25" s="21">
        <v>0.1044046</v>
      </c>
      <c r="N25" s="22">
        <f t="shared" si="1"/>
        <v>8.2855641894914692E-2</v>
      </c>
      <c r="O25" s="22">
        <f t="shared" si="2"/>
        <v>0.37547534988591369</v>
      </c>
      <c r="P25" s="23">
        <f t="shared" si="3"/>
        <v>0.48474804861426157</v>
      </c>
      <c r="Q25" s="70">
        <v>35</v>
      </c>
      <c r="R25" s="21">
        <v>34</v>
      </c>
      <c r="S25" s="23">
        <f t="shared" si="4"/>
        <v>0.97142857142857142</v>
      </c>
    </row>
    <row r="26" spans="1:19" ht="38.25" x14ac:dyDescent="0.25">
      <c r="A26" s="17"/>
      <c r="B26" s="19">
        <v>5004077</v>
      </c>
      <c r="C26" s="19" t="s">
        <v>569</v>
      </c>
      <c r="D26" s="68">
        <v>3000001</v>
      </c>
      <c r="E26" s="19" t="s">
        <v>276</v>
      </c>
      <c r="F26" s="69">
        <v>182</v>
      </c>
      <c r="G26" s="19" t="s">
        <v>579</v>
      </c>
      <c r="H26" s="20">
        <v>1.47</v>
      </c>
      <c r="I26" s="21">
        <v>1.47</v>
      </c>
      <c r="J26" s="21">
        <f t="shared" si="0"/>
        <v>0.8158837782783126</v>
      </c>
      <c r="K26" s="21">
        <v>0.12506131827831268</v>
      </c>
      <c r="L26" s="21">
        <v>0.25706460999999997</v>
      </c>
      <c r="M26" s="21">
        <v>0.43375785</v>
      </c>
      <c r="N26" s="22">
        <f t="shared" si="1"/>
        <v>8.5075726719940598E-2</v>
      </c>
      <c r="O26" s="22">
        <f t="shared" si="2"/>
        <v>0.25994961107368209</v>
      </c>
      <c r="P26" s="23">
        <f t="shared" si="3"/>
        <v>0.55502297842062087</v>
      </c>
      <c r="Q26" s="70">
        <v>16</v>
      </c>
      <c r="R26" s="21">
        <v>13</v>
      </c>
      <c r="S26" s="23">
        <f t="shared" si="4"/>
        <v>0.8125</v>
      </c>
    </row>
    <row r="27" spans="1:19" ht="25.5" x14ac:dyDescent="0.25">
      <c r="A27" s="17"/>
      <c r="B27" s="19">
        <v>5004078</v>
      </c>
      <c r="C27" s="19" t="s">
        <v>570</v>
      </c>
      <c r="D27" s="68">
        <v>3000001</v>
      </c>
      <c r="E27" s="19" t="s">
        <v>276</v>
      </c>
      <c r="F27" s="69">
        <v>42</v>
      </c>
      <c r="G27" s="19" t="s">
        <v>535</v>
      </c>
      <c r="H27" s="20">
        <v>0.327482</v>
      </c>
      <c r="I27" s="21">
        <v>2.5250719999999998</v>
      </c>
      <c r="J27" s="21">
        <f t="shared" si="0"/>
        <v>0.7012634265912272</v>
      </c>
      <c r="K27" s="21">
        <v>0.1002540765912272</v>
      </c>
      <c r="L27" s="21">
        <v>7.5918229999999989E-2</v>
      </c>
      <c r="M27" s="21">
        <v>0.52509112000000002</v>
      </c>
      <c r="N27" s="22">
        <f t="shared" si="1"/>
        <v>3.9703452650549059E-2</v>
      </c>
      <c r="O27" s="22">
        <f t="shared" si="2"/>
        <v>6.9769221072201973E-2</v>
      </c>
      <c r="P27" s="23">
        <f t="shared" si="3"/>
        <v>0.27772017058968113</v>
      </c>
      <c r="Q27" s="70">
        <v>150</v>
      </c>
      <c r="R27" s="21">
        <v>76</v>
      </c>
      <c r="S27" s="23">
        <f t="shared" si="4"/>
        <v>0.50666666666666671</v>
      </c>
    </row>
    <row r="28" spans="1:19" ht="38.25" x14ac:dyDescent="0.25">
      <c r="A28" s="17"/>
      <c r="B28" s="19">
        <v>5004968</v>
      </c>
      <c r="C28" s="19" t="s">
        <v>571</v>
      </c>
      <c r="D28" s="68">
        <v>3000489</v>
      </c>
      <c r="E28" s="19" t="s">
        <v>548</v>
      </c>
      <c r="F28" s="69">
        <v>128</v>
      </c>
      <c r="G28" s="19" t="s">
        <v>577</v>
      </c>
      <c r="H28" s="20">
        <v>1.2091869999999998</v>
      </c>
      <c r="I28" s="21">
        <v>1.9952960000000004</v>
      </c>
      <c r="J28" s="21">
        <f t="shared" si="0"/>
        <v>0.64357090108239179</v>
      </c>
      <c r="K28" s="21">
        <v>0.13572500108239183</v>
      </c>
      <c r="L28" s="21">
        <v>0.39520033999999998</v>
      </c>
      <c r="M28" s="21">
        <v>0.11264555999999999</v>
      </c>
      <c r="N28" s="22">
        <f t="shared" si="1"/>
        <v>6.8022489436350198E-2</v>
      </c>
      <c r="O28" s="22">
        <f t="shared" si="2"/>
        <v>0.2660885107184055</v>
      </c>
      <c r="P28" s="23">
        <f t="shared" si="3"/>
        <v>0.322544074203723</v>
      </c>
      <c r="Q28" s="70">
        <v>19114</v>
      </c>
      <c r="R28" s="21">
        <v>11099.020000000004</v>
      </c>
      <c r="S28" s="23">
        <f t="shared" si="4"/>
        <v>0.58067489798053806</v>
      </c>
    </row>
    <row r="29" spans="1:19" ht="51" x14ac:dyDescent="0.25">
      <c r="A29" s="17"/>
      <c r="B29" s="19">
        <v>5004969</v>
      </c>
      <c r="C29" s="19" t="s">
        <v>572</v>
      </c>
      <c r="D29" s="68">
        <v>3000489</v>
      </c>
      <c r="E29" s="19" t="s">
        <v>548</v>
      </c>
      <c r="F29" s="69">
        <v>128</v>
      </c>
      <c r="G29" s="19" t="s">
        <v>577</v>
      </c>
      <c r="H29" s="20">
        <v>1.9602099999999993</v>
      </c>
      <c r="I29" s="21">
        <v>1.3395079999999999</v>
      </c>
      <c r="J29" s="21">
        <f t="shared" si="0"/>
        <v>0.5202380400213632</v>
      </c>
      <c r="K29" s="21">
        <v>0.3245793100213632</v>
      </c>
      <c r="L29" s="21">
        <v>0.11096282999999998</v>
      </c>
      <c r="M29" s="21">
        <v>8.4695900000000005E-2</v>
      </c>
      <c r="N29" s="22">
        <f t="shared" si="1"/>
        <v>0.24231233409682004</v>
      </c>
      <c r="O29" s="22">
        <f t="shared" si="2"/>
        <v>0.32515083151527513</v>
      </c>
      <c r="P29" s="23">
        <f t="shared" si="3"/>
        <v>0.3883799425022943</v>
      </c>
      <c r="Q29" s="70">
        <v>22744</v>
      </c>
      <c r="R29" s="21">
        <v>16461.87</v>
      </c>
      <c r="S29" s="23">
        <f t="shared" si="4"/>
        <v>0.72378957087583529</v>
      </c>
    </row>
    <row r="30" spans="1:19" ht="25.5" x14ac:dyDescent="0.25">
      <c r="A30" s="17"/>
      <c r="B30" s="19">
        <v>5004970</v>
      </c>
      <c r="C30" s="19" t="s">
        <v>573</v>
      </c>
      <c r="D30" s="68">
        <v>3000490</v>
      </c>
      <c r="E30" s="19" t="s">
        <v>549</v>
      </c>
      <c r="F30" s="69">
        <v>86</v>
      </c>
      <c r="G30" s="19" t="s">
        <v>501</v>
      </c>
      <c r="H30" s="20">
        <v>1.612479</v>
      </c>
      <c r="I30" s="21">
        <v>1.601998</v>
      </c>
      <c r="J30" s="21">
        <f t="shared" si="0"/>
        <v>0.15075</v>
      </c>
      <c r="K30" s="21">
        <v>0</v>
      </c>
      <c r="L30" s="21">
        <v>0</v>
      </c>
      <c r="M30" s="21">
        <v>0.15075</v>
      </c>
      <c r="N30" s="22">
        <f t="shared" si="1"/>
        <v>0</v>
      </c>
      <c r="O30" s="22">
        <f t="shared" si="2"/>
        <v>0</v>
      </c>
      <c r="P30" s="23">
        <f t="shared" si="3"/>
        <v>9.4101241075207329E-2</v>
      </c>
      <c r="Q30" s="70">
        <v>24179</v>
      </c>
      <c r="R30" s="21">
        <v>0</v>
      </c>
      <c r="S30" s="23">
        <f t="shared" si="4"/>
        <v>0</v>
      </c>
    </row>
    <row r="31" spans="1:19" ht="15.75" thickBot="1" x14ac:dyDescent="0.3">
      <c r="A31" s="41" t="s">
        <v>294</v>
      </c>
      <c r="B31" s="43"/>
      <c r="C31" s="43"/>
      <c r="D31" s="65"/>
      <c r="E31" s="43"/>
      <c r="F31" s="66"/>
      <c r="G31" s="43"/>
      <c r="H31" s="44">
        <f ca="1">OFFSET(H31,-MATCH("PROYECTOS",$A$8:$A$50,0)-1,0)-(OFFSET(H31,-MATCH("PROYECTOS",$A$8:$A$50,0),0))</f>
        <v>26.120000000000061</v>
      </c>
      <c r="I31" s="45">
        <f t="shared" ref="I31:M31" ca="1" si="5">OFFSET(I31,-MATCH("PROYECTOS",$A$8:$A$50,0)-1,0)-(OFFSET(I31,-MATCH("PROYECTOS",$A$8:$A$50,0),0))</f>
        <v>21.793687999999975</v>
      </c>
      <c r="J31" s="45">
        <f t="shared" ca="1" si="5"/>
        <v>20.188407689332962</v>
      </c>
      <c r="K31" s="45">
        <f t="shared" ca="1" si="5"/>
        <v>20.188407689332962</v>
      </c>
      <c r="L31" s="45">
        <f t="shared" ca="1" si="5"/>
        <v>0</v>
      </c>
      <c r="M31" s="45">
        <f t="shared" ca="1" si="5"/>
        <v>0</v>
      </c>
      <c r="N31" s="46">
        <f t="shared" ca="1" si="1"/>
        <v>0.92634196145842707</v>
      </c>
      <c r="O31" s="46">
        <f t="shared" ca="1" si="2"/>
        <v>0.92634196145842707</v>
      </c>
      <c r="P31" s="47">
        <f t="shared" ca="1" si="3"/>
        <v>0.92634196145842707</v>
      </c>
      <c r="Q31" s="67"/>
      <c r="R31" s="45"/>
      <c r="S31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137</v>
      </c>
      <c r="B1" s="51" t="s">
        <v>97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2250</v>
      </c>
      <c r="N2" s="72" t="s">
        <v>2266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62.750074000000012</v>
      </c>
      <c r="E6" s="14">
        <f ca="1">SUM(E7:OFFSET(E7,50,0))</f>
        <v>62.970751000000007</v>
      </c>
      <c r="F6" s="14">
        <f ca="1">SUM(F7:OFFSET(F7,50,0))</f>
        <v>15.714139952689088</v>
      </c>
      <c r="G6" s="14">
        <f ca="1">SUM(G7:OFFSET(G7,50,0))</f>
        <v>5.4533843226890895</v>
      </c>
      <c r="H6" s="14">
        <f ca="1">SUM(H7:OFFSET(H7,50,0))</f>
        <v>7.9085260099999992</v>
      </c>
      <c r="I6" s="14">
        <f ca="1">SUM(I7:OFFSET(I7,50,0))</f>
        <v>2.3522296200000001</v>
      </c>
      <c r="J6" s="15">
        <f ca="1">IFERROR(G6/E6,0)</f>
        <v>8.6601862548678965E-2</v>
      </c>
      <c r="K6" s="15">
        <f ca="1">IFERROR(SUM(G6,H6)/E6,0)</f>
        <v>0.21219232930363316</v>
      </c>
      <c r="L6" s="16">
        <f ca="1">IFERROR(SUM(G6,H6,I6)/E6,0)</f>
        <v>0.24954664988335754</v>
      </c>
      <c r="M6" s="4"/>
      <c r="O6" s="5" t="s">
        <v>313</v>
      </c>
      <c r="P6" s="71" t="s">
        <v>314</v>
      </c>
    </row>
    <row r="7" spans="1:16" ht="15.75" thickBot="1" x14ac:dyDescent="0.3">
      <c r="A7" s="24"/>
      <c r="B7" s="56">
        <v>15</v>
      </c>
      <c r="C7" s="26" t="s">
        <v>264</v>
      </c>
      <c r="D7" s="27">
        <v>62.750074000000012</v>
      </c>
      <c r="E7" s="28">
        <v>62.970751000000007</v>
      </c>
      <c r="F7" s="28">
        <f>SUM(G7,H7,I7)</f>
        <v>15.714139952689088</v>
      </c>
      <c r="G7" s="28">
        <v>5.4533843226890895</v>
      </c>
      <c r="H7" s="28">
        <v>7.9085260099999992</v>
      </c>
      <c r="I7" s="28">
        <v>2.3522296200000001</v>
      </c>
      <c r="J7" s="29">
        <f>IFERROR(G7/E7,0)</f>
        <v>8.6601862548678965E-2</v>
      </c>
      <c r="K7" s="29">
        <f>IFERROR(SUM(G7,H7)/E7,0)</f>
        <v>0.21219232930363316</v>
      </c>
      <c r="L7" s="30">
        <f>IFERROR(SUM(G7,H7,I7)/E7,0)</f>
        <v>0.24954664988335754</v>
      </c>
      <c r="M7" s="4"/>
      <c r="N7" t="s">
        <v>264</v>
      </c>
      <c r="O7" s="5">
        <v>15.714139952689088</v>
      </c>
      <c r="P7" s="71">
        <v>0.24954664988335754</v>
      </c>
    </row>
    <row r="8" spans="1:16" x14ac:dyDescent="0.25">
      <c r="O8" s="5"/>
      <c r="P8" s="71"/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workbookViewId="0">
      <selection activeCell="D11" sqref="D1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5703125" customWidth="1"/>
    <col min="6" max="6" width="13.5703125" customWidth="1"/>
    <col min="7" max="9" width="0" hidden="1" customWidth="1"/>
  </cols>
  <sheetData>
    <row r="1" spans="1:13" ht="15.75" x14ac:dyDescent="0.25">
      <c r="A1" s="50">
        <v>137</v>
      </c>
      <c r="B1" s="49" t="s">
        <v>97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2251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62.750074000000012</v>
      </c>
      <c r="E6" s="14">
        <v>62.970751000000007</v>
      </c>
      <c r="F6" s="14">
        <v>15.714139952689088</v>
      </c>
      <c r="G6" s="14">
        <v>5.4533843226890895</v>
      </c>
      <c r="H6" s="14">
        <v>7.9085260099999992</v>
      </c>
      <c r="I6" s="14">
        <v>2.3522296200000001</v>
      </c>
      <c r="J6" s="15">
        <v>8.6601862548678965E-2</v>
      </c>
      <c r="K6" s="15">
        <v>0.21219232930363316</v>
      </c>
      <c r="L6" s="16">
        <v>0.24954664988335754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62.750073999999998</v>
      </c>
      <c r="E7" s="38">
        <f ca="1">SUM(E8:OFFSET(E6,MATCH("PROYECTOS",$A$8:$A$50,0),0))</f>
        <v>62.970751</v>
      </c>
      <c r="F7" s="38">
        <f ca="1">SUM(F8:OFFSET(F6,MATCH("PROYECTOS",$A$8:$A$50,0),0))</f>
        <v>15.714139952689091</v>
      </c>
      <c r="G7" s="38">
        <f ca="1">SUM(G8:OFFSET(G6,MATCH("PROYECTOS",$A$8:$A$50,0),0))</f>
        <v>5.4533843226890895</v>
      </c>
      <c r="H7" s="38">
        <f ca="1">SUM(H8:OFFSET(H6,MATCH("PROYECTOS",$A$8:$A$50,0),0))</f>
        <v>7.9085260099999992</v>
      </c>
      <c r="I7" s="38">
        <f ca="1">SUM(I8:OFFSET(I6,MATCH("PROYECTOS",$A$8:$A$50,0),0))</f>
        <v>2.3522296200000001</v>
      </c>
      <c r="J7" s="39">
        <f ca="1">IFERROR(G7/E7,0)</f>
        <v>8.6601862548678979E-2</v>
      </c>
      <c r="K7" s="39">
        <f ca="1">IFERROR(SUM(G7,H7)/E7,0)</f>
        <v>0.21219232930363319</v>
      </c>
      <c r="L7" s="40">
        <f ca="1">IFERROR(SUM(G7,H7,I7)/E7,0)</f>
        <v>0.24954664988335756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0.01</v>
      </c>
      <c r="E8" s="21">
        <v>4.9101130000000008</v>
      </c>
      <c r="F8" s="21">
        <f t="shared" ref="F8:F12" si="0">SUM(G8,H8,I8)</f>
        <v>2.1239656938884468</v>
      </c>
      <c r="G8" s="21">
        <v>1.2858456038884469</v>
      </c>
      <c r="H8" s="21">
        <v>0.40139735999999993</v>
      </c>
      <c r="I8" s="21">
        <v>0.43672272999999989</v>
      </c>
      <c r="J8" s="22">
        <f t="shared" ref="J8:J13" si="1">IFERROR(G8/E8,0)</f>
        <v>0.26187698814435567</v>
      </c>
      <c r="K8" s="22">
        <f t="shared" ref="K8:K13" si="2">IFERROR(SUM(G8,H8)/E8,0)</f>
        <v>0.34362609656609666</v>
      </c>
      <c r="L8" s="23">
        <f t="shared" ref="L8:L13" si="3">IFERROR(SUM(G8,H8,I8)/E8,0)</f>
        <v>0.43256961578856667</v>
      </c>
      <c r="M8" s="4"/>
    </row>
    <row r="9" spans="1:13" ht="51" x14ac:dyDescent="0.25">
      <c r="A9" s="17"/>
      <c r="B9" s="19">
        <v>3000729</v>
      </c>
      <c r="C9" s="19" t="s">
        <v>2253</v>
      </c>
      <c r="D9" s="20">
        <v>7.4619999999999989</v>
      </c>
      <c r="E9" s="21">
        <v>24.072838000000001</v>
      </c>
      <c r="F9" s="21">
        <f t="shared" si="0"/>
        <v>10.0982993558725</v>
      </c>
      <c r="G9" s="21">
        <v>2.7645463058724999</v>
      </c>
      <c r="H9" s="21">
        <v>7.1124280299999993</v>
      </c>
      <c r="I9" s="21">
        <v>0.22132502000000001</v>
      </c>
      <c r="J9" s="22">
        <f t="shared" si="1"/>
        <v>0.11484089685946043</v>
      </c>
      <c r="K9" s="22">
        <f t="shared" si="2"/>
        <v>0.41029538502574975</v>
      </c>
      <c r="L9" s="23">
        <f t="shared" si="3"/>
        <v>0.41948935791752096</v>
      </c>
      <c r="M9" s="4"/>
    </row>
    <row r="10" spans="1:13" ht="51" x14ac:dyDescent="0.25">
      <c r="A10" s="17"/>
      <c r="B10" s="19">
        <v>3000730</v>
      </c>
      <c r="C10" s="19" t="s">
        <v>2254</v>
      </c>
      <c r="D10" s="20">
        <v>1.21</v>
      </c>
      <c r="E10" s="21">
        <v>1.720353</v>
      </c>
      <c r="F10" s="21">
        <f t="shared" si="0"/>
        <v>0.65744802143972658</v>
      </c>
      <c r="G10" s="21">
        <v>0.33928139143972658</v>
      </c>
      <c r="H10" s="21">
        <v>0.15636824999999999</v>
      </c>
      <c r="I10" s="21">
        <v>0.16179837999999999</v>
      </c>
      <c r="J10" s="22">
        <f t="shared" si="1"/>
        <v>0.19721614775556329</v>
      </c>
      <c r="K10" s="22">
        <f t="shared" si="2"/>
        <v>0.28810926678404175</v>
      </c>
      <c r="L10" s="23">
        <f t="shared" si="3"/>
        <v>0.38215879034112565</v>
      </c>
      <c r="M10" s="4"/>
    </row>
    <row r="11" spans="1:13" ht="51" x14ac:dyDescent="0.25">
      <c r="A11" s="17"/>
      <c r="B11" s="19">
        <v>3000731</v>
      </c>
      <c r="C11" s="19" t="s">
        <v>2255</v>
      </c>
      <c r="D11" s="20">
        <v>11.27</v>
      </c>
      <c r="E11" s="21">
        <v>9.0095980000000004</v>
      </c>
      <c r="F11" s="21">
        <f t="shared" si="0"/>
        <v>0.95271772027687718</v>
      </c>
      <c r="G11" s="21">
        <v>0.49191656027687714</v>
      </c>
      <c r="H11" s="21">
        <v>0.17167839999999998</v>
      </c>
      <c r="I11" s="21">
        <v>0.28912276000000003</v>
      </c>
      <c r="J11" s="22">
        <f t="shared" si="1"/>
        <v>5.4599168606288218E-2</v>
      </c>
      <c r="K11" s="22">
        <f t="shared" si="2"/>
        <v>7.3654225224796616E-2</v>
      </c>
      <c r="L11" s="23">
        <f t="shared" si="3"/>
        <v>0.10574475357023444</v>
      </c>
      <c r="M11" s="4"/>
    </row>
    <row r="12" spans="1:13" ht="38.25" x14ac:dyDescent="0.25">
      <c r="A12" s="17"/>
      <c r="B12" s="19">
        <v>3000732</v>
      </c>
      <c r="C12" s="19" t="s">
        <v>2256</v>
      </c>
      <c r="D12" s="20">
        <v>42.798074</v>
      </c>
      <c r="E12" s="21">
        <v>23.257849</v>
      </c>
      <c r="F12" s="21">
        <f t="shared" si="0"/>
        <v>1.8817091612115389</v>
      </c>
      <c r="G12" s="21">
        <v>0.57179446121153887</v>
      </c>
      <c r="H12" s="21">
        <v>6.6653969999999993E-2</v>
      </c>
      <c r="I12" s="21">
        <v>1.24326073</v>
      </c>
      <c r="J12" s="22">
        <f t="shared" si="1"/>
        <v>2.4585010471584835E-2</v>
      </c>
      <c r="K12" s="22">
        <f t="shared" si="2"/>
        <v>2.7450880397905188E-2</v>
      </c>
      <c r="L12" s="23">
        <f t="shared" si="3"/>
        <v>8.0906414054521494E-2</v>
      </c>
      <c r="M12" s="4"/>
    </row>
    <row r="13" spans="1:13" ht="15.75" thickBot="1" x14ac:dyDescent="0.3">
      <c r="A13" s="41" t="s">
        <v>294</v>
      </c>
      <c r="B13" s="43"/>
      <c r="C13" s="43"/>
      <c r="D13" s="44">
        <f ca="1">OFFSET(D13,-MATCH("PROYECTOS",$A$8:$A$50,0)-1,0)-(OFFSET(D13,-MATCH("PROYECTOS",$A$8:$A$50,0),0))</f>
        <v>0</v>
      </c>
      <c r="E13" s="45">
        <f t="shared" ref="E13:I13" ca="1" si="4">OFFSET(E13,-MATCH("PROYECTOS",$A$8:$A$50,0)-1,0)-(OFFSET(E13,-MATCH("PROYECTOS",$A$8:$A$50,0),0))</f>
        <v>0</v>
      </c>
      <c r="F13" s="45">
        <f t="shared" ca="1" si="4"/>
        <v>0</v>
      </c>
      <c r="G13" s="45">
        <f t="shared" ca="1" si="4"/>
        <v>0</v>
      </c>
      <c r="H13" s="45">
        <f t="shared" ca="1" si="4"/>
        <v>0</v>
      </c>
      <c r="I13" s="45">
        <f t="shared" ca="1" si="4"/>
        <v>0</v>
      </c>
      <c r="J13" s="46">
        <f t="shared" ca="1" si="1"/>
        <v>0</v>
      </c>
      <c r="K13" s="46">
        <f t="shared" ca="1" si="2"/>
        <v>0</v>
      </c>
      <c r="L13" s="47">
        <f t="shared" ca="1" si="3"/>
        <v>0</v>
      </c>
      <c r="M13" s="4"/>
    </row>
    <row r="14" spans="1:13" ht="15.75" thickBot="1" x14ac:dyDescent="0.3"/>
    <row r="15" spans="1:13" ht="15.75" thickBot="1" x14ac:dyDescent="0.3">
      <c r="A15" s="89" t="s">
        <v>316</v>
      </c>
      <c r="B15" s="90"/>
      <c r="C15" s="90"/>
      <c r="D15" s="91"/>
    </row>
    <row r="16" spans="1:13" ht="15.75" thickBot="1" x14ac:dyDescent="0.3">
      <c r="A16" s="1" t="s">
        <v>2267</v>
      </c>
    </row>
    <row r="17" spans="1:4" ht="45" customHeight="1" x14ac:dyDescent="0.25">
      <c r="A17" s="82" t="s">
        <v>318</v>
      </c>
      <c r="B17" s="83"/>
      <c r="C17" s="83"/>
      <c r="D17" s="94" t="s">
        <v>319</v>
      </c>
    </row>
    <row r="18" spans="1:4" ht="15.75" thickBot="1" x14ac:dyDescent="0.3">
      <c r="A18" s="92"/>
      <c r="B18" s="93"/>
      <c r="C18" s="93"/>
      <c r="D18" s="95"/>
    </row>
    <row r="19" spans="1:4" x14ac:dyDescent="0.25">
      <c r="A19" s="17"/>
      <c r="B19" s="19">
        <v>3000001</v>
      </c>
      <c r="C19" s="19" t="s">
        <v>276</v>
      </c>
      <c r="D19" s="23">
        <v>0.43256961578856667</v>
      </c>
    </row>
    <row r="20" spans="1:4" ht="51" x14ac:dyDescent="0.25">
      <c r="A20" s="17"/>
      <c r="B20" s="19">
        <v>3000729</v>
      </c>
      <c r="C20" s="19" t="s">
        <v>2253</v>
      </c>
      <c r="D20" s="23">
        <v>0.41948935791752096</v>
      </c>
    </row>
    <row r="21" spans="1:4" ht="51" x14ac:dyDescent="0.25">
      <c r="A21" s="17"/>
      <c r="B21" s="19">
        <v>3000730</v>
      </c>
      <c r="C21" s="19" t="s">
        <v>2254</v>
      </c>
      <c r="D21" s="23">
        <v>0.38215879034112565</v>
      </c>
    </row>
    <row r="22" spans="1:4" ht="51" x14ac:dyDescent="0.25">
      <c r="A22" s="17"/>
      <c r="B22" s="19">
        <v>3000731</v>
      </c>
      <c r="C22" s="19" t="s">
        <v>2255</v>
      </c>
      <c r="D22" s="23">
        <v>0.10574475357023444</v>
      </c>
    </row>
    <row r="23" spans="1:4" ht="39" thickBot="1" x14ac:dyDescent="0.3">
      <c r="A23" s="24"/>
      <c r="B23" s="26">
        <v>3000732</v>
      </c>
      <c r="C23" s="26" t="s">
        <v>2256</v>
      </c>
      <c r="D23" s="30">
        <v>8.0906414054521494E-2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30"/>
  <sheetViews>
    <sheetView zoomScale="80" zoomScaleNormal="80" workbookViewId="0">
      <selection activeCell="A11" sqref="A11"/>
    </sheetView>
  </sheetViews>
  <sheetFormatPr baseColWidth="10" defaultColWidth="11.7109375" defaultRowHeight="15" x14ac:dyDescent="0.25"/>
  <cols>
    <col min="1" max="1" width="5.28515625" customWidth="1"/>
    <col min="2" max="2" width="11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11.7109375" hidden="1" customWidth="1"/>
    <col min="17" max="18" width="14" hidden="1" customWidth="1"/>
    <col min="19" max="19" width="0" hidden="1" customWidth="1"/>
  </cols>
  <sheetData>
    <row r="1" spans="1:20" ht="15.75" x14ac:dyDescent="0.25">
      <c r="A1" s="50">
        <v>137</v>
      </c>
      <c r="B1" s="49" t="s">
        <v>97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20" ht="15.75" thickBot="1" x14ac:dyDescent="0.3">
      <c r="A2" s="1" t="s">
        <v>2252</v>
      </c>
    </row>
    <row r="3" spans="1:20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20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20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20" x14ac:dyDescent="0.25">
      <c r="A6" s="10" t="s">
        <v>249</v>
      </c>
      <c r="B6" s="12"/>
      <c r="C6" s="12"/>
      <c r="D6" s="59"/>
      <c r="E6" s="12"/>
      <c r="F6" s="60"/>
      <c r="G6" s="12"/>
      <c r="H6" s="13">
        <v>62.750074000000012</v>
      </c>
      <c r="I6" s="14">
        <v>62.970751000000007</v>
      </c>
      <c r="J6" s="14">
        <v>15.714139952689088</v>
      </c>
      <c r="K6" s="14">
        <v>5.4533843226890895</v>
      </c>
      <c r="L6" s="14">
        <v>7.9085260099999992</v>
      </c>
      <c r="M6" s="14">
        <v>2.3522296200000001</v>
      </c>
      <c r="N6" s="15">
        <v>8.6601862548678965E-2</v>
      </c>
      <c r="O6" s="15">
        <v>0.21219232930363316</v>
      </c>
      <c r="P6" s="16">
        <v>0.24954664988335754</v>
      </c>
      <c r="Q6" s="61"/>
      <c r="R6" s="14"/>
      <c r="S6" s="16"/>
    </row>
    <row r="7" spans="1:20" x14ac:dyDescent="0.25">
      <c r="A7" s="34" t="s">
        <v>295</v>
      </c>
      <c r="B7" s="36"/>
      <c r="C7" s="36"/>
      <c r="D7" s="62"/>
      <c r="E7" s="36"/>
      <c r="F7" s="63"/>
      <c r="G7" s="36"/>
      <c r="H7" s="37">
        <f t="shared" ref="H7:M7" si="0">SUM(H8:H22)</f>
        <v>62.750074000000012</v>
      </c>
      <c r="I7" s="37">
        <f t="shared" si="0"/>
        <v>62.970751</v>
      </c>
      <c r="J7" s="37">
        <f t="shared" si="0"/>
        <v>15.686884861437644</v>
      </c>
      <c r="K7" s="37">
        <f t="shared" si="0"/>
        <v>5.4533843214376443</v>
      </c>
      <c r="L7" s="37">
        <f t="shared" si="0"/>
        <v>7.9085260099999992</v>
      </c>
      <c r="M7" s="37">
        <f t="shared" si="0"/>
        <v>2.32497453</v>
      </c>
      <c r="N7" s="39">
        <f>IFERROR(K7/I7,0)</f>
        <v>8.6601862528805543E-2</v>
      </c>
      <c r="O7" s="39">
        <f>IFERROR(SUM(K7,L7)/I7,0)</f>
        <v>0.21219232928375975</v>
      </c>
      <c r="P7" s="40">
        <f>IFERROR(SUM(K7,L7,M7)/I7,0)</f>
        <v>0.24911382844136071</v>
      </c>
      <c r="Q7" s="64"/>
      <c r="R7" s="38"/>
      <c r="S7" s="40"/>
      <c r="T7" s="5"/>
    </row>
    <row r="8" spans="1:20" x14ac:dyDescent="0.25">
      <c r="A8" s="17"/>
      <c r="B8" s="19">
        <v>5000276</v>
      </c>
      <c r="C8" s="19" t="s">
        <v>513</v>
      </c>
      <c r="D8" s="68">
        <v>3000001</v>
      </c>
      <c r="E8" s="19" t="s">
        <v>276</v>
      </c>
      <c r="F8" s="69">
        <v>1</v>
      </c>
      <c r="G8" s="19" t="s">
        <v>532</v>
      </c>
      <c r="H8" s="20">
        <v>0.01</v>
      </c>
      <c r="I8" s="21">
        <v>4.9101130000000008</v>
      </c>
      <c r="J8" s="21">
        <f t="shared" ref="J8:J22" si="1">SUM(K8,L8,M8)</f>
        <v>2.1239656938884468</v>
      </c>
      <c r="K8" s="21">
        <v>1.2858456038884469</v>
      </c>
      <c r="L8" s="21">
        <v>0.40139735999999993</v>
      </c>
      <c r="M8" s="21">
        <v>0.43672272999999989</v>
      </c>
      <c r="N8" s="22">
        <f t="shared" ref="N8:N23" si="2">IFERROR(K8/I8,0)</f>
        <v>0.26187698814435567</v>
      </c>
      <c r="O8" s="22">
        <f t="shared" ref="O8:O23" si="3">IFERROR(SUM(K8,L8)/I8,0)</f>
        <v>0.34362609656609666</v>
      </c>
      <c r="P8" s="23">
        <f t="shared" ref="P8:P23" si="4">IFERROR(SUM(K8,L8,M8)/I8,0)</f>
        <v>0.43256961578856667</v>
      </c>
      <c r="Q8" s="70">
        <v>6</v>
      </c>
      <c r="R8" s="21">
        <v>0</v>
      </c>
      <c r="S8" s="23">
        <f>IFERROR(R8/Q8,0)</f>
        <v>0</v>
      </c>
    </row>
    <row r="9" spans="1:20" ht="51" x14ac:dyDescent="0.25">
      <c r="A9" s="17"/>
      <c r="B9" s="19">
        <v>5005284</v>
      </c>
      <c r="C9" s="19" t="s">
        <v>2257</v>
      </c>
      <c r="D9" s="68">
        <v>3000729</v>
      </c>
      <c r="E9" s="19" t="s">
        <v>2253</v>
      </c>
      <c r="F9" s="69">
        <v>86</v>
      </c>
      <c r="G9" s="19" t="s">
        <v>501</v>
      </c>
      <c r="H9" s="20">
        <v>0.01</v>
      </c>
      <c r="I9" s="21">
        <v>0.62737600000000004</v>
      </c>
      <c r="J9" s="21">
        <f t="shared" si="1"/>
        <v>0.43890654969459775</v>
      </c>
      <c r="K9" s="21">
        <v>1.4361799694597721E-2</v>
      </c>
      <c r="L9" s="21">
        <v>0.22189999999999999</v>
      </c>
      <c r="M9" s="21">
        <v>0.20264475000000001</v>
      </c>
      <c r="N9" s="22">
        <f t="shared" si="2"/>
        <v>2.2891853839798974E-2</v>
      </c>
      <c r="O9" s="22">
        <f t="shared" si="3"/>
        <v>0.37658724543909505</v>
      </c>
      <c r="P9" s="23">
        <f t="shared" si="4"/>
        <v>0.69959091469007062</v>
      </c>
      <c r="Q9" s="70">
        <v>0</v>
      </c>
      <c r="R9" s="21">
        <v>0</v>
      </c>
      <c r="S9" s="23">
        <f t="shared" ref="S9:S22" si="5">IFERROR(R9/Q9,0)</f>
        <v>0</v>
      </c>
    </row>
    <row r="10" spans="1:20" ht="51" x14ac:dyDescent="0.25">
      <c r="A10" s="17"/>
      <c r="B10" s="19">
        <v>5005285</v>
      </c>
      <c r="C10" s="19" t="s">
        <v>2258</v>
      </c>
      <c r="D10" s="68">
        <v>3000729</v>
      </c>
      <c r="E10" s="19" t="s">
        <v>2253</v>
      </c>
      <c r="F10" s="69">
        <v>96</v>
      </c>
      <c r="G10" s="19" t="s">
        <v>824</v>
      </c>
      <c r="H10" s="20">
        <v>2.2800000000000002</v>
      </c>
      <c r="I10" s="21">
        <v>15.530618</v>
      </c>
      <c r="J10" s="21">
        <f t="shared" si="1"/>
        <v>6.3911538794277947</v>
      </c>
      <c r="K10" s="21">
        <v>0.10559999942779541</v>
      </c>
      <c r="L10" s="21">
        <v>6.2745538799999991</v>
      </c>
      <c r="M10" s="21">
        <v>1.0999999999999999E-2</v>
      </c>
      <c r="N10" s="22">
        <f t="shared" si="2"/>
        <v>6.7994718193310402E-3</v>
      </c>
      <c r="O10" s="22">
        <f t="shared" si="3"/>
        <v>0.41081133277682796</v>
      </c>
      <c r="P10" s="23">
        <f t="shared" si="4"/>
        <v>0.41151961109517948</v>
      </c>
      <c r="Q10" s="70">
        <v>0</v>
      </c>
      <c r="R10" s="21">
        <v>0</v>
      </c>
      <c r="S10" s="23">
        <f t="shared" si="5"/>
        <v>0</v>
      </c>
    </row>
    <row r="11" spans="1:20" ht="51" x14ac:dyDescent="0.25">
      <c r="A11" s="17"/>
      <c r="B11" s="19">
        <v>5005286</v>
      </c>
      <c r="C11" s="19" t="s">
        <v>2259</v>
      </c>
      <c r="D11" s="68">
        <v>3000729</v>
      </c>
      <c r="E11" s="19" t="s">
        <v>2253</v>
      </c>
      <c r="F11" s="69">
        <v>86</v>
      </c>
      <c r="G11" s="19" t="s">
        <v>501</v>
      </c>
      <c r="H11" s="20">
        <v>1.127</v>
      </c>
      <c r="I11" s="21">
        <v>1.76468</v>
      </c>
      <c r="J11" s="21">
        <f t="shared" si="1"/>
        <v>0</v>
      </c>
      <c r="K11" s="21">
        <v>0</v>
      </c>
      <c r="L11" s="21">
        <v>0</v>
      </c>
      <c r="M11" s="21">
        <v>0</v>
      </c>
      <c r="N11" s="22">
        <f t="shared" si="2"/>
        <v>0</v>
      </c>
      <c r="O11" s="22">
        <f t="shared" si="3"/>
        <v>0</v>
      </c>
      <c r="P11" s="23">
        <f t="shared" si="4"/>
        <v>0</v>
      </c>
      <c r="Q11" s="70">
        <v>0</v>
      </c>
      <c r="R11" s="21">
        <v>0</v>
      </c>
      <c r="S11" s="23">
        <f t="shared" si="5"/>
        <v>0</v>
      </c>
    </row>
    <row r="12" spans="1:20" ht="51" x14ac:dyDescent="0.25">
      <c r="A12" s="17"/>
      <c r="B12" s="19">
        <v>5005287</v>
      </c>
      <c r="C12" s="19" t="s">
        <v>2260</v>
      </c>
      <c r="D12" s="68">
        <v>3000729</v>
      </c>
      <c r="E12" s="19" t="s">
        <v>2253</v>
      </c>
      <c r="F12" s="69">
        <v>86</v>
      </c>
      <c r="G12" s="19" t="s">
        <v>501</v>
      </c>
      <c r="H12" s="20">
        <v>2.78</v>
      </c>
      <c r="I12" s="21">
        <v>3.4063469999999998</v>
      </c>
      <c r="J12" s="21">
        <f t="shared" si="1"/>
        <v>1.6491399111911011</v>
      </c>
      <c r="K12" s="21">
        <v>1.6125830411911011</v>
      </c>
      <c r="L12" s="21">
        <v>2.8876599999999999E-2</v>
      </c>
      <c r="M12" s="21">
        <v>7.6802700000000003E-3</v>
      </c>
      <c r="N12" s="22">
        <f t="shared" si="2"/>
        <v>0.47340539328233477</v>
      </c>
      <c r="O12" s="22">
        <f t="shared" si="3"/>
        <v>0.48188268581888494</v>
      </c>
      <c r="P12" s="23">
        <f t="shared" si="4"/>
        <v>0.48413737977695792</v>
      </c>
      <c r="Q12" s="70">
        <v>0</v>
      </c>
      <c r="R12" s="21">
        <v>0</v>
      </c>
      <c r="S12" s="23">
        <f t="shared" si="5"/>
        <v>0</v>
      </c>
    </row>
    <row r="13" spans="1:20" ht="51" x14ac:dyDescent="0.25">
      <c r="A13" s="17"/>
      <c r="B13" s="19">
        <v>5005288</v>
      </c>
      <c r="C13" s="19" t="s">
        <v>2261</v>
      </c>
      <c r="D13" s="68">
        <v>3000729</v>
      </c>
      <c r="E13" s="19" t="s">
        <v>2253</v>
      </c>
      <c r="F13" s="69">
        <v>86</v>
      </c>
      <c r="G13" s="19" t="s">
        <v>501</v>
      </c>
      <c r="H13" s="20">
        <v>0.01</v>
      </c>
      <c r="I13" s="21">
        <v>0</v>
      </c>
      <c r="J13" s="21">
        <f t="shared" si="1"/>
        <v>0</v>
      </c>
      <c r="K13" s="21">
        <v>0</v>
      </c>
      <c r="L13" s="21">
        <v>0</v>
      </c>
      <c r="M13" s="21">
        <v>0</v>
      </c>
      <c r="N13" s="22">
        <f t="shared" si="2"/>
        <v>0</v>
      </c>
      <c r="O13" s="22">
        <f t="shared" si="3"/>
        <v>0</v>
      </c>
      <c r="P13" s="23">
        <f t="shared" si="4"/>
        <v>0</v>
      </c>
      <c r="Q13" s="70">
        <v>0</v>
      </c>
      <c r="R13" s="21">
        <v>0</v>
      </c>
      <c r="S13" s="23">
        <f t="shared" si="5"/>
        <v>0</v>
      </c>
    </row>
    <row r="14" spans="1:20" ht="51" x14ac:dyDescent="0.25">
      <c r="A14" s="17"/>
      <c r="B14" s="19">
        <v>5005289</v>
      </c>
      <c r="C14" s="19" t="s">
        <v>2262</v>
      </c>
      <c r="D14" s="68">
        <v>3000729</v>
      </c>
      <c r="E14" s="19" t="s">
        <v>2253</v>
      </c>
      <c r="F14" s="69">
        <v>117</v>
      </c>
      <c r="G14" s="19" t="s">
        <v>688</v>
      </c>
      <c r="H14" s="20">
        <v>1.2549999999999999</v>
      </c>
      <c r="I14" s="21">
        <v>2.743817</v>
      </c>
      <c r="J14" s="21">
        <f t="shared" si="1"/>
        <v>1.6190990155590057</v>
      </c>
      <c r="K14" s="21">
        <v>1.0320014655590057</v>
      </c>
      <c r="L14" s="21">
        <v>0.58709754999999997</v>
      </c>
      <c r="M14" s="21">
        <v>0</v>
      </c>
      <c r="N14" s="22">
        <f t="shared" si="2"/>
        <v>0.37611891228861316</v>
      </c>
      <c r="O14" s="22">
        <f t="shared" si="3"/>
        <v>0.59009001531771466</v>
      </c>
      <c r="P14" s="23">
        <f t="shared" si="4"/>
        <v>0.59009001531771466</v>
      </c>
      <c r="Q14" s="70">
        <v>0</v>
      </c>
      <c r="R14" s="21">
        <v>0</v>
      </c>
      <c r="S14" s="23">
        <f t="shared" si="5"/>
        <v>0</v>
      </c>
    </row>
    <row r="15" spans="1:20" ht="51" x14ac:dyDescent="0.25">
      <c r="A15" s="17"/>
      <c r="B15" s="19">
        <v>5005290</v>
      </c>
      <c r="C15" s="19" t="s">
        <v>2263</v>
      </c>
      <c r="D15" s="68">
        <v>3000730</v>
      </c>
      <c r="E15" s="19" t="s">
        <v>2254</v>
      </c>
      <c r="F15" s="69">
        <v>429</v>
      </c>
      <c r="G15" s="19" t="s">
        <v>629</v>
      </c>
      <c r="H15" s="20">
        <v>0.01</v>
      </c>
      <c r="I15" s="21">
        <v>1.5203530000000001</v>
      </c>
      <c r="J15" s="21">
        <f t="shared" si="1"/>
        <v>0.65744802143972658</v>
      </c>
      <c r="K15" s="21">
        <v>0.33928139143972658</v>
      </c>
      <c r="L15" s="21">
        <v>0.15636824999999999</v>
      </c>
      <c r="M15" s="21">
        <v>0.16179837999999999</v>
      </c>
      <c r="N15" s="22">
        <f t="shared" si="2"/>
        <v>0.22315961585219127</v>
      </c>
      <c r="O15" s="22">
        <f t="shared" si="3"/>
        <v>0.326009578985753</v>
      </c>
      <c r="P15" s="23">
        <f t="shared" si="4"/>
        <v>0.43243116660389169</v>
      </c>
      <c r="Q15" s="70">
        <v>0</v>
      </c>
      <c r="R15" s="21">
        <v>0</v>
      </c>
      <c r="S15" s="23">
        <f t="shared" si="5"/>
        <v>0</v>
      </c>
    </row>
    <row r="16" spans="1:20" ht="51" x14ac:dyDescent="0.25">
      <c r="A16" s="17"/>
      <c r="B16" s="19">
        <v>5005291</v>
      </c>
      <c r="C16" s="19" t="s">
        <v>2264</v>
      </c>
      <c r="D16" s="68">
        <v>3000730</v>
      </c>
      <c r="E16" s="19" t="s">
        <v>2254</v>
      </c>
      <c r="F16" s="69">
        <v>96</v>
      </c>
      <c r="G16" s="19" t="s">
        <v>824</v>
      </c>
      <c r="H16" s="20">
        <v>1.2</v>
      </c>
      <c r="I16" s="21">
        <v>0.2</v>
      </c>
      <c r="J16" s="21">
        <f t="shared" si="1"/>
        <v>0</v>
      </c>
      <c r="K16" s="21">
        <v>0</v>
      </c>
      <c r="L16" s="21">
        <v>0</v>
      </c>
      <c r="M16" s="21">
        <v>0</v>
      </c>
      <c r="N16" s="22">
        <f t="shared" si="2"/>
        <v>0</v>
      </c>
      <c r="O16" s="22">
        <f t="shared" si="3"/>
        <v>0</v>
      </c>
      <c r="P16" s="23">
        <f t="shared" si="4"/>
        <v>0</v>
      </c>
      <c r="Q16" s="70">
        <v>0</v>
      </c>
      <c r="R16" s="21">
        <v>0</v>
      </c>
      <c r="S16" s="23">
        <f t="shared" si="5"/>
        <v>0</v>
      </c>
    </row>
    <row r="17" spans="1:19" ht="51" x14ac:dyDescent="0.25">
      <c r="A17" s="17"/>
      <c r="B17" s="19">
        <v>5005292</v>
      </c>
      <c r="C17" s="19" t="s">
        <v>2265</v>
      </c>
      <c r="D17" s="68">
        <v>3000731</v>
      </c>
      <c r="E17" s="19" t="s">
        <v>2255</v>
      </c>
      <c r="F17" s="69">
        <v>429</v>
      </c>
      <c r="G17" s="19" t="s">
        <v>629</v>
      </c>
      <c r="H17" s="20">
        <v>10.01</v>
      </c>
      <c r="I17" s="21">
        <v>6.5025040000000001</v>
      </c>
      <c r="J17" s="21">
        <f t="shared" si="1"/>
        <v>0.61469934023697137</v>
      </c>
      <c r="K17" s="21">
        <v>0.29434833023697138</v>
      </c>
      <c r="L17" s="21">
        <v>0.11508086999999997</v>
      </c>
      <c r="M17" s="21">
        <v>0.20527014000000002</v>
      </c>
      <c r="N17" s="22">
        <f t="shared" si="2"/>
        <v>4.5266920287472548E-2</v>
      </c>
      <c r="O17" s="22">
        <f t="shared" si="3"/>
        <v>6.2964851730498192E-2</v>
      </c>
      <c r="P17" s="23">
        <f t="shared" si="4"/>
        <v>9.4532712357727325E-2</v>
      </c>
      <c r="Q17" s="70">
        <v>0</v>
      </c>
      <c r="R17" s="21">
        <v>0</v>
      </c>
      <c r="S17" s="23">
        <f t="shared" si="5"/>
        <v>0</v>
      </c>
    </row>
    <row r="18" spans="1:19" ht="51" x14ac:dyDescent="0.25">
      <c r="A18" s="17"/>
      <c r="B18" s="19">
        <v>5005293</v>
      </c>
      <c r="C18" s="19" t="s">
        <v>2272</v>
      </c>
      <c r="D18" s="68">
        <v>3000731</v>
      </c>
      <c r="E18" s="19" t="s">
        <v>2255</v>
      </c>
      <c r="F18" s="69">
        <v>46</v>
      </c>
      <c r="G18" s="19" t="s">
        <v>737</v>
      </c>
      <c r="H18" s="20">
        <v>0.01</v>
      </c>
      <c r="I18" s="21">
        <v>0.981904</v>
      </c>
      <c r="J18" s="21">
        <f>K18+L18+M18</f>
        <v>0.31076329000000003</v>
      </c>
      <c r="K18" s="21">
        <v>0.19756823000000001</v>
      </c>
      <c r="L18" s="21">
        <v>5.659753E-2</v>
      </c>
      <c r="M18" s="21">
        <v>5.659753E-2</v>
      </c>
      <c r="N18" s="22">
        <f t="shared" ref="N18:N19" si="6">IFERROR(K18/I18,0)</f>
        <v>0.20120931374146558</v>
      </c>
      <c r="O18" s="22">
        <f t="shared" ref="O18:O19" si="7">IFERROR(SUM(K18,L18)/I18,0)</f>
        <v>0.25884990793397322</v>
      </c>
      <c r="P18" s="23">
        <f t="shared" ref="P18:P19" si="8">IFERROR(SUM(K18,L18,M18)/I18,0)</f>
        <v>0.31649050212648083</v>
      </c>
      <c r="Q18" s="70"/>
      <c r="R18" s="21"/>
      <c r="S18" s="23"/>
    </row>
    <row r="19" spans="1:19" ht="51" x14ac:dyDescent="0.25">
      <c r="A19" s="17"/>
      <c r="B19" s="19">
        <v>5005294</v>
      </c>
      <c r="C19" s="19" t="s">
        <v>2273</v>
      </c>
      <c r="D19" s="68">
        <v>3000731</v>
      </c>
      <c r="E19" s="19" t="s">
        <v>2255</v>
      </c>
      <c r="F19" s="69">
        <v>97</v>
      </c>
      <c r="G19" s="19" t="s">
        <v>2274</v>
      </c>
      <c r="H19" s="20">
        <v>1.25</v>
      </c>
      <c r="I19" s="21">
        <v>1.52519</v>
      </c>
      <c r="J19" s="21">
        <v>0</v>
      </c>
      <c r="K19" s="21">
        <v>0</v>
      </c>
      <c r="L19" s="21">
        <v>0</v>
      </c>
      <c r="M19" s="21">
        <v>0</v>
      </c>
      <c r="N19" s="22">
        <f t="shared" si="6"/>
        <v>0</v>
      </c>
      <c r="O19" s="22">
        <f t="shared" si="7"/>
        <v>0</v>
      </c>
      <c r="P19" s="23">
        <f t="shared" si="8"/>
        <v>0</v>
      </c>
      <c r="Q19" s="70"/>
      <c r="R19" s="21"/>
      <c r="S19" s="23"/>
    </row>
    <row r="20" spans="1:19" ht="38.25" x14ac:dyDescent="0.25">
      <c r="A20" s="17"/>
      <c r="B20" s="19">
        <v>5005295</v>
      </c>
      <c r="C20" s="19" t="s">
        <v>2269</v>
      </c>
      <c r="D20" s="68">
        <v>3000732</v>
      </c>
      <c r="E20" s="19" t="s">
        <v>2268</v>
      </c>
      <c r="F20" s="69">
        <v>96</v>
      </c>
      <c r="G20" s="19" t="s">
        <v>824</v>
      </c>
      <c r="H20" s="20">
        <v>0.01</v>
      </c>
      <c r="I20" s="21">
        <f>887199/1000000</f>
        <v>0.88719899999999996</v>
      </c>
      <c r="J20" s="21">
        <f t="shared" si="1"/>
        <v>0.27144615999999999</v>
      </c>
      <c r="K20" s="21">
        <v>9.0307460000000006E-2</v>
      </c>
      <c r="L20" s="21">
        <v>6.6653970000000007E-2</v>
      </c>
      <c r="M20" s="21">
        <v>0.11448473000000001</v>
      </c>
      <c r="N20" s="22">
        <f t="shared" si="2"/>
        <v>0.10178940688616647</v>
      </c>
      <c r="O20" s="22">
        <f t="shared" si="3"/>
        <v>0.17691795189128934</v>
      </c>
      <c r="P20" s="23">
        <f t="shared" si="4"/>
        <v>0.30595859553493637</v>
      </c>
      <c r="Q20" s="70">
        <v>0</v>
      </c>
      <c r="R20" s="21">
        <v>0</v>
      </c>
      <c r="S20" s="23">
        <f t="shared" si="5"/>
        <v>0</v>
      </c>
    </row>
    <row r="21" spans="1:19" ht="38.25" x14ac:dyDescent="0.25">
      <c r="A21" s="17"/>
      <c r="B21" s="19">
        <v>5005296</v>
      </c>
      <c r="C21" s="19" t="s">
        <v>2270</v>
      </c>
      <c r="D21" s="68">
        <v>3000732</v>
      </c>
      <c r="E21" s="19" t="s">
        <v>2268</v>
      </c>
      <c r="F21" s="69">
        <v>96</v>
      </c>
      <c r="G21" s="19" t="s">
        <v>824</v>
      </c>
      <c r="H21" s="20">
        <v>21.558074000000001</v>
      </c>
      <c r="I21" s="21">
        <f>16143780/1000000</f>
        <v>16.14378</v>
      </c>
      <c r="J21" s="21">
        <f t="shared" si="1"/>
        <v>1.3879630000000001</v>
      </c>
      <c r="K21" s="21">
        <v>0.259187</v>
      </c>
      <c r="L21" s="21">
        <v>0</v>
      </c>
      <c r="M21" s="21">
        <v>1.128776</v>
      </c>
      <c r="N21" s="22">
        <f t="shared" si="2"/>
        <v>1.6054914028808619E-2</v>
      </c>
      <c r="O21" s="22">
        <f t="shared" si="3"/>
        <v>1.6054914028808619E-2</v>
      </c>
      <c r="P21" s="23">
        <f t="shared" si="4"/>
        <v>8.5975093813220951E-2</v>
      </c>
      <c r="Q21" s="70">
        <v>0</v>
      </c>
      <c r="R21" s="21">
        <v>0</v>
      </c>
      <c r="S21" s="23">
        <f t="shared" si="5"/>
        <v>0</v>
      </c>
    </row>
    <row r="22" spans="1:19" ht="38.25" x14ac:dyDescent="0.25">
      <c r="A22" s="17"/>
      <c r="B22" s="19">
        <v>5005297</v>
      </c>
      <c r="C22" s="19" t="s">
        <v>2271</v>
      </c>
      <c r="D22" s="68">
        <v>3000732</v>
      </c>
      <c r="E22" s="19" t="s">
        <v>2268</v>
      </c>
      <c r="F22" s="69">
        <v>96</v>
      </c>
      <c r="G22" s="19" t="s">
        <v>824</v>
      </c>
      <c r="H22" s="20">
        <v>21.23</v>
      </c>
      <c r="I22" s="21">
        <f>6226870/1000000</f>
        <v>6.2268699999999999</v>
      </c>
      <c r="J22" s="21">
        <f t="shared" si="1"/>
        <v>0.2223</v>
      </c>
      <c r="K22" s="21">
        <v>0.2223</v>
      </c>
      <c r="L22" s="21">
        <v>0</v>
      </c>
      <c r="M22" s="21">
        <v>0</v>
      </c>
      <c r="N22" s="22">
        <f t="shared" si="2"/>
        <v>3.5700119000396671E-2</v>
      </c>
      <c r="O22" s="22">
        <f t="shared" si="3"/>
        <v>3.5700119000396671E-2</v>
      </c>
      <c r="P22" s="23">
        <f t="shared" si="4"/>
        <v>3.5700119000396671E-2</v>
      </c>
      <c r="Q22" s="70">
        <v>3763.5</v>
      </c>
      <c r="R22" s="21">
        <v>3002.8850000000002</v>
      </c>
      <c r="S22" s="23">
        <f t="shared" si="5"/>
        <v>0.7978969044772154</v>
      </c>
    </row>
    <row r="23" spans="1:19" ht="15.75" thickBot="1" x14ac:dyDescent="0.3">
      <c r="A23" s="41" t="s">
        <v>294</v>
      </c>
      <c r="B23" s="43"/>
      <c r="C23" s="43"/>
      <c r="D23" s="65"/>
      <c r="E23" s="43"/>
      <c r="F23" s="66"/>
      <c r="G23" s="43"/>
      <c r="H23" s="44">
        <f>H6-H7</f>
        <v>0</v>
      </c>
      <c r="I23" s="44">
        <f t="shared" ref="I23:M23" si="9">I6-I7</f>
        <v>0</v>
      </c>
      <c r="J23" s="44">
        <f t="shared" si="9"/>
        <v>2.7255091251443986E-2</v>
      </c>
      <c r="K23" s="44">
        <f t="shared" si="9"/>
        <v>1.2514451697143159E-9</v>
      </c>
      <c r="L23" s="44">
        <f t="shared" si="9"/>
        <v>0</v>
      </c>
      <c r="M23" s="44">
        <f t="shared" si="9"/>
        <v>2.7255090000000148E-2</v>
      </c>
      <c r="N23" s="46">
        <f t="shared" si="2"/>
        <v>0</v>
      </c>
      <c r="O23" s="46">
        <f t="shared" si="3"/>
        <v>0</v>
      </c>
      <c r="P23" s="47">
        <f t="shared" si="4"/>
        <v>0</v>
      </c>
      <c r="Q23" s="67"/>
      <c r="R23" s="45"/>
      <c r="S23" s="47"/>
    </row>
    <row r="26" spans="1:19" x14ac:dyDescent="0.25">
      <c r="C26" s="76"/>
    </row>
    <row r="29" spans="1:19" x14ac:dyDescent="0.25">
      <c r="H29" s="77"/>
      <c r="I29" s="77"/>
    </row>
    <row r="30" spans="1:19" x14ac:dyDescent="0.25">
      <c r="H30" s="77"/>
      <c r="I30" s="7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  <pageSetup paperSize="9" orientation="portrait" verticalDpi="0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workbookViewId="0">
      <selection activeCell="A9" sqref="A9:L9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32</v>
      </c>
      <c r="B1" s="50" t="s">
        <v>21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582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441.92581300000001</v>
      </c>
      <c r="E6" s="14">
        <v>492.07464400000009</v>
      </c>
      <c r="F6" s="14">
        <v>156.27067795100746</v>
      </c>
      <c r="G6" s="14">
        <v>104.14272706100746</v>
      </c>
      <c r="H6" s="14">
        <v>21.271645149999998</v>
      </c>
      <c r="I6" s="14">
        <v>30.856305740000007</v>
      </c>
      <c r="J6" s="15">
        <v>0.21164010040112419</v>
      </c>
      <c r="K6" s="15">
        <v>0.25486859308891241</v>
      </c>
      <c r="L6" s="16">
        <v>0.31757514811311316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441.92581299999995</v>
      </c>
      <c r="E7" s="38">
        <f ca="1">SUM(E8:OFFSET(E6,MATCH("GOBIERNOS REGIONALES",$A$8:$A$50,0),0))</f>
        <v>492.07464400000003</v>
      </c>
      <c r="F7" s="38">
        <f ca="1">SUM(F8:OFFSET(F6,MATCH("GOBIERNOS REGIONALES",$A$8:$A$50,0),0))</f>
        <v>156.27067795100749</v>
      </c>
      <c r="G7" s="38">
        <f ca="1">SUM(G8:OFFSET(G6,MATCH("GOBIERNOS REGIONALES",$A$8:$A$50,0),0))</f>
        <v>104.14272706100746</v>
      </c>
      <c r="H7" s="38">
        <f ca="1">SUM(H8:OFFSET(H6,MATCH("GOBIERNOS REGIONALES",$A$8:$A$50,0),0))</f>
        <v>21.271645150000001</v>
      </c>
      <c r="I7" s="38">
        <f ca="1">SUM(I8:OFFSET(I6,MATCH("GOBIERNOS REGIONALES",$A$8:$A$50,0),0))</f>
        <v>30.856305739999996</v>
      </c>
      <c r="J7" s="39">
        <f ca="1">IFERROR(G7/E7,0)</f>
        <v>0.21164010040112421</v>
      </c>
      <c r="K7" s="39">
        <f ca="1">IFERROR(SUM(G7,H7)/E7,0)</f>
        <v>0.25486859308891247</v>
      </c>
      <c r="L7" s="40">
        <f ca="1">IFERROR(SUM(G7,H7,I7)/E7,0)</f>
        <v>0.31757514811311321</v>
      </c>
      <c r="M7" s="4"/>
    </row>
    <row r="8" spans="1:13" x14ac:dyDescent="0.25">
      <c r="A8" s="17"/>
      <c r="B8" s="18">
        <v>7</v>
      </c>
      <c r="C8" s="19" t="s">
        <v>108</v>
      </c>
      <c r="D8" s="20">
        <v>158.92581299999998</v>
      </c>
      <c r="E8" s="21">
        <v>170.396672</v>
      </c>
      <c r="F8" s="21">
        <f t="shared" ref="F8:F11" si="0">SUM(G8,H8,I8)</f>
        <v>70.259269345979476</v>
      </c>
      <c r="G8" s="21">
        <v>46.944542925979476</v>
      </c>
      <c r="H8" s="21">
        <v>12.126315209999998</v>
      </c>
      <c r="I8" s="21">
        <v>11.18841121</v>
      </c>
      <c r="J8" s="22">
        <f t="shared" ref="J8:J11" si="1">IFERROR(G8/E8,0)</f>
        <v>0.27550152461885802</v>
      </c>
      <c r="K8" s="22">
        <f t="shared" ref="K8:K11" si="2">IFERROR(SUM(G8,H8)/E8,0)</f>
        <v>0.34666673616712113</v>
      </c>
      <c r="L8" s="23">
        <f t="shared" ref="L8:L11" si="3">IFERROR(SUM(G8,H8,I8)/E8,0)</f>
        <v>0.41232770875935582</v>
      </c>
      <c r="M8" s="4"/>
    </row>
    <row r="9" spans="1:13" x14ac:dyDescent="0.25">
      <c r="A9" s="17"/>
      <c r="B9" s="18">
        <v>26</v>
      </c>
      <c r="C9" s="19" t="s">
        <v>120</v>
      </c>
      <c r="D9" s="20">
        <v>283</v>
      </c>
      <c r="E9" s="21">
        <v>321.67797200000007</v>
      </c>
      <c r="F9" s="21">
        <f t="shared" si="0"/>
        <v>86.011408605027995</v>
      </c>
      <c r="G9" s="21">
        <v>57.198184135027986</v>
      </c>
      <c r="H9" s="21">
        <v>9.1453299400000034</v>
      </c>
      <c r="I9" s="21">
        <v>19.667894529999995</v>
      </c>
      <c r="J9" s="22">
        <f t="shared" si="1"/>
        <v>0.17781193962211367</v>
      </c>
      <c r="K9" s="22">
        <f t="shared" si="2"/>
        <v>0.20624201794901886</v>
      </c>
      <c r="L9" s="23">
        <f t="shared" si="3"/>
        <v>0.26738358262538403</v>
      </c>
      <c r="M9" s="4"/>
    </row>
    <row r="10" spans="1:13" ht="15.75" thickBot="1" x14ac:dyDescent="0.3">
      <c r="A10" s="41" t="s">
        <v>206</v>
      </c>
      <c r="B10" s="58"/>
      <c r="C10" s="43"/>
      <c r="D10" s="44">
        <f ca="1">SUM(D11:OFFSET(D9,(MATCH("GOBIERNOS LOCALES",$A$8:$A$50,0)-MATCH("GOBIERNOS REGIONALES",$A$8:$A$50,0)),0))</f>
        <v>0</v>
      </c>
      <c r="E10" s="45">
        <f ca="1">SUM(E11:OFFSET(E9,(MATCH("GOBIERNOS LOCALES",$A$8:$A$50,0)-MATCH("GOBIERNOS REGIONALES",$A$8:$A$50,0)),0))</f>
        <v>0</v>
      </c>
      <c r="F10" s="45">
        <f ca="1">SUM(F11:OFFSET(F9,(MATCH("GOBIERNOS LOCALES",$A$8:$A$50,0)-MATCH("GOBIERNOS REGIONALES",$A$8:$A$50,0)),0))</f>
        <v>0</v>
      </c>
      <c r="G10" s="45">
        <f ca="1">SUM(G11:OFFSET(G9,(MATCH("GOBIERNOS LOCALES",$A$8:$A$50,0)-MATCH("GOBIERNOS REGIONALES",$A$8:$A$50,0)),0))</f>
        <v>0</v>
      </c>
      <c r="H10" s="45">
        <f ca="1">SUM(H11:OFFSET(H9,(MATCH("GOBIERNOS LOCALES",$A$8:$A$50,0)-MATCH("GOBIERNOS REGIONALES",$A$8:$A$50,0)),0))</f>
        <v>0</v>
      </c>
      <c r="I10" s="45">
        <f ca="1">SUM(I11:OFFSET(I9,(MATCH("GOBIERNOS LOCALES",$A$8:$A$50,0)-MATCH("GOBIERNOS REGIONALES",$A$8:$A$50,0)),0))</f>
        <v>0</v>
      </c>
      <c r="J10" s="46">
        <f ca="1">IFERROR(G10/E10,0)</f>
        <v>0</v>
      </c>
      <c r="K10" s="46">
        <f ca="1">IFERROR(SUM(G10,H10)/E10,0)</f>
        <v>0</v>
      </c>
      <c r="L10" s="47">
        <f ca="1">IFERROR(SUM(G10,H10,I10)/E10,0)</f>
        <v>0</v>
      </c>
      <c r="M10" s="4"/>
    </row>
    <row r="11" spans="1:13" x14ac:dyDescent="0.25">
      <c r="A11" t="s">
        <v>233</v>
      </c>
      <c r="D11" s="5"/>
      <c r="E11" s="5"/>
      <c r="F11" s="5">
        <f t="shared" si="0"/>
        <v>0</v>
      </c>
      <c r="G11" s="5"/>
      <c r="H11" s="5"/>
      <c r="I11" s="5"/>
      <c r="J11" s="4">
        <f t="shared" si="1"/>
        <v>0</v>
      </c>
      <c r="K11" s="4">
        <f t="shared" si="2"/>
        <v>0</v>
      </c>
      <c r="L11" s="4">
        <f t="shared" si="3"/>
        <v>0</v>
      </c>
      <c r="M11" s="4"/>
    </row>
    <row r="12" spans="1:13" x14ac:dyDescent="0.25">
      <c r="D12" s="5"/>
      <c r="E12" s="5"/>
      <c r="F12" s="5"/>
      <c r="G12" s="5"/>
      <c r="H12" s="5"/>
      <c r="I12" s="5"/>
      <c r="J12" s="4"/>
      <c r="K12" s="4"/>
      <c r="L12" s="4"/>
      <c r="M12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32</v>
      </c>
      <c r="B1" s="51" t="s">
        <v>21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583</v>
      </c>
      <c r="N2" s="72" t="s">
        <v>597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441.92581300000001</v>
      </c>
      <c r="E6" s="14">
        <f ca="1">SUM(E7:OFFSET(E7,50,0))</f>
        <v>492.07464400000009</v>
      </c>
      <c r="F6" s="14">
        <f ca="1">SUM(F7:OFFSET(F7,50,0))</f>
        <v>156.27067795100746</v>
      </c>
      <c r="G6" s="14">
        <f ca="1">SUM(G7:OFFSET(G7,50,0))</f>
        <v>104.14272706100746</v>
      </c>
      <c r="H6" s="14">
        <f ca="1">SUM(H7:OFFSET(H7,50,0))</f>
        <v>21.271645149999998</v>
      </c>
      <c r="I6" s="14">
        <f ca="1">SUM(I7:OFFSET(I7,50,0))</f>
        <v>30.856305740000007</v>
      </c>
      <c r="J6" s="15">
        <f ca="1">IFERROR(G6/E6,0)</f>
        <v>0.21164010040112419</v>
      </c>
      <c r="K6" s="15">
        <f ca="1">IFERROR(SUM(G6,H6)/E6,0)</f>
        <v>0.25486859308891241</v>
      </c>
      <c r="L6" s="16">
        <f ca="1">IFERROR(SUM(G6,H6,I6)/E6,0)</f>
        <v>0.31757514811311316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5</v>
      </c>
      <c r="C7" s="19" t="s">
        <v>254</v>
      </c>
      <c r="D7" s="20">
        <v>4.0246190000000004</v>
      </c>
      <c r="E7" s="21">
        <v>0.14802699999999999</v>
      </c>
      <c r="F7" s="21">
        <f t="shared" ref="F7:F14" si="0">SUM(G7,H7,I7)</f>
        <v>0</v>
      </c>
      <c r="G7" s="21">
        <v>0</v>
      </c>
      <c r="H7" s="21">
        <v>0</v>
      </c>
      <c r="I7" s="21">
        <v>0</v>
      </c>
      <c r="J7" s="22">
        <f t="shared" ref="J7:J14" si="1">IFERROR(G7/E7,0)</f>
        <v>0</v>
      </c>
      <c r="K7" s="22">
        <f t="shared" ref="K7:K14" si="2">IFERROR(SUM(G7,H7)/E7,0)</f>
        <v>0</v>
      </c>
      <c r="L7" s="23">
        <f t="shared" ref="L7:L14" si="3">IFERROR(SUM(G7,H7,I7)/E7,0)</f>
        <v>0</v>
      </c>
      <c r="M7" s="4"/>
      <c r="N7" t="s">
        <v>271</v>
      </c>
      <c r="O7" s="5">
        <v>26.99286235955833</v>
      </c>
      <c r="P7" s="71">
        <v>0.50406763835942603</v>
      </c>
    </row>
    <row r="8" spans="1:16" x14ac:dyDescent="0.25">
      <c r="A8" s="17"/>
      <c r="B8" s="55">
        <v>7</v>
      </c>
      <c r="C8" s="19" t="s">
        <v>256</v>
      </c>
      <c r="D8" s="20">
        <v>0</v>
      </c>
      <c r="E8" s="21">
        <v>0.24316799999999997</v>
      </c>
      <c r="F8" s="21">
        <f t="shared" si="0"/>
        <v>5.7599999999999998E-2</v>
      </c>
      <c r="G8" s="21">
        <v>0</v>
      </c>
      <c r="H8" s="21">
        <v>0</v>
      </c>
      <c r="I8" s="21">
        <v>5.7599999999999998E-2</v>
      </c>
      <c r="J8" s="22">
        <f t="shared" si="1"/>
        <v>0</v>
      </c>
      <c r="K8" s="22">
        <f t="shared" si="2"/>
        <v>0</v>
      </c>
      <c r="L8" s="23">
        <f t="shared" si="3"/>
        <v>0.23687327279905254</v>
      </c>
      <c r="M8" s="4"/>
      <c r="N8" t="s">
        <v>264</v>
      </c>
      <c r="O8" s="5">
        <v>13.383715662877995</v>
      </c>
      <c r="P8" s="71">
        <v>0.37085132200548343</v>
      </c>
    </row>
    <row r="9" spans="1:16" x14ac:dyDescent="0.25">
      <c r="A9" s="17"/>
      <c r="B9" s="55">
        <v>8</v>
      </c>
      <c r="C9" s="19" t="s">
        <v>257</v>
      </c>
      <c r="D9" s="20">
        <v>346.101406</v>
      </c>
      <c r="E9" s="21">
        <v>397.64920300000006</v>
      </c>
      <c r="F9" s="21">
        <f t="shared" si="0"/>
        <v>115.70049992863075</v>
      </c>
      <c r="G9" s="21">
        <v>76.970672938630742</v>
      </c>
      <c r="H9" s="21">
        <v>13.96936635</v>
      </c>
      <c r="I9" s="21">
        <v>24.760460640000005</v>
      </c>
      <c r="J9" s="22">
        <f t="shared" si="1"/>
        <v>0.1935642580393421</v>
      </c>
      <c r="K9" s="22">
        <f t="shared" si="2"/>
        <v>0.2286941319196627</v>
      </c>
      <c r="L9" s="23">
        <f t="shared" si="3"/>
        <v>0.29096122676908959</v>
      </c>
      <c r="M9" s="4"/>
      <c r="N9" t="s">
        <v>257</v>
      </c>
      <c r="O9" s="5">
        <v>115.70049992863075</v>
      </c>
      <c r="P9" s="71">
        <v>0.29096122676908959</v>
      </c>
    </row>
    <row r="10" spans="1:16" x14ac:dyDescent="0.25">
      <c r="A10" s="17"/>
      <c r="B10" s="55">
        <v>9</v>
      </c>
      <c r="C10" s="19" t="s">
        <v>258</v>
      </c>
      <c r="D10" s="20">
        <v>0</v>
      </c>
      <c r="E10" s="21">
        <v>1.146E-2</v>
      </c>
      <c r="F10" s="21">
        <f t="shared" si="0"/>
        <v>0</v>
      </c>
      <c r="G10" s="21">
        <v>0</v>
      </c>
      <c r="H10" s="21">
        <v>0</v>
      </c>
      <c r="I10" s="21">
        <v>0</v>
      </c>
      <c r="J10" s="22">
        <f t="shared" si="1"/>
        <v>0</v>
      </c>
      <c r="K10" s="22">
        <f t="shared" si="2"/>
        <v>0</v>
      </c>
      <c r="L10" s="23">
        <f t="shared" si="3"/>
        <v>0</v>
      </c>
      <c r="M10" s="4"/>
      <c r="N10" t="s">
        <v>256</v>
      </c>
      <c r="O10" s="5">
        <v>5.7599999999999998E-2</v>
      </c>
      <c r="P10" s="71">
        <v>0.23687327279905254</v>
      </c>
    </row>
    <row r="11" spans="1:16" x14ac:dyDescent="0.25">
      <c r="A11" s="17"/>
      <c r="B11" s="55">
        <v>10</v>
      </c>
      <c r="C11" s="19" t="s">
        <v>259</v>
      </c>
      <c r="D11" s="20">
        <v>4.3803479999999997</v>
      </c>
      <c r="E11" s="21">
        <v>4.3663480000000003</v>
      </c>
      <c r="F11" s="21">
        <f t="shared" si="0"/>
        <v>0.13599999994039536</v>
      </c>
      <c r="G11" s="21">
        <v>0.13599999994039536</v>
      </c>
      <c r="H11" s="21">
        <v>0</v>
      </c>
      <c r="I11" s="21">
        <v>0</v>
      </c>
      <c r="J11" s="22">
        <f t="shared" si="1"/>
        <v>3.114731119470902E-2</v>
      </c>
      <c r="K11" s="22">
        <f t="shared" si="2"/>
        <v>3.114731119470902E-2</v>
      </c>
      <c r="L11" s="23">
        <f t="shared" si="3"/>
        <v>3.114731119470902E-2</v>
      </c>
      <c r="M11" s="4"/>
      <c r="N11" t="s">
        <v>259</v>
      </c>
      <c r="O11" s="5">
        <v>0.13599999994039536</v>
      </c>
      <c r="P11" s="71">
        <v>3.114731119470902E-2</v>
      </c>
    </row>
    <row r="12" spans="1:16" x14ac:dyDescent="0.25">
      <c r="A12" s="17"/>
      <c r="B12" s="55">
        <v>12</v>
      </c>
      <c r="C12" s="19" t="s">
        <v>261</v>
      </c>
      <c r="D12" s="20">
        <v>0</v>
      </c>
      <c r="E12" s="21">
        <v>1.719E-2</v>
      </c>
      <c r="F12" s="21">
        <f t="shared" si="0"/>
        <v>0</v>
      </c>
      <c r="G12" s="21">
        <v>0</v>
      </c>
      <c r="H12" s="21">
        <v>0</v>
      </c>
      <c r="I12" s="21">
        <v>0</v>
      </c>
      <c r="J12" s="22">
        <f t="shared" si="1"/>
        <v>0</v>
      </c>
      <c r="K12" s="22">
        <f t="shared" si="2"/>
        <v>0</v>
      </c>
      <c r="L12" s="23">
        <f t="shared" si="3"/>
        <v>0</v>
      </c>
      <c r="M12" s="4"/>
      <c r="N12" t="s">
        <v>254</v>
      </c>
      <c r="O12" s="5">
        <v>0</v>
      </c>
      <c r="P12" s="71">
        <v>0</v>
      </c>
    </row>
    <row r="13" spans="1:16" x14ac:dyDescent="0.25">
      <c r="A13" s="17"/>
      <c r="B13" s="55">
        <v>15</v>
      </c>
      <c r="C13" s="19" t="s">
        <v>264</v>
      </c>
      <c r="D13" s="20">
        <v>34.918004000000003</v>
      </c>
      <c r="E13" s="21">
        <v>36.089168000000015</v>
      </c>
      <c r="F13" s="21">
        <f t="shared" si="0"/>
        <v>13.383715662877995</v>
      </c>
      <c r="G13" s="21">
        <v>8.8406834328779951</v>
      </c>
      <c r="H13" s="21">
        <v>2.4596268999999995</v>
      </c>
      <c r="I13" s="21">
        <v>2.0834053300000002</v>
      </c>
      <c r="J13" s="22">
        <f t="shared" si="1"/>
        <v>0.24496778182522777</v>
      </c>
      <c r="K13" s="22">
        <f t="shared" si="2"/>
        <v>0.31312194099010515</v>
      </c>
      <c r="L13" s="23">
        <f t="shared" si="3"/>
        <v>0.37085132200548343</v>
      </c>
      <c r="M13" s="4"/>
      <c r="N13" t="s">
        <v>258</v>
      </c>
      <c r="O13" s="5">
        <v>0</v>
      </c>
      <c r="P13" s="71">
        <v>0</v>
      </c>
    </row>
    <row r="14" spans="1:16" ht="15.75" thickBot="1" x14ac:dyDescent="0.3">
      <c r="A14" s="24"/>
      <c r="B14" s="56">
        <v>22</v>
      </c>
      <c r="C14" s="26" t="s">
        <v>271</v>
      </c>
      <c r="D14" s="27">
        <v>52.501435999999998</v>
      </c>
      <c r="E14" s="28">
        <v>53.550079999999994</v>
      </c>
      <c r="F14" s="28">
        <f t="shared" si="0"/>
        <v>26.99286235955833</v>
      </c>
      <c r="G14" s="28">
        <v>18.195370689558331</v>
      </c>
      <c r="H14" s="28">
        <v>4.842651899999999</v>
      </c>
      <c r="I14" s="28">
        <v>3.95483977</v>
      </c>
      <c r="J14" s="29">
        <f t="shared" si="1"/>
        <v>0.3397823250601742</v>
      </c>
      <c r="K14" s="29">
        <f t="shared" si="2"/>
        <v>0.43021453169740054</v>
      </c>
      <c r="L14" s="30">
        <f t="shared" si="3"/>
        <v>0.50406763835942603</v>
      </c>
      <c r="M14" s="4"/>
      <c r="N14" t="s">
        <v>261</v>
      </c>
      <c r="O14" s="5">
        <v>0</v>
      </c>
      <c r="P14" s="71">
        <v>0</v>
      </c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topLeftCell="A10" workbookViewId="0">
      <selection activeCell="A18" sqref="A18:D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42578125" customWidth="1"/>
    <col min="6" max="6" width="13.5703125" customWidth="1"/>
    <col min="7" max="9" width="0" hidden="1" customWidth="1"/>
  </cols>
  <sheetData>
    <row r="1" spans="1:13" ht="15.75" x14ac:dyDescent="0.25">
      <c r="A1" s="50">
        <v>32</v>
      </c>
      <c r="B1" s="49" t="s">
        <v>21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584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441.92581300000001</v>
      </c>
      <c r="E6" s="14">
        <v>492.07464400000009</v>
      </c>
      <c r="F6" s="14">
        <v>156.27067795100746</v>
      </c>
      <c r="G6" s="14">
        <v>104.14272706100746</v>
      </c>
      <c r="H6" s="14">
        <v>21.271645149999998</v>
      </c>
      <c r="I6" s="14">
        <v>30.856305740000007</v>
      </c>
      <c r="J6" s="15">
        <v>0.21164010040112419</v>
      </c>
      <c r="K6" s="15">
        <v>0.25486859308891241</v>
      </c>
      <c r="L6" s="16">
        <v>0.31757514811311316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435.19023300000003</v>
      </c>
      <c r="E7" s="38">
        <f ca="1">SUM(E8:OFFSET(E6,MATCH("PROYECTOS",$A$8:$A$50,0),0))</f>
        <v>437.733609</v>
      </c>
      <c r="F7" s="38">
        <f ca="1">SUM(F8:OFFSET(F6,MATCH("PROYECTOS",$A$8:$A$50,0),0))</f>
        <v>153.06365205348894</v>
      </c>
      <c r="G7" s="38">
        <f ca="1">SUM(G8:OFFSET(G6,MATCH("PROYECTOS",$A$8:$A$50,0),0))</f>
        <v>101.20564774348895</v>
      </c>
      <c r="H7" s="38">
        <f ca="1">SUM(H8:OFFSET(H6,MATCH("PROYECTOS",$A$8:$A$50,0),0))</f>
        <v>21.051413049999994</v>
      </c>
      <c r="I7" s="38">
        <f ca="1">SUM(I8:OFFSET(I6,MATCH("PROYECTOS",$A$8:$A$50,0),0))</f>
        <v>30.806591260000001</v>
      </c>
      <c r="J7" s="39">
        <f ca="1">IFERROR(G7/E7,0)</f>
        <v>0.23120374050028439</v>
      </c>
      <c r="K7" s="39">
        <f ca="1">IFERROR(SUM(G7,H7)/E7,0)</f>
        <v>0.27929557676136524</v>
      </c>
      <c r="L7" s="40">
        <f ca="1">IFERROR(SUM(G7,H7,I7)/E7,0)</f>
        <v>0.34967306349439786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19.487346000000002</v>
      </c>
      <c r="E8" s="21">
        <v>26.085940000000004</v>
      </c>
      <c r="F8" s="21">
        <f t="shared" ref="F8:F10" si="0">SUM(G8,H8,I8)</f>
        <v>17.183824525039771</v>
      </c>
      <c r="G8" s="21">
        <v>9.8269388550397707</v>
      </c>
      <c r="H8" s="21">
        <v>1.2005491700000002</v>
      </c>
      <c r="I8" s="21">
        <v>6.1563364999999992</v>
      </c>
      <c r="J8" s="22">
        <f t="shared" ref="J8:J11" si="1">IFERROR(G8/E8,0)</f>
        <v>0.37671400206547162</v>
      </c>
      <c r="K8" s="22">
        <f t="shared" ref="K8:K11" si="2">IFERROR(SUM(G8,H8)/E8,0)</f>
        <v>0.42273684693899355</v>
      </c>
      <c r="L8" s="23">
        <f t="shared" ref="L8:L11" si="3">IFERROR(SUM(G8,H8,I8)/E8,0)</f>
        <v>0.65873894232064356</v>
      </c>
      <c r="M8" s="4"/>
    </row>
    <row r="9" spans="1:13" ht="25.5" x14ac:dyDescent="0.25">
      <c r="A9" s="17"/>
      <c r="B9" s="19">
        <v>3000595</v>
      </c>
      <c r="C9" s="19" t="s">
        <v>586</v>
      </c>
      <c r="D9" s="20">
        <v>80.866489999999999</v>
      </c>
      <c r="E9" s="21">
        <v>73.355691999999991</v>
      </c>
      <c r="F9" s="21">
        <f t="shared" si="0"/>
        <v>12.094069313551797</v>
      </c>
      <c r="G9" s="21">
        <v>4.3507506335517974</v>
      </c>
      <c r="H9" s="21">
        <v>2.5334517400000003</v>
      </c>
      <c r="I9" s="21">
        <v>5.2098669399999995</v>
      </c>
      <c r="J9" s="22">
        <f t="shared" si="1"/>
        <v>5.9310334548432833E-2</v>
      </c>
      <c r="K9" s="22">
        <f t="shared" si="2"/>
        <v>9.3846873853385485E-2</v>
      </c>
      <c r="L9" s="23">
        <f t="shared" si="3"/>
        <v>0.16486885998637704</v>
      </c>
      <c r="M9" s="4"/>
    </row>
    <row r="10" spans="1:13" ht="25.5" x14ac:dyDescent="0.25">
      <c r="A10" s="17"/>
      <c r="B10" s="19">
        <v>3000596</v>
      </c>
      <c r="C10" s="19" t="s">
        <v>587</v>
      </c>
      <c r="D10" s="20">
        <v>334.83639700000003</v>
      </c>
      <c r="E10" s="21">
        <v>338.29197700000003</v>
      </c>
      <c r="F10" s="21">
        <f t="shared" si="0"/>
        <v>123.78575821489737</v>
      </c>
      <c r="G10" s="21">
        <v>87.027958254897385</v>
      </c>
      <c r="H10" s="21">
        <v>17.317412139999995</v>
      </c>
      <c r="I10" s="21">
        <v>19.440387820000002</v>
      </c>
      <c r="J10" s="22">
        <f t="shared" si="1"/>
        <v>0.25725693830125146</v>
      </c>
      <c r="K10" s="22">
        <f t="shared" si="2"/>
        <v>0.30844766500299642</v>
      </c>
      <c r="L10" s="23">
        <f t="shared" si="3"/>
        <v>0.3659139637677466</v>
      </c>
      <c r="M10" s="4"/>
    </row>
    <row r="11" spans="1:13" ht="15.75" thickBot="1" x14ac:dyDescent="0.3">
      <c r="A11" s="41" t="s">
        <v>294</v>
      </c>
      <c r="B11" s="43"/>
      <c r="C11" s="43"/>
      <c r="D11" s="44">
        <f ca="1">OFFSET(D11,-MATCH("PROYECTOS",$A$8:$A$50,0)-1,0)-(OFFSET(D11,-MATCH("PROYECTOS",$A$8:$A$50,0),0))</f>
        <v>6.7355799999999704</v>
      </c>
      <c r="E11" s="45">
        <f t="shared" ref="E11:I11" ca="1" si="4">OFFSET(E11,-MATCH("PROYECTOS",$A$8:$A$50,0)-1,0)-(OFFSET(E11,-MATCH("PROYECTOS",$A$8:$A$50,0),0))</f>
        <v>54.34103500000009</v>
      </c>
      <c r="F11" s="45">
        <f t="shared" ca="1" si="4"/>
        <v>3.2070258975185197</v>
      </c>
      <c r="G11" s="45">
        <f t="shared" ca="1" si="4"/>
        <v>2.9370793175185099</v>
      </c>
      <c r="H11" s="45">
        <f t="shared" ca="1" si="4"/>
        <v>0.22023210000000404</v>
      </c>
      <c r="I11" s="45">
        <f t="shared" ca="1" si="4"/>
        <v>4.9714480000005778E-2</v>
      </c>
      <c r="J11" s="46">
        <f t="shared" ca="1" si="1"/>
        <v>5.4049013190832766E-2</v>
      </c>
      <c r="K11" s="46">
        <f t="shared" ca="1" si="2"/>
        <v>5.8101790249642994E-2</v>
      </c>
      <c r="L11" s="47">
        <f t="shared" ca="1" si="3"/>
        <v>5.9016650998982893E-2</v>
      </c>
      <c r="M11" s="4"/>
    </row>
    <row r="12" spans="1:13" ht="15.75" thickBot="1" x14ac:dyDescent="0.3"/>
    <row r="13" spans="1:13" ht="15.75" thickBot="1" x14ac:dyDescent="0.3">
      <c r="A13" s="89" t="s">
        <v>316</v>
      </c>
      <c r="B13" s="90"/>
      <c r="C13" s="90"/>
      <c r="D13" s="91"/>
    </row>
    <row r="14" spans="1:13" ht="15.75" thickBot="1" x14ac:dyDescent="0.3">
      <c r="A14" s="1" t="s">
        <v>598</v>
      </c>
    </row>
    <row r="15" spans="1:13" ht="45" customHeight="1" x14ac:dyDescent="0.25">
      <c r="A15" s="82" t="s">
        <v>318</v>
      </c>
      <c r="B15" s="83"/>
      <c r="C15" s="83"/>
      <c r="D15" s="94" t="s">
        <v>319</v>
      </c>
    </row>
    <row r="16" spans="1:13" ht="15.75" thickBot="1" x14ac:dyDescent="0.3">
      <c r="A16" s="92"/>
      <c r="B16" s="93"/>
      <c r="C16" s="93"/>
      <c r="D16" s="95"/>
    </row>
    <row r="17" spans="1:4" ht="25.5" x14ac:dyDescent="0.25">
      <c r="A17" s="17"/>
      <c r="B17" s="19">
        <v>3000595</v>
      </c>
      <c r="C17" s="19" t="s">
        <v>586</v>
      </c>
      <c r="D17" s="23">
        <v>0.16486885998637704</v>
      </c>
    </row>
    <row r="18" spans="1:4" ht="26.25" thickBot="1" x14ac:dyDescent="0.3">
      <c r="A18" s="24"/>
      <c r="B18" s="26">
        <v>3000596</v>
      </c>
      <c r="C18" s="26" t="s">
        <v>587</v>
      </c>
      <c r="D18" s="30">
        <v>0.3659139637677466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topLeftCell="A6" workbookViewId="0">
      <selection activeCell="H20" sqref="H2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32</v>
      </c>
      <c r="B1" s="49" t="s">
        <v>21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585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441.92581300000001</v>
      </c>
      <c r="I6" s="14">
        <v>492.07464400000009</v>
      </c>
      <c r="J6" s="14">
        <v>156.27067795100746</v>
      </c>
      <c r="K6" s="14">
        <v>104.14272706100746</v>
      </c>
      <c r="L6" s="14">
        <v>21.271645149999998</v>
      </c>
      <c r="M6" s="14">
        <v>30.856305740000007</v>
      </c>
      <c r="N6" s="15">
        <v>0.21164010040112419</v>
      </c>
      <c r="O6" s="15">
        <v>0.25486859308891241</v>
      </c>
      <c r="P6" s="16">
        <v>0.31757514811311316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ca="1">SUM(H8:OFFSET(H6,MATCH("PROYECTOS",$A$8:$A$37,0),0))</f>
        <v>435.19023300000003</v>
      </c>
      <c r="I7" s="38">
        <f ca="1">SUM(I8:OFFSET(I6,MATCH("PROYECTOS",$A$8:$A$37,0),0))</f>
        <v>437.733609</v>
      </c>
      <c r="J7" s="38">
        <f ca="1">SUM(J8:OFFSET(J6,MATCH("PROYECTOS",$A$8:$A$37,0),0))</f>
        <v>153.06365205348894</v>
      </c>
      <c r="K7" s="38">
        <f ca="1">SUM(K8:OFFSET(K6,MATCH("PROYECTOS",$A$8:$A$37,0),0))</f>
        <v>101.20564774348895</v>
      </c>
      <c r="L7" s="38">
        <f ca="1">SUM(L8:OFFSET(L6,MATCH("PROYECTOS",$A$8:$A$37,0),0))</f>
        <v>21.051413049999997</v>
      </c>
      <c r="M7" s="38">
        <f ca="1">SUM(M8:OFFSET(M6,MATCH("PROYECTOS",$A$8:$A$37,0),0))</f>
        <v>30.806591259999994</v>
      </c>
      <c r="N7" s="39">
        <f ca="1">IFERROR(K7/I7,0)</f>
        <v>0.23120374050028439</v>
      </c>
      <c r="O7" s="39">
        <f ca="1">IFERROR(SUM(K7,L7)/I7,0)</f>
        <v>0.27929557676136524</v>
      </c>
      <c r="P7" s="40">
        <f ca="1">IFERROR(SUM(K7,L7,M7)/I7,0)</f>
        <v>0.34967306349439786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513</v>
      </c>
      <c r="D8" s="68">
        <v>3000001</v>
      </c>
      <c r="E8" s="19" t="s">
        <v>276</v>
      </c>
      <c r="F8" s="69">
        <v>1</v>
      </c>
      <c r="G8" s="19" t="s">
        <v>532</v>
      </c>
      <c r="H8" s="20">
        <v>19.304345999999999</v>
      </c>
      <c r="I8" s="21">
        <v>25.902940000000001</v>
      </c>
      <c r="J8" s="21">
        <f t="shared" ref="J8:J17" si="0">SUM(K8,L8,M8)</f>
        <v>17.077961019147867</v>
      </c>
      <c r="K8" s="21">
        <v>9.7326107691478683</v>
      </c>
      <c r="L8" s="21">
        <v>1.1876637500000002</v>
      </c>
      <c r="M8" s="21">
        <v>6.1576864999999996</v>
      </c>
      <c r="N8" s="22">
        <f t="shared" ref="N8:N18" si="1">IFERROR(K8/I8,0)</f>
        <v>0.37573382670646144</v>
      </c>
      <c r="O8" s="22">
        <f t="shared" ref="O8:O18" si="2">IFERROR(SUM(K8,L8)/I8,0)</f>
        <v>0.42158436529397314</v>
      </c>
      <c r="P8" s="23">
        <f t="shared" ref="P8:P18" si="3">IFERROR(SUM(K8,L8,M8)/I8,0)</f>
        <v>0.65930589420150254</v>
      </c>
      <c r="Q8" s="70">
        <v>6.9600000000000009</v>
      </c>
      <c r="R8" s="21">
        <v>6.4560000000000004</v>
      </c>
      <c r="S8" s="23">
        <f>IFERROR(R8/Q8,0)</f>
        <v>0.92758620689655169</v>
      </c>
    </row>
    <row r="9" spans="1:19" ht="25.5" x14ac:dyDescent="0.25">
      <c r="A9" s="17"/>
      <c r="B9" s="19">
        <v>5003032</v>
      </c>
      <c r="C9" s="19" t="s">
        <v>514</v>
      </c>
      <c r="D9" s="68">
        <v>3000001</v>
      </c>
      <c r="E9" s="19" t="s">
        <v>276</v>
      </c>
      <c r="F9" s="69">
        <v>60</v>
      </c>
      <c r="G9" s="19" t="s">
        <v>310</v>
      </c>
      <c r="H9" s="20">
        <v>0.183</v>
      </c>
      <c r="I9" s="21">
        <v>0.183</v>
      </c>
      <c r="J9" s="21">
        <f t="shared" si="0"/>
        <v>0.10586350589190244</v>
      </c>
      <c r="K9" s="21">
        <v>9.4328085891902447E-2</v>
      </c>
      <c r="L9" s="21">
        <v>1.288542E-2</v>
      </c>
      <c r="M9" s="21">
        <v>-1.3500000000000001E-3</v>
      </c>
      <c r="N9" s="22">
        <f t="shared" si="1"/>
        <v>0.5154540212672265</v>
      </c>
      <c r="O9" s="22">
        <f t="shared" si="2"/>
        <v>0.58586615241476747</v>
      </c>
      <c r="P9" s="23">
        <f t="shared" si="3"/>
        <v>0.57848910323443958</v>
      </c>
      <c r="Q9" s="70">
        <v>6</v>
      </c>
      <c r="R9" s="21">
        <v>6</v>
      </c>
      <c r="S9" s="23">
        <f t="shared" ref="S9:S17" si="4">IFERROR(R9/Q9,0)</f>
        <v>1</v>
      </c>
    </row>
    <row r="10" spans="1:19" ht="25.5" x14ac:dyDescent="0.25">
      <c r="A10" s="17"/>
      <c r="B10" s="19">
        <v>5004379</v>
      </c>
      <c r="C10" s="19" t="s">
        <v>588</v>
      </c>
      <c r="D10" s="68">
        <v>3000595</v>
      </c>
      <c r="E10" s="19" t="s">
        <v>586</v>
      </c>
      <c r="F10" s="69">
        <v>1</v>
      </c>
      <c r="G10" s="19" t="s">
        <v>532</v>
      </c>
      <c r="H10" s="20">
        <v>55.568634000000003</v>
      </c>
      <c r="I10" s="21">
        <v>53.038878999999994</v>
      </c>
      <c r="J10" s="21">
        <f t="shared" si="0"/>
        <v>5.6570353429407412</v>
      </c>
      <c r="K10" s="21">
        <v>1.1138600929407403</v>
      </c>
      <c r="L10" s="21">
        <v>1.2714547</v>
      </c>
      <c r="M10" s="21">
        <v>3.2717205500000004</v>
      </c>
      <c r="N10" s="22">
        <f t="shared" si="1"/>
        <v>2.1000822678411819E-2</v>
      </c>
      <c r="O10" s="22">
        <f t="shared" si="2"/>
        <v>4.4972948861546277E-2</v>
      </c>
      <c r="P10" s="23">
        <f t="shared" si="3"/>
        <v>0.10665827501634681</v>
      </c>
      <c r="Q10" s="70">
        <v>6</v>
      </c>
      <c r="R10" s="21">
        <v>0.9930000000000001</v>
      </c>
      <c r="S10" s="23">
        <f t="shared" si="4"/>
        <v>0.16550000000000001</v>
      </c>
    </row>
    <row r="11" spans="1:19" ht="25.5" x14ac:dyDescent="0.25">
      <c r="A11" s="17"/>
      <c r="B11" s="19">
        <v>5004380</v>
      </c>
      <c r="C11" s="19" t="s">
        <v>589</v>
      </c>
      <c r="D11" s="68">
        <v>3000595</v>
      </c>
      <c r="E11" s="19" t="s">
        <v>586</v>
      </c>
      <c r="F11" s="69">
        <v>1</v>
      </c>
      <c r="G11" s="19" t="s">
        <v>532</v>
      </c>
      <c r="H11" s="20">
        <v>10.697512</v>
      </c>
      <c r="I11" s="21">
        <v>6.3997760000000001</v>
      </c>
      <c r="J11" s="21">
        <f t="shared" si="0"/>
        <v>1.2718305612160563</v>
      </c>
      <c r="K11" s="21">
        <v>1.0791775612160563</v>
      </c>
      <c r="L11" s="21">
        <v>0.15745300000000001</v>
      </c>
      <c r="M11" s="21">
        <v>3.5200000000000002E-2</v>
      </c>
      <c r="N11" s="22">
        <f t="shared" si="1"/>
        <v>0.16862739589886527</v>
      </c>
      <c r="O11" s="22">
        <f t="shared" si="2"/>
        <v>0.19323028825009755</v>
      </c>
      <c r="P11" s="23">
        <f t="shared" si="3"/>
        <v>0.19873048075683528</v>
      </c>
      <c r="Q11" s="70">
        <v>36</v>
      </c>
      <c r="R11" s="21">
        <v>28.443000000000001</v>
      </c>
      <c r="S11" s="23">
        <f t="shared" si="4"/>
        <v>0.79008333333333336</v>
      </c>
    </row>
    <row r="12" spans="1:19" ht="25.5" x14ac:dyDescent="0.25">
      <c r="A12" s="17"/>
      <c r="B12" s="19">
        <v>5004381</v>
      </c>
      <c r="C12" s="19" t="s">
        <v>590</v>
      </c>
      <c r="D12" s="68">
        <v>3000595</v>
      </c>
      <c r="E12" s="19" t="s">
        <v>586</v>
      </c>
      <c r="F12" s="69">
        <v>86</v>
      </c>
      <c r="G12" s="19" t="s">
        <v>501</v>
      </c>
      <c r="H12" s="20">
        <v>7.7960520000000004</v>
      </c>
      <c r="I12" s="21">
        <v>7.7008859999999988</v>
      </c>
      <c r="J12" s="21">
        <f t="shared" si="0"/>
        <v>1.9493734800029348</v>
      </c>
      <c r="K12" s="21">
        <v>0.99196448000293458</v>
      </c>
      <c r="L12" s="21">
        <v>7.1664999999999993E-2</v>
      </c>
      <c r="M12" s="21">
        <v>0.88574400000000009</v>
      </c>
      <c r="N12" s="22">
        <f t="shared" si="1"/>
        <v>0.12881173413071362</v>
      </c>
      <c r="O12" s="22">
        <f t="shared" si="2"/>
        <v>0.13811780618527983</v>
      </c>
      <c r="P12" s="23">
        <f t="shared" si="3"/>
        <v>0.25313625990605954</v>
      </c>
      <c r="Q12" s="70">
        <v>282</v>
      </c>
      <c r="R12" s="21">
        <v>82</v>
      </c>
      <c r="S12" s="23">
        <f t="shared" si="4"/>
        <v>0.29078014184397161</v>
      </c>
    </row>
    <row r="13" spans="1:19" ht="25.5" x14ac:dyDescent="0.25">
      <c r="A13" s="17"/>
      <c r="B13" s="19">
        <v>5004382</v>
      </c>
      <c r="C13" s="19" t="s">
        <v>591</v>
      </c>
      <c r="D13" s="68">
        <v>3000595</v>
      </c>
      <c r="E13" s="19" t="s">
        <v>586</v>
      </c>
      <c r="F13" s="69">
        <v>64</v>
      </c>
      <c r="G13" s="19" t="s">
        <v>596</v>
      </c>
      <c r="H13" s="20">
        <v>6.8042919999999993</v>
      </c>
      <c r="I13" s="21">
        <v>6.216151</v>
      </c>
      <c r="J13" s="21">
        <f t="shared" si="0"/>
        <v>3.2158299293920658</v>
      </c>
      <c r="K13" s="21">
        <v>1.1657484993920662</v>
      </c>
      <c r="L13" s="21">
        <v>1.0328790400000001</v>
      </c>
      <c r="M13" s="21">
        <v>1.0172023899999998</v>
      </c>
      <c r="N13" s="22">
        <f t="shared" si="1"/>
        <v>0.18753542174121351</v>
      </c>
      <c r="O13" s="22">
        <f t="shared" si="2"/>
        <v>0.35369596706902168</v>
      </c>
      <c r="P13" s="23">
        <f t="shared" si="3"/>
        <v>0.51733459006900984</v>
      </c>
      <c r="Q13" s="70">
        <v>20</v>
      </c>
      <c r="R13" s="21">
        <v>5.82</v>
      </c>
      <c r="S13" s="23">
        <f t="shared" si="4"/>
        <v>0.29100000000000004</v>
      </c>
    </row>
    <row r="14" spans="1:19" ht="25.5" x14ac:dyDescent="0.25">
      <c r="A14" s="17"/>
      <c r="B14" s="19">
        <v>5004383</v>
      </c>
      <c r="C14" s="19" t="s">
        <v>592</v>
      </c>
      <c r="D14" s="68">
        <v>3000596</v>
      </c>
      <c r="E14" s="19" t="s">
        <v>587</v>
      </c>
      <c r="F14" s="69">
        <v>82</v>
      </c>
      <c r="G14" s="19" t="s">
        <v>540</v>
      </c>
      <c r="H14" s="20">
        <v>150.394678</v>
      </c>
      <c r="I14" s="21">
        <v>152.976078</v>
      </c>
      <c r="J14" s="21">
        <f t="shared" si="0"/>
        <v>69.732712296455233</v>
      </c>
      <c r="K14" s="21">
        <v>46.705380846455228</v>
      </c>
      <c r="L14" s="21">
        <v>11.910333239999996</v>
      </c>
      <c r="M14" s="21">
        <v>11.11699821</v>
      </c>
      <c r="N14" s="22">
        <f t="shared" si="1"/>
        <v>0.30531166347757477</v>
      </c>
      <c r="O14" s="22">
        <f t="shared" si="2"/>
        <v>0.38316915201901847</v>
      </c>
      <c r="P14" s="23">
        <f t="shared" si="3"/>
        <v>0.45584063343848591</v>
      </c>
      <c r="Q14" s="70">
        <v>203</v>
      </c>
      <c r="R14" s="21">
        <v>155</v>
      </c>
      <c r="S14" s="23">
        <f t="shared" si="4"/>
        <v>0.76354679802955661</v>
      </c>
    </row>
    <row r="15" spans="1:19" ht="25.5" x14ac:dyDescent="0.25">
      <c r="A15" s="17"/>
      <c r="B15" s="19">
        <v>5004384</v>
      </c>
      <c r="C15" s="19" t="s">
        <v>593</v>
      </c>
      <c r="D15" s="68">
        <v>3000596</v>
      </c>
      <c r="E15" s="19" t="s">
        <v>587</v>
      </c>
      <c r="F15" s="69">
        <v>82</v>
      </c>
      <c r="G15" s="19" t="s">
        <v>540</v>
      </c>
      <c r="H15" s="20">
        <v>180.51986099999999</v>
      </c>
      <c r="I15" s="21">
        <v>182.39396399999998</v>
      </c>
      <c r="J15" s="21">
        <f t="shared" si="0"/>
        <v>52.954458593141723</v>
      </c>
      <c r="K15" s="21">
        <v>39.904081113141729</v>
      </c>
      <c r="L15" s="21">
        <v>5.0200718999999996</v>
      </c>
      <c r="M15" s="21">
        <v>8.0303055799999985</v>
      </c>
      <c r="N15" s="22">
        <f t="shared" si="1"/>
        <v>0.21877961440183258</v>
      </c>
      <c r="O15" s="22">
        <f t="shared" si="2"/>
        <v>0.24630284921677414</v>
      </c>
      <c r="P15" s="23">
        <f t="shared" si="3"/>
        <v>0.29033010430729894</v>
      </c>
      <c r="Q15" s="70">
        <v>2325</v>
      </c>
      <c r="R15" s="21">
        <v>632.05500000000006</v>
      </c>
      <c r="S15" s="23">
        <f t="shared" si="4"/>
        <v>0.27185161290322585</v>
      </c>
    </row>
    <row r="16" spans="1:19" ht="25.5" x14ac:dyDescent="0.25">
      <c r="A16" s="17"/>
      <c r="B16" s="19">
        <v>5004385</v>
      </c>
      <c r="C16" s="19" t="s">
        <v>594</v>
      </c>
      <c r="D16" s="68">
        <v>3000596</v>
      </c>
      <c r="E16" s="19" t="s">
        <v>587</v>
      </c>
      <c r="F16" s="69">
        <v>524</v>
      </c>
      <c r="G16" s="19" t="s">
        <v>538</v>
      </c>
      <c r="H16" s="20">
        <v>0.48880299999999999</v>
      </c>
      <c r="I16" s="21">
        <v>0.40024000000000004</v>
      </c>
      <c r="J16" s="21">
        <f t="shared" si="0"/>
        <v>0</v>
      </c>
      <c r="K16" s="21">
        <v>0</v>
      </c>
      <c r="L16" s="21">
        <v>0</v>
      </c>
      <c r="M16" s="21">
        <v>0</v>
      </c>
      <c r="N16" s="22">
        <f t="shared" si="1"/>
        <v>0</v>
      </c>
      <c r="O16" s="22">
        <f t="shared" si="2"/>
        <v>0</v>
      </c>
      <c r="P16" s="23">
        <f t="shared" si="3"/>
        <v>0</v>
      </c>
      <c r="Q16" s="70">
        <v>0</v>
      </c>
      <c r="R16" s="21">
        <v>0</v>
      </c>
      <c r="S16" s="23">
        <f t="shared" si="4"/>
        <v>0</v>
      </c>
    </row>
    <row r="17" spans="1:19" ht="25.5" x14ac:dyDescent="0.25">
      <c r="A17" s="17"/>
      <c r="B17" s="19">
        <v>5004386</v>
      </c>
      <c r="C17" s="19" t="s">
        <v>595</v>
      </c>
      <c r="D17" s="68">
        <v>3000596</v>
      </c>
      <c r="E17" s="19" t="s">
        <v>587</v>
      </c>
      <c r="F17" s="69">
        <v>82</v>
      </c>
      <c r="G17" s="19" t="s">
        <v>540</v>
      </c>
      <c r="H17" s="20">
        <v>3.433055</v>
      </c>
      <c r="I17" s="21">
        <v>2.5216949999999998</v>
      </c>
      <c r="J17" s="21">
        <f t="shared" si="0"/>
        <v>1.0985873253004288</v>
      </c>
      <c r="K17" s="21">
        <v>0.41849629530042876</v>
      </c>
      <c r="L17" s="21">
        <v>0.38700699999999999</v>
      </c>
      <c r="M17" s="21">
        <v>0.29308403000000005</v>
      </c>
      <c r="N17" s="22">
        <f t="shared" si="1"/>
        <v>0.16595833171752683</v>
      </c>
      <c r="O17" s="22">
        <f t="shared" si="2"/>
        <v>0.31942931056310492</v>
      </c>
      <c r="P17" s="23">
        <f t="shared" si="3"/>
        <v>0.43565432191459669</v>
      </c>
      <c r="Q17" s="70">
        <v>58</v>
      </c>
      <c r="R17" s="21">
        <v>54</v>
      </c>
      <c r="S17" s="23">
        <f t="shared" si="4"/>
        <v>0.93103448275862066</v>
      </c>
    </row>
    <row r="18" spans="1:19" ht="15.75" thickBot="1" x14ac:dyDescent="0.3">
      <c r="A18" s="41" t="s">
        <v>294</v>
      </c>
      <c r="B18" s="43"/>
      <c r="C18" s="43"/>
      <c r="D18" s="65"/>
      <c r="E18" s="43"/>
      <c r="F18" s="66"/>
      <c r="G18" s="43"/>
      <c r="H18" s="44">
        <f t="shared" ref="H18:M18" ca="1" si="5">OFFSET(H18,-MATCH("PROYECTOS",$A$8:$A$37,0)-1,0)-(OFFSET(H18,-MATCH("PROYECTOS",$A$8:$A$37,0),0))</f>
        <v>6.7355799999999704</v>
      </c>
      <c r="I18" s="45">
        <f t="shared" ca="1" si="5"/>
        <v>54.34103500000009</v>
      </c>
      <c r="J18" s="45">
        <f t="shared" ca="1" si="5"/>
        <v>3.2070258975185197</v>
      </c>
      <c r="K18" s="45">
        <f t="shared" ca="1" si="5"/>
        <v>2.9370793175185099</v>
      </c>
      <c r="L18" s="45">
        <f t="shared" ca="1" si="5"/>
        <v>0.22023210000000049</v>
      </c>
      <c r="M18" s="45">
        <f t="shared" ca="1" si="5"/>
        <v>4.9714480000012884E-2</v>
      </c>
      <c r="N18" s="46">
        <f t="shared" ca="1" si="1"/>
        <v>5.4049013190832766E-2</v>
      </c>
      <c r="O18" s="46">
        <f t="shared" ca="1" si="2"/>
        <v>5.8101790249642932E-2</v>
      </c>
      <c r="P18" s="47">
        <f t="shared" ca="1" si="3"/>
        <v>5.9016650998982963E-2</v>
      </c>
      <c r="Q18" s="67"/>
      <c r="R18" s="45"/>
      <c r="S18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34</v>
      </c>
      <c r="B1" s="50" t="s">
        <v>22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599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40.579332999999998</v>
      </c>
      <c r="E6" s="14">
        <v>65.336284000000006</v>
      </c>
      <c r="F6" s="14">
        <v>26.638524748490617</v>
      </c>
      <c r="G6" s="14">
        <v>17.328152418490617</v>
      </c>
      <c r="H6" s="14">
        <v>4.4520625300000001</v>
      </c>
      <c r="I6" s="14">
        <v>4.8583098000000007</v>
      </c>
      <c r="J6" s="15">
        <v>0.26521484476360202</v>
      </c>
      <c r="K6" s="15">
        <v>0.33335558154012268</v>
      </c>
      <c r="L6" s="16">
        <v>0.40771410796014379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40.579332999999998</v>
      </c>
      <c r="E7" s="38">
        <f ca="1">SUM(E8:OFFSET(E6,MATCH("GOBIERNOS REGIONALES",$A$8:$A$50,0),0))</f>
        <v>65.33628400000002</v>
      </c>
      <c r="F7" s="38">
        <f ca="1">SUM(F8:OFFSET(F6,MATCH("GOBIERNOS REGIONALES",$A$8:$A$50,0),0))</f>
        <v>26.638524748490617</v>
      </c>
      <c r="G7" s="38">
        <f ca="1">SUM(G8:OFFSET(G6,MATCH("GOBIERNOS REGIONALES",$A$8:$A$50,0),0))</f>
        <v>17.328152418490617</v>
      </c>
      <c r="H7" s="38">
        <f ca="1">SUM(H8:OFFSET(H6,MATCH("GOBIERNOS REGIONALES",$A$8:$A$50,0),0))</f>
        <v>4.4520625300000001</v>
      </c>
      <c r="I7" s="38">
        <f ca="1">SUM(I8:OFFSET(I6,MATCH("GOBIERNOS REGIONALES",$A$8:$A$50,0),0))</f>
        <v>4.8583097999999998</v>
      </c>
      <c r="J7" s="39">
        <f ca="1">IFERROR(G7/E7,0)</f>
        <v>0.26521484476360196</v>
      </c>
      <c r="K7" s="39">
        <f ca="1">IFERROR(SUM(G7,H7)/E7,0)</f>
        <v>0.33335558154012263</v>
      </c>
      <c r="L7" s="40">
        <f ca="1">IFERROR(SUM(G7,H7,I7)/E7,0)</f>
        <v>0.40771410796014368</v>
      </c>
      <c r="M7" s="4"/>
    </row>
    <row r="8" spans="1:13" ht="25.5" x14ac:dyDescent="0.25">
      <c r="A8" s="17"/>
      <c r="B8" s="18">
        <v>59</v>
      </c>
      <c r="C8" s="19" t="s">
        <v>134</v>
      </c>
      <c r="D8" s="20">
        <v>40.579332999999998</v>
      </c>
      <c r="E8" s="21">
        <v>65.33628400000002</v>
      </c>
      <c r="F8" s="21">
        <f t="shared" ref="F8:F10" si="0">SUM(G8,H8,I8)</f>
        <v>26.638524748490617</v>
      </c>
      <c r="G8" s="21">
        <v>17.328152418490617</v>
      </c>
      <c r="H8" s="21">
        <v>4.4520625300000001</v>
      </c>
      <c r="I8" s="21">
        <v>4.8583097999999998</v>
      </c>
      <c r="J8" s="22">
        <f t="shared" ref="J8:J10" si="1">IFERROR(G8/E8,0)</f>
        <v>0.26521484476360196</v>
      </c>
      <c r="K8" s="22">
        <f t="shared" ref="K8:K10" si="2">IFERROR(SUM(G8,H8)/E8,0)</f>
        <v>0.33335558154012263</v>
      </c>
      <c r="L8" s="23">
        <f t="shared" ref="L8:L10" si="3">IFERROR(SUM(G8,H8,I8)/E8,0)</f>
        <v>0.40771410796014368</v>
      </c>
      <c r="M8" s="4"/>
    </row>
    <row r="9" spans="1:13" ht="15.75" thickBot="1" x14ac:dyDescent="0.3">
      <c r="A9" s="41" t="s">
        <v>206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233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13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1</v>
      </c>
      <c r="B1" s="51" t="s">
        <v>13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242</v>
      </c>
      <c r="N2" s="72" t="s">
        <v>315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1626.8864380000005</v>
      </c>
      <c r="E6" s="14">
        <f ca="1">SUM(E7:OFFSET(E7,50,0))</f>
        <v>2052.596223</v>
      </c>
      <c r="F6" s="14">
        <f ca="1">SUM(F7:OFFSET(F7,50,0))</f>
        <v>1198.9760920400249</v>
      </c>
      <c r="G6" s="14">
        <f ca="1">SUM(G7:OFFSET(G7,50,0))</f>
        <v>907.71034969002449</v>
      </c>
      <c r="H6" s="14">
        <f ca="1">SUM(H7:OFFSET(H7,50,0))</f>
        <v>151.72616455999997</v>
      </c>
      <c r="I6" s="14">
        <f ca="1">SUM(I7:OFFSET(I7,50,0))</f>
        <v>139.53957779000004</v>
      </c>
      <c r="J6" s="15">
        <f ca="1">IFERROR(G6/E6,0)</f>
        <v>0.44222547986732047</v>
      </c>
      <c r="K6" s="15">
        <f ca="1">IFERROR(SUM(G6,H6)/E6,0)</f>
        <v>0.51614462814395634</v>
      </c>
      <c r="L6" s="16">
        <f ca="1">IFERROR(SUM(G6,H6,I6)/E6,0)</f>
        <v>0.58412661906180685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109.10121899999996</v>
      </c>
      <c r="E7" s="21">
        <v>93.155077999999989</v>
      </c>
      <c r="F7" s="21">
        <f t="shared" ref="F7:F31" si="0">SUM(G7,H7,I7)</f>
        <v>58.623396263707903</v>
      </c>
      <c r="G7" s="21">
        <v>49.866588173707896</v>
      </c>
      <c r="H7" s="21">
        <v>4.6183249900000014</v>
      </c>
      <c r="I7" s="21">
        <v>4.1384831000000002</v>
      </c>
      <c r="J7" s="22">
        <f t="shared" ref="J7:J31" si="1">IFERROR(G7/E7,0)</f>
        <v>0.53530724512632477</v>
      </c>
      <c r="K7" s="22">
        <f t="shared" ref="K7:K31" si="2">IFERROR(SUM(G7,H7)/E7,0)</f>
        <v>0.58488398414209808</v>
      </c>
      <c r="L7" s="23">
        <f t="shared" ref="L7:L31" si="3">IFERROR(SUM(G7,H7,I7)/E7,0)</f>
        <v>0.62930972226450077</v>
      </c>
      <c r="M7" s="4"/>
      <c r="N7" t="s">
        <v>256</v>
      </c>
      <c r="O7" s="5">
        <v>57.875028851682437</v>
      </c>
      <c r="P7" s="71">
        <v>0.76375283067353372</v>
      </c>
    </row>
    <row r="8" spans="1:16" x14ac:dyDescent="0.25">
      <c r="A8" s="17"/>
      <c r="B8" s="55">
        <v>2</v>
      </c>
      <c r="C8" s="19" t="s">
        <v>251</v>
      </c>
      <c r="D8" s="20">
        <v>49.97364300000001</v>
      </c>
      <c r="E8" s="21">
        <v>80.612293000000022</v>
      </c>
      <c r="F8" s="21">
        <f t="shared" si="0"/>
        <v>48.372736723771062</v>
      </c>
      <c r="G8" s="21">
        <v>37.951028153771063</v>
      </c>
      <c r="H8" s="21">
        <v>4.2455765000000003</v>
      </c>
      <c r="I8" s="21">
        <v>6.1761320700000022</v>
      </c>
      <c r="J8" s="22">
        <f t="shared" si="1"/>
        <v>0.47078462528997966</v>
      </c>
      <c r="K8" s="22">
        <f t="shared" si="2"/>
        <v>0.523451239053218</v>
      </c>
      <c r="L8" s="23">
        <f t="shared" si="3"/>
        <v>0.60006650255899618</v>
      </c>
      <c r="M8" s="4"/>
      <c r="N8" t="s">
        <v>273</v>
      </c>
      <c r="O8" s="5">
        <v>14.569617724958425</v>
      </c>
      <c r="P8" s="71">
        <v>0.67475594103962311</v>
      </c>
    </row>
    <row r="9" spans="1:16" x14ac:dyDescent="0.25">
      <c r="A9" s="17"/>
      <c r="B9" s="55">
        <v>3</v>
      </c>
      <c r="C9" s="19" t="s">
        <v>252</v>
      </c>
      <c r="D9" s="20">
        <v>48.306997999999986</v>
      </c>
      <c r="E9" s="21">
        <v>73.433258000000009</v>
      </c>
      <c r="F9" s="21">
        <f t="shared" si="0"/>
        <v>48.422493850327001</v>
      </c>
      <c r="G9" s="21">
        <v>38.395212340326999</v>
      </c>
      <c r="H9" s="21">
        <v>6.8189194700000018</v>
      </c>
      <c r="I9" s="21">
        <v>3.2083620399999995</v>
      </c>
      <c r="J9" s="22">
        <f t="shared" si="1"/>
        <v>0.52285862545179451</v>
      </c>
      <c r="K9" s="22">
        <f t="shared" si="2"/>
        <v>0.61571736079484585</v>
      </c>
      <c r="L9" s="23">
        <f t="shared" si="3"/>
        <v>0.65940821868923472</v>
      </c>
      <c r="M9" s="4"/>
      <c r="N9" t="s">
        <v>253</v>
      </c>
      <c r="O9" s="5">
        <v>30.423861723914435</v>
      </c>
      <c r="P9" s="71">
        <v>0.66472710699971138</v>
      </c>
    </row>
    <row r="10" spans="1:16" x14ac:dyDescent="0.25">
      <c r="A10" s="17"/>
      <c r="B10" s="55">
        <v>4</v>
      </c>
      <c r="C10" s="19" t="s">
        <v>253</v>
      </c>
      <c r="D10" s="20">
        <v>36.566258999999995</v>
      </c>
      <c r="E10" s="21">
        <v>45.76894999999999</v>
      </c>
      <c r="F10" s="21">
        <f t="shared" si="0"/>
        <v>30.423861723914435</v>
      </c>
      <c r="G10" s="21">
        <v>21.660610513914435</v>
      </c>
      <c r="H10" s="21">
        <v>5.7251772299999999</v>
      </c>
      <c r="I10" s="21">
        <v>3.0380739800000001</v>
      </c>
      <c r="J10" s="22">
        <f t="shared" si="1"/>
        <v>0.47325993962969304</v>
      </c>
      <c r="K10" s="22">
        <f t="shared" si="2"/>
        <v>0.59834861284592378</v>
      </c>
      <c r="L10" s="23">
        <f t="shared" si="3"/>
        <v>0.66472710699971138</v>
      </c>
      <c r="M10" s="4"/>
      <c r="N10" t="s">
        <v>271</v>
      </c>
      <c r="O10" s="5">
        <v>44.185929529538342</v>
      </c>
      <c r="P10" s="71">
        <v>0.66266768138405885</v>
      </c>
    </row>
    <row r="11" spans="1:16" x14ac:dyDescent="0.25">
      <c r="A11" s="17"/>
      <c r="B11" s="55">
        <v>5</v>
      </c>
      <c r="C11" s="19" t="s">
        <v>254</v>
      </c>
      <c r="D11" s="20">
        <v>70.465863000000027</v>
      </c>
      <c r="E11" s="21">
        <v>106.84914200000001</v>
      </c>
      <c r="F11" s="21">
        <f t="shared" si="0"/>
        <v>62.791130160514186</v>
      </c>
      <c r="G11" s="21">
        <v>46.820334830514184</v>
      </c>
      <c r="H11" s="21">
        <v>7.4489666499999991</v>
      </c>
      <c r="I11" s="21">
        <v>8.5218286799999969</v>
      </c>
      <c r="J11" s="22">
        <f t="shared" si="1"/>
        <v>0.43819102291447676</v>
      </c>
      <c r="K11" s="22">
        <f t="shared" si="2"/>
        <v>0.50790582371278359</v>
      </c>
      <c r="L11" s="23">
        <f t="shared" si="3"/>
        <v>0.58766152900426827</v>
      </c>
      <c r="M11" s="4"/>
      <c r="N11" t="s">
        <v>252</v>
      </c>
      <c r="O11" s="5">
        <v>48.422493850327001</v>
      </c>
      <c r="P11" s="71">
        <v>0.65940821868923472</v>
      </c>
    </row>
    <row r="12" spans="1:16" x14ac:dyDescent="0.25">
      <c r="A12" s="17"/>
      <c r="B12" s="55">
        <v>6</v>
      </c>
      <c r="C12" s="19" t="s">
        <v>255</v>
      </c>
      <c r="D12" s="20">
        <v>89.639369000000002</v>
      </c>
      <c r="E12" s="21">
        <v>127.24983399999999</v>
      </c>
      <c r="F12" s="21">
        <f t="shared" si="0"/>
        <v>73.384202055552066</v>
      </c>
      <c r="G12" s="21">
        <v>55.310079975552071</v>
      </c>
      <c r="H12" s="21">
        <v>8.0311382699999996</v>
      </c>
      <c r="I12" s="21">
        <v>10.042983810000003</v>
      </c>
      <c r="J12" s="22">
        <f t="shared" si="1"/>
        <v>0.43465738411534649</v>
      </c>
      <c r="K12" s="22">
        <f t="shared" si="2"/>
        <v>0.49777053733171922</v>
      </c>
      <c r="L12" s="23">
        <f t="shared" si="3"/>
        <v>0.57669389223369882</v>
      </c>
      <c r="M12" s="4"/>
      <c r="N12" t="s">
        <v>263</v>
      </c>
      <c r="O12" s="5">
        <v>29.207543020407915</v>
      </c>
      <c r="P12" s="71">
        <v>0.65504563749797362</v>
      </c>
    </row>
    <row r="13" spans="1:16" x14ac:dyDescent="0.25">
      <c r="A13" s="17"/>
      <c r="B13" s="55">
        <v>7</v>
      </c>
      <c r="C13" s="19" t="s">
        <v>256</v>
      </c>
      <c r="D13" s="20">
        <v>71.329881000000015</v>
      </c>
      <c r="E13" s="21">
        <v>75.777171000000038</v>
      </c>
      <c r="F13" s="21">
        <f t="shared" si="0"/>
        <v>57.875028851682437</v>
      </c>
      <c r="G13" s="21">
        <v>49.093787251682443</v>
      </c>
      <c r="H13" s="21">
        <v>4.4744097200000006</v>
      </c>
      <c r="I13" s="21">
        <v>4.3068318799999998</v>
      </c>
      <c r="J13" s="22">
        <f t="shared" si="1"/>
        <v>0.64787041537460432</v>
      </c>
      <c r="K13" s="22">
        <f t="shared" si="2"/>
        <v>0.70691735076362794</v>
      </c>
      <c r="L13" s="23">
        <f t="shared" si="3"/>
        <v>0.76375283067353372</v>
      </c>
      <c r="M13" s="4"/>
      <c r="N13" t="s">
        <v>265</v>
      </c>
      <c r="O13" s="5">
        <v>46.703742476137514</v>
      </c>
      <c r="P13" s="71">
        <v>0.64995071452858177</v>
      </c>
    </row>
    <row r="14" spans="1:16" x14ac:dyDescent="0.25">
      <c r="A14" s="17"/>
      <c r="B14" s="55">
        <v>8</v>
      </c>
      <c r="C14" s="19" t="s">
        <v>257</v>
      </c>
      <c r="D14" s="20">
        <v>86.118876999999998</v>
      </c>
      <c r="E14" s="21">
        <v>93.123603999999958</v>
      </c>
      <c r="F14" s="21">
        <f t="shared" si="0"/>
        <v>51.571729422909797</v>
      </c>
      <c r="G14" s="21">
        <v>37.262885022909806</v>
      </c>
      <c r="H14" s="21">
        <v>5.9124609599999998</v>
      </c>
      <c r="I14" s="21">
        <v>8.3963834399999921</v>
      </c>
      <c r="J14" s="22">
        <f t="shared" si="1"/>
        <v>0.40014436106778922</v>
      </c>
      <c r="K14" s="22">
        <f t="shared" si="2"/>
        <v>0.46363482649264542</v>
      </c>
      <c r="L14" s="23">
        <f t="shared" si="3"/>
        <v>0.55379868484159844</v>
      </c>
      <c r="M14" s="4"/>
      <c r="N14" t="s">
        <v>274</v>
      </c>
      <c r="O14" s="5">
        <v>27.709366716673571</v>
      </c>
      <c r="P14" s="71">
        <v>0.64958880432778976</v>
      </c>
    </row>
    <row r="15" spans="1:16" x14ac:dyDescent="0.25">
      <c r="A15" s="17"/>
      <c r="B15" s="55">
        <v>9</v>
      </c>
      <c r="C15" s="19" t="s">
        <v>258</v>
      </c>
      <c r="D15" s="20">
        <v>74.061568000000079</v>
      </c>
      <c r="E15" s="21">
        <v>83.506771000000015</v>
      </c>
      <c r="F15" s="21">
        <f t="shared" si="0"/>
        <v>52.483620137329325</v>
      </c>
      <c r="G15" s="21">
        <v>36.068551237329331</v>
      </c>
      <c r="H15" s="21">
        <v>7.1503307699999956</v>
      </c>
      <c r="I15" s="21">
        <v>9.2647381299999996</v>
      </c>
      <c r="J15" s="22">
        <f t="shared" si="1"/>
        <v>0.43192367284000627</v>
      </c>
      <c r="K15" s="22">
        <f t="shared" si="2"/>
        <v>0.51754943329480818</v>
      </c>
      <c r="L15" s="23">
        <f t="shared" si="3"/>
        <v>0.62849538437223629</v>
      </c>
      <c r="M15" s="4"/>
      <c r="N15" t="s">
        <v>269</v>
      </c>
      <c r="O15" s="5">
        <v>64.697082563158929</v>
      </c>
      <c r="P15" s="71">
        <v>0.63199346529495015</v>
      </c>
    </row>
    <row r="16" spans="1:16" x14ac:dyDescent="0.25">
      <c r="A16" s="17"/>
      <c r="B16" s="55">
        <v>10</v>
      </c>
      <c r="C16" s="19" t="s">
        <v>259</v>
      </c>
      <c r="D16" s="20">
        <v>59.264476999999964</v>
      </c>
      <c r="E16" s="21">
        <v>74.945169000000007</v>
      </c>
      <c r="F16" s="21">
        <f t="shared" si="0"/>
        <v>41.066862140127597</v>
      </c>
      <c r="G16" s="21">
        <v>31.6144914301276</v>
      </c>
      <c r="H16" s="21">
        <v>4.5323919299999966</v>
      </c>
      <c r="I16" s="21">
        <v>4.9199787800000001</v>
      </c>
      <c r="J16" s="22">
        <f t="shared" si="1"/>
        <v>0.42183494749511602</v>
      </c>
      <c r="K16" s="22">
        <f t="shared" si="2"/>
        <v>0.48231105276615754</v>
      </c>
      <c r="L16" s="23">
        <f t="shared" si="3"/>
        <v>0.5479587635612323</v>
      </c>
      <c r="M16" s="4"/>
      <c r="N16" t="s">
        <v>250</v>
      </c>
      <c r="O16" s="5">
        <v>58.623396263707903</v>
      </c>
      <c r="P16" s="71">
        <v>0.62930972226450077</v>
      </c>
    </row>
    <row r="17" spans="1:16" x14ac:dyDescent="0.25">
      <c r="A17" s="17"/>
      <c r="B17" s="55">
        <v>11</v>
      </c>
      <c r="C17" s="19" t="s">
        <v>260</v>
      </c>
      <c r="D17" s="20">
        <v>33.926717000000004</v>
      </c>
      <c r="E17" s="21">
        <v>40.077832000000015</v>
      </c>
      <c r="F17" s="21">
        <f t="shared" si="0"/>
        <v>23.852838030348394</v>
      </c>
      <c r="G17" s="21">
        <v>18.614133170348396</v>
      </c>
      <c r="H17" s="21">
        <v>2.5643419799999996</v>
      </c>
      <c r="I17" s="21">
        <v>2.6743628800000003</v>
      </c>
      <c r="J17" s="22">
        <f t="shared" si="1"/>
        <v>0.46444960322076273</v>
      </c>
      <c r="K17" s="22">
        <f t="shared" si="2"/>
        <v>0.52843365255756314</v>
      </c>
      <c r="L17" s="23">
        <f t="shared" si="3"/>
        <v>0.59516288282131591</v>
      </c>
      <c r="M17" s="4"/>
      <c r="N17" t="s">
        <v>258</v>
      </c>
      <c r="O17" s="5">
        <v>52.483620137329325</v>
      </c>
      <c r="P17" s="71">
        <v>0.62849538437223629</v>
      </c>
    </row>
    <row r="18" spans="1:16" x14ac:dyDescent="0.25">
      <c r="A18" s="17"/>
      <c r="B18" s="55">
        <v>12</v>
      </c>
      <c r="C18" s="19" t="s">
        <v>261</v>
      </c>
      <c r="D18" s="20">
        <v>54.537198000000018</v>
      </c>
      <c r="E18" s="21">
        <v>75.093547999999998</v>
      </c>
      <c r="F18" s="21">
        <f t="shared" si="0"/>
        <v>43.695827408770143</v>
      </c>
      <c r="G18" s="21">
        <v>33.387537948770145</v>
      </c>
      <c r="H18" s="21">
        <v>5.2882264999999986</v>
      </c>
      <c r="I18" s="21">
        <v>5.0200629599999989</v>
      </c>
      <c r="J18" s="22">
        <f t="shared" si="1"/>
        <v>0.44461260438473549</v>
      </c>
      <c r="K18" s="22">
        <f t="shared" si="2"/>
        <v>0.51503445340963439</v>
      </c>
      <c r="L18" s="23">
        <f t="shared" si="3"/>
        <v>0.5818852427743878</v>
      </c>
      <c r="M18" s="4"/>
      <c r="N18" t="s">
        <v>272</v>
      </c>
      <c r="O18" s="5">
        <v>15.023094158276919</v>
      </c>
      <c r="P18" s="71">
        <v>0.62672317687199142</v>
      </c>
    </row>
    <row r="19" spans="1:16" x14ac:dyDescent="0.25">
      <c r="A19" s="17"/>
      <c r="B19" s="55">
        <v>13</v>
      </c>
      <c r="C19" s="19" t="s">
        <v>262</v>
      </c>
      <c r="D19" s="20">
        <v>83.009995000000004</v>
      </c>
      <c r="E19" s="21">
        <v>122.53113100000002</v>
      </c>
      <c r="F19" s="21">
        <f t="shared" si="0"/>
        <v>56.227747190244223</v>
      </c>
      <c r="G19" s="21">
        <v>42.892255910244216</v>
      </c>
      <c r="H19" s="21">
        <v>6.7331499899999976</v>
      </c>
      <c r="I19" s="21">
        <v>6.6023412900000054</v>
      </c>
      <c r="J19" s="22">
        <f t="shared" si="1"/>
        <v>0.35005190566831712</v>
      </c>
      <c r="K19" s="22">
        <f t="shared" si="2"/>
        <v>0.40500243077201509</v>
      </c>
      <c r="L19" s="23">
        <f t="shared" si="3"/>
        <v>0.45888540105162512</v>
      </c>
      <c r="M19" s="4"/>
      <c r="N19" t="s">
        <v>267</v>
      </c>
      <c r="O19" s="5">
        <v>15.876404584497152</v>
      </c>
      <c r="P19" s="71">
        <v>0.6002492651329453</v>
      </c>
    </row>
    <row r="20" spans="1:16" x14ac:dyDescent="0.25">
      <c r="A20" s="17"/>
      <c r="B20" s="55">
        <v>14</v>
      </c>
      <c r="C20" s="19" t="s">
        <v>263</v>
      </c>
      <c r="D20" s="20">
        <v>36.319653999999993</v>
      </c>
      <c r="E20" s="21">
        <v>44.588561999999989</v>
      </c>
      <c r="F20" s="21">
        <f t="shared" si="0"/>
        <v>29.207543020407915</v>
      </c>
      <c r="G20" s="21">
        <v>21.318690220407916</v>
      </c>
      <c r="H20" s="21">
        <v>4.3810150999999991</v>
      </c>
      <c r="I20" s="21">
        <v>3.5078377000000001</v>
      </c>
      <c r="J20" s="22">
        <f t="shared" si="1"/>
        <v>0.47812015602584179</v>
      </c>
      <c r="K20" s="22">
        <f t="shared" si="2"/>
        <v>0.57637439216828568</v>
      </c>
      <c r="L20" s="23">
        <f t="shared" si="3"/>
        <v>0.65504563749797362</v>
      </c>
      <c r="M20" s="4"/>
      <c r="N20" t="s">
        <v>251</v>
      </c>
      <c r="O20" s="5">
        <v>48.372736723771062</v>
      </c>
      <c r="P20" s="71">
        <v>0.60006650255899618</v>
      </c>
    </row>
    <row r="21" spans="1:16" x14ac:dyDescent="0.25">
      <c r="A21" s="17"/>
      <c r="B21" s="55">
        <v>15</v>
      </c>
      <c r="C21" s="19" t="s">
        <v>264</v>
      </c>
      <c r="D21" s="20">
        <v>357.16294100000033</v>
      </c>
      <c r="E21" s="21">
        <v>405.69759400000021</v>
      </c>
      <c r="F21" s="21">
        <f t="shared" si="0"/>
        <v>212.61223321670553</v>
      </c>
      <c r="G21" s="21">
        <v>154.17551156670555</v>
      </c>
      <c r="H21" s="21">
        <v>31.195731379999962</v>
      </c>
      <c r="I21" s="21">
        <v>27.240990270000012</v>
      </c>
      <c r="J21" s="22">
        <f t="shared" si="1"/>
        <v>0.38002569856676416</v>
      </c>
      <c r="K21" s="22">
        <f t="shared" si="2"/>
        <v>0.45691974931136864</v>
      </c>
      <c r="L21" s="23">
        <f t="shared" si="3"/>
        <v>0.52406579768058825</v>
      </c>
      <c r="M21" s="4"/>
      <c r="N21" t="s">
        <v>260</v>
      </c>
      <c r="O21" s="5">
        <v>23.852838030348394</v>
      </c>
      <c r="P21" s="71">
        <v>0.59516288282131591</v>
      </c>
    </row>
    <row r="22" spans="1:16" x14ac:dyDescent="0.25">
      <c r="A22" s="17"/>
      <c r="B22" s="55">
        <v>16</v>
      </c>
      <c r="C22" s="19" t="s">
        <v>265</v>
      </c>
      <c r="D22" s="20">
        <v>46.284755999999994</v>
      </c>
      <c r="E22" s="21">
        <v>71.857359999999971</v>
      </c>
      <c r="F22" s="21">
        <f t="shared" si="0"/>
        <v>46.703742476137514</v>
      </c>
      <c r="G22" s="21">
        <v>34.904201176137505</v>
      </c>
      <c r="H22" s="21">
        <v>9.6415104400000011</v>
      </c>
      <c r="I22" s="21">
        <v>2.1580308600000007</v>
      </c>
      <c r="J22" s="22">
        <f t="shared" si="1"/>
        <v>0.48574288251248748</v>
      </c>
      <c r="K22" s="22">
        <f t="shared" si="2"/>
        <v>0.61991856667344203</v>
      </c>
      <c r="L22" s="23">
        <f t="shared" si="3"/>
        <v>0.64995071452858177</v>
      </c>
      <c r="M22" s="4"/>
      <c r="N22" t="s">
        <v>254</v>
      </c>
      <c r="O22" s="5">
        <v>62.791130160514186</v>
      </c>
      <c r="P22" s="71">
        <v>0.58766152900426827</v>
      </c>
    </row>
    <row r="23" spans="1:16" x14ac:dyDescent="0.25">
      <c r="A23" s="17"/>
      <c r="B23" s="55">
        <v>17</v>
      </c>
      <c r="C23" s="19" t="s">
        <v>266</v>
      </c>
      <c r="D23" s="20">
        <v>7.9781540000000009</v>
      </c>
      <c r="E23" s="21">
        <v>11.829032999999997</v>
      </c>
      <c r="F23" s="21">
        <f t="shared" si="0"/>
        <v>6.9310333845480319</v>
      </c>
      <c r="G23" s="21">
        <v>4.4247925345480326</v>
      </c>
      <c r="H23" s="21">
        <v>1.7279732899999998</v>
      </c>
      <c r="I23" s="21">
        <v>0.77826755999999986</v>
      </c>
      <c r="J23" s="22">
        <f t="shared" si="1"/>
        <v>0.37406206699634986</v>
      </c>
      <c r="K23" s="22">
        <f t="shared" si="2"/>
        <v>0.52014106516974246</v>
      </c>
      <c r="L23" s="23">
        <f t="shared" si="3"/>
        <v>0.58593406447915342</v>
      </c>
      <c r="M23" s="4"/>
      <c r="N23" t="s">
        <v>266</v>
      </c>
      <c r="O23" s="5">
        <v>6.9310333845480319</v>
      </c>
      <c r="P23" s="71">
        <v>0.58593406447915342</v>
      </c>
    </row>
    <row r="24" spans="1:16" x14ac:dyDescent="0.25">
      <c r="A24" s="17"/>
      <c r="B24" s="55">
        <v>18</v>
      </c>
      <c r="C24" s="19" t="s">
        <v>267</v>
      </c>
      <c r="D24" s="20">
        <v>20.342214000000002</v>
      </c>
      <c r="E24" s="21">
        <v>26.449686</v>
      </c>
      <c r="F24" s="21">
        <f t="shared" si="0"/>
        <v>15.876404584497152</v>
      </c>
      <c r="G24" s="21">
        <v>11.279635364497153</v>
      </c>
      <c r="H24" s="21">
        <v>2.05514229</v>
      </c>
      <c r="I24" s="21">
        <v>2.5416269299999996</v>
      </c>
      <c r="J24" s="22">
        <f t="shared" si="1"/>
        <v>0.42645630517115224</v>
      </c>
      <c r="K24" s="22">
        <f t="shared" si="2"/>
        <v>0.50415636898287386</v>
      </c>
      <c r="L24" s="23">
        <f t="shared" si="3"/>
        <v>0.6002492651329453</v>
      </c>
      <c r="M24" s="4"/>
      <c r="N24" t="s">
        <v>261</v>
      </c>
      <c r="O24" s="5">
        <v>43.695827408770143</v>
      </c>
      <c r="P24" s="71">
        <v>0.5818852427743878</v>
      </c>
    </row>
    <row r="25" spans="1:16" x14ac:dyDescent="0.25">
      <c r="A25" s="17"/>
      <c r="B25" s="55">
        <v>19</v>
      </c>
      <c r="C25" s="19" t="s">
        <v>268</v>
      </c>
      <c r="D25" s="20">
        <v>18.348524000000005</v>
      </c>
      <c r="E25" s="21">
        <v>31.12405699999999</v>
      </c>
      <c r="F25" s="21">
        <f t="shared" si="0"/>
        <v>12.526599763739531</v>
      </c>
      <c r="G25" s="21">
        <v>9.5058255237395315</v>
      </c>
      <c r="H25" s="21">
        <v>1.6843238300000003</v>
      </c>
      <c r="I25" s="21">
        <v>1.3364504100000001</v>
      </c>
      <c r="J25" s="22">
        <f t="shared" si="1"/>
        <v>0.30541730224114211</v>
      </c>
      <c r="K25" s="22">
        <f t="shared" si="2"/>
        <v>0.3595337636651782</v>
      </c>
      <c r="L25" s="23">
        <f t="shared" si="3"/>
        <v>0.40247323039343924</v>
      </c>
      <c r="M25" s="4"/>
      <c r="N25" t="s">
        <v>255</v>
      </c>
      <c r="O25" s="5">
        <v>73.384202055552066</v>
      </c>
      <c r="P25" s="71">
        <v>0.57669389223369882</v>
      </c>
    </row>
    <row r="26" spans="1:16" x14ac:dyDescent="0.25">
      <c r="A26" s="17"/>
      <c r="B26" s="55">
        <v>20</v>
      </c>
      <c r="C26" s="19" t="s">
        <v>269</v>
      </c>
      <c r="D26" s="20">
        <v>84.084325000000035</v>
      </c>
      <c r="E26" s="21">
        <v>102.36986000000005</v>
      </c>
      <c r="F26" s="21">
        <f t="shared" si="0"/>
        <v>64.697082563158929</v>
      </c>
      <c r="G26" s="21">
        <v>48.648038603158938</v>
      </c>
      <c r="H26" s="21">
        <v>8.2104155199999997</v>
      </c>
      <c r="I26" s="21">
        <v>7.8386284399999981</v>
      </c>
      <c r="J26" s="22">
        <f t="shared" si="1"/>
        <v>0.47521837583014098</v>
      </c>
      <c r="K26" s="22">
        <f t="shared" si="2"/>
        <v>0.55542182164905674</v>
      </c>
      <c r="L26" s="23">
        <f t="shared" si="3"/>
        <v>0.63199346529495015</v>
      </c>
      <c r="M26" s="4"/>
      <c r="N26" t="s">
        <v>257</v>
      </c>
      <c r="O26" s="5">
        <v>51.571729422909797</v>
      </c>
      <c r="P26" s="71">
        <v>0.55379868484159844</v>
      </c>
    </row>
    <row r="27" spans="1:16" x14ac:dyDescent="0.25">
      <c r="A27" s="17"/>
      <c r="B27" s="55">
        <v>21</v>
      </c>
      <c r="C27" s="19" t="s">
        <v>270</v>
      </c>
      <c r="D27" s="20">
        <v>79.466565000000017</v>
      </c>
      <c r="E27" s="21">
        <v>111.65735700000003</v>
      </c>
      <c r="F27" s="21">
        <f t="shared" si="0"/>
        <v>60.141970942184059</v>
      </c>
      <c r="G27" s="21">
        <v>44.054491922184063</v>
      </c>
      <c r="H27" s="21">
        <v>8.0222744799999948</v>
      </c>
      <c r="I27" s="21">
        <v>8.0652045399999999</v>
      </c>
      <c r="J27" s="22">
        <f t="shared" si="1"/>
        <v>0.39455073186251444</v>
      </c>
      <c r="K27" s="22">
        <f t="shared" si="2"/>
        <v>0.46639798577879682</v>
      </c>
      <c r="L27" s="23">
        <f t="shared" si="3"/>
        <v>0.53862972004777121</v>
      </c>
      <c r="M27" s="4"/>
      <c r="N27" t="s">
        <v>259</v>
      </c>
      <c r="O27" s="5">
        <v>41.066862140127597</v>
      </c>
      <c r="P27" s="71">
        <v>0.5479587635612323</v>
      </c>
    </row>
    <row r="28" spans="1:16" x14ac:dyDescent="0.25">
      <c r="A28" s="17"/>
      <c r="B28" s="55">
        <v>22</v>
      </c>
      <c r="C28" s="19" t="s">
        <v>271</v>
      </c>
      <c r="D28" s="20">
        <v>43.756997999999996</v>
      </c>
      <c r="E28" s="21">
        <v>66.678865999999985</v>
      </c>
      <c r="F28" s="21">
        <f t="shared" si="0"/>
        <v>44.185929529538342</v>
      </c>
      <c r="G28" s="21">
        <v>35.89023435953834</v>
      </c>
      <c r="H28" s="21">
        <v>4.2543567199999996</v>
      </c>
      <c r="I28" s="21">
        <v>4.0413384500000014</v>
      </c>
      <c r="J28" s="22">
        <f t="shared" si="1"/>
        <v>0.53825502010694581</v>
      </c>
      <c r="K28" s="22">
        <f t="shared" si="2"/>
        <v>0.60205869547239066</v>
      </c>
      <c r="L28" s="23">
        <f t="shared" si="3"/>
        <v>0.66266768138405885</v>
      </c>
      <c r="M28" s="4"/>
      <c r="N28" t="s">
        <v>270</v>
      </c>
      <c r="O28" s="5">
        <v>60.141970942184059</v>
      </c>
      <c r="P28" s="71">
        <v>0.53862972004777121</v>
      </c>
    </row>
    <row r="29" spans="1:16" x14ac:dyDescent="0.25">
      <c r="A29" s="17"/>
      <c r="B29" s="55">
        <v>23</v>
      </c>
      <c r="C29" s="19" t="s">
        <v>272</v>
      </c>
      <c r="D29" s="20">
        <v>18.474926999999994</v>
      </c>
      <c r="E29" s="21">
        <v>23.970860999999996</v>
      </c>
      <c r="F29" s="21">
        <f t="shared" si="0"/>
        <v>15.023094158276919</v>
      </c>
      <c r="G29" s="21">
        <v>11.68945557827692</v>
      </c>
      <c r="H29" s="21">
        <v>1.7436446699999992</v>
      </c>
      <c r="I29" s="21">
        <v>1.5899939099999996</v>
      </c>
      <c r="J29" s="22">
        <f t="shared" si="1"/>
        <v>0.48765272045409308</v>
      </c>
      <c r="K29" s="22">
        <f t="shared" si="2"/>
        <v>0.56039289737139275</v>
      </c>
      <c r="L29" s="23">
        <f t="shared" si="3"/>
        <v>0.62672317687199142</v>
      </c>
      <c r="M29" s="4"/>
      <c r="N29" t="s">
        <v>264</v>
      </c>
      <c r="O29" s="5">
        <v>212.61223321670553</v>
      </c>
      <c r="P29" s="71">
        <v>0.52406579768058825</v>
      </c>
    </row>
    <row r="30" spans="1:16" x14ac:dyDescent="0.25">
      <c r="A30" s="17"/>
      <c r="B30" s="55">
        <v>24</v>
      </c>
      <c r="C30" s="19" t="s">
        <v>273</v>
      </c>
      <c r="D30" s="20">
        <v>17.432288999999997</v>
      </c>
      <c r="E30" s="21">
        <v>21.592426</v>
      </c>
      <c r="F30" s="21">
        <f t="shared" si="0"/>
        <v>14.569617724958425</v>
      </c>
      <c r="G30" s="21">
        <v>11.067370854958426</v>
      </c>
      <c r="H30" s="21">
        <v>1.8812237599999997</v>
      </c>
      <c r="I30" s="21">
        <v>1.6210231100000001</v>
      </c>
      <c r="J30" s="22">
        <f t="shared" si="1"/>
        <v>0.51255800783841643</v>
      </c>
      <c r="K30" s="22">
        <f t="shared" si="2"/>
        <v>0.59968225038531686</v>
      </c>
      <c r="L30" s="23">
        <f t="shared" si="3"/>
        <v>0.67475594103962311</v>
      </c>
      <c r="M30" s="4"/>
      <c r="N30" t="s">
        <v>262</v>
      </c>
      <c r="O30" s="5">
        <v>56.227747190244223</v>
      </c>
      <c r="P30" s="71">
        <v>0.45888540105162512</v>
      </c>
    </row>
    <row r="31" spans="1:16" ht="15.75" thickBot="1" x14ac:dyDescent="0.3">
      <c r="A31" s="24"/>
      <c r="B31" s="56">
        <v>25</v>
      </c>
      <c r="C31" s="26" t="s">
        <v>274</v>
      </c>
      <c r="D31" s="27">
        <v>30.93302700000001</v>
      </c>
      <c r="E31" s="28">
        <v>42.656779999999991</v>
      </c>
      <c r="F31" s="28">
        <f t="shared" si="0"/>
        <v>27.709366716673571</v>
      </c>
      <c r="G31" s="28">
        <v>21.814606026673573</v>
      </c>
      <c r="H31" s="28">
        <v>3.3851381199999997</v>
      </c>
      <c r="I31" s="28">
        <v>2.5096225699999994</v>
      </c>
      <c r="J31" s="29">
        <f t="shared" si="1"/>
        <v>0.51139832933178686</v>
      </c>
      <c r="K31" s="29">
        <f t="shared" si="2"/>
        <v>0.59075589265466311</v>
      </c>
      <c r="L31" s="30">
        <f t="shared" si="3"/>
        <v>0.64958880432778976</v>
      </c>
      <c r="M31" s="4"/>
      <c r="N31" t="s">
        <v>268</v>
      </c>
      <c r="O31" s="5">
        <v>12.526599763739531</v>
      </c>
      <c r="P31" s="71">
        <v>0.40247323039343924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10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34</v>
      </c>
      <c r="B1" s="51" t="s">
        <v>22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600</v>
      </c>
      <c r="N2" s="72" t="s">
        <v>637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40.579332999999998</v>
      </c>
      <c r="E6" s="14">
        <f ca="1">SUM(E7:OFFSET(E7,50,0))</f>
        <v>65.336284000000006</v>
      </c>
      <c r="F6" s="14">
        <f ca="1">SUM(F7:OFFSET(F7,50,0))</f>
        <v>26.638524748490617</v>
      </c>
      <c r="G6" s="14">
        <f ca="1">SUM(G7:OFFSET(G7,50,0))</f>
        <v>17.328152418490617</v>
      </c>
      <c r="H6" s="14">
        <f ca="1">SUM(H7:OFFSET(H7,50,0))</f>
        <v>4.4520625300000001</v>
      </c>
      <c r="I6" s="14">
        <f ca="1">SUM(I7:OFFSET(I7,50,0))</f>
        <v>4.8583098000000007</v>
      </c>
      <c r="J6" s="15">
        <f ca="1">IFERROR(G6/E6,0)</f>
        <v>0.26521484476360202</v>
      </c>
      <c r="K6" s="15">
        <f ca="1">IFERROR(SUM(G6,H6)/E6,0)</f>
        <v>0.33335558154012268</v>
      </c>
      <c r="L6" s="16">
        <f ca="1">IFERROR(SUM(G6,H6,I6)/E6,0)</f>
        <v>0.40771410796014379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2</v>
      </c>
      <c r="C7" s="19" t="s">
        <v>251</v>
      </c>
      <c r="D7" s="20">
        <v>5.3030000000000001E-2</v>
      </c>
      <c r="E7" s="21">
        <v>0.62385099999999982</v>
      </c>
      <c r="F7" s="21">
        <f t="shared" ref="F7:F27" si="0">SUM(G7,H7,I7)</f>
        <v>0.2837454193092277</v>
      </c>
      <c r="G7" s="21">
        <v>0.20116791930922773</v>
      </c>
      <c r="H7" s="21">
        <v>4.1742909999999994E-2</v>
      </c>
      <c r="I7" s="21">
        <v>4.0834589999999997E-2</v>
      </c>
      <c r="J7" s="22">
        <f t="shared" ref="J7:J27" si="1">IFERROR(G7/E7,0)</f>
        <v>0.32246148408711017</v>
      </c>
      <c r="K7" s="22">
        <f t="shared" ref="K7:K27" si="2">IFERROR(SUM(G7,H7)/E7,0)</f>
        <v>0.38937315049463378</v>
      </c>
      <c r="L7" s="23">
        <f t="shared" ref="L7:L27" si="3">IFERROR(SUM(G7,H7,I7)/E7,0)</f>
        <v>0.45482882821255038</v>
      </c>
      <c r="M7" s="4"/>
      <c r="N7" t="s">
        <v>269</v>
      </c>
      <c r="O7" s="5">
        <v>0.58634159559493504</v>
      </c>
      <c r="P7" s="71">
        <v>0.62910905850088361</v>
      </c>
    </row>
    <row r="8" spans="1:16" x14ac:dyDescent="0.25">
      <c r="A8" s="17"/>
      <c r="B8" s="55">
        <v>3</v>
      </c>
      <c r="C8" s="19" t="s">
        <v>252</v>
      </c>
      <c r="D8" s="20">
        <v>1.4709E-2</v>
      </c>
      <c r="E8" s="21">
        <v>0.170844</v>
      </c>
      <c r="F8" s="21">
        <f t="shared" si="0"/>
        <v>8.1886539516603477E-2</v>
      </c>
      <c r="G8" s="21">
        <v>5.6728689516603481E-2</v>
      </c>
      <c r="H8" s="21">
        <v>1.365329E-2</v>
      </c>
      <c r="I8" s="21">
        <v>1.1504559999999999E-2</v>
      </c>
      <c r="J8" s="22">
        <f t="shared" si="1"/>
        <v>0.33204964480229615</v>
      </c>
      <c r="K8" s="22">
        <f t="shared" si="2"/>
        <v>0.41196635244201424</v>
      </c>
      <c r="L8" s="23">
        <f t="shared" si="3"/>
        <v>0.47930591367916625</v>
      </c>
      <c r="M8" s="4"/>
      <c r="N8" t="s">
        <v>260</v>
      </c>
      <c r="O8" s="5">
        <v>0.423660719985538</v>
      </c>
      <c r="P8" s="71">
        <v>0.52088237317365427</v>
      </c>
    </row>
    <row r="9" spans="1:16" x14ac:dyDescent="0.25">
      <c r="A9" s="17"/>
      <c r="B9" s="55">
        <v>4</v>
      </c>
      <c r="C9" s="19" t="s">
        <v>253</v>
      </c>
      <c r="D9" s="20">
        <v>5.3030000000000001E-2</v>
      </c>
      <c r="E9" s="21">
        <v>0.55571099999999996</v>
      </c>
      <c r="F9" s="21">
        <f t="shared" si="0"/>
        <v>0.2877854020016884</v>
      </c>
      <c r="G9" s="21">
        <v>0.19883253200168838</v>
      </c>
      <c r="H9" s="21">
        <v>4.1446780000000003E-2</v>
      </c>
      <c r="I9" s="21">
        <v>4.7506090000000008E-2</v>
      </c>
      <c r="J9" s="22">
        <f t="shared" si="1"/>
        <v>0.35779844559796081</v>
      </c>
      <c r="K9" s="22">
        <f t="shared" si="2"/>
        <v>0.43238178118066478</v>
      </c>
      <c r="L9" s="23">
        <f t="shared" si="3"/>
        <v>0.51786882390611022</v>
      </c>
      <c r="M9" s="4"/>
      <c r="N9" t="s">
        <v>253</v>
      </c>
      <c r="O9" s="5">
        <v>0.2877854020016884</v>
      </c>
      <c r="P9" s="71">
        <v>0.51786882390611022</v>
      </c>
    </row>
    <row r="10" spans="1:16" x14ac:dyDescent="0.25">
      <c r="A10" s="17"/>
      <c r="B10" s="55">
        <v>5</v>
      </c>
      <c r="C10" s="19" t="s">
        <v>254</v>
      </c>
      <c r="D10" s="20">
        <v>2.9618000000000002E-2</v>
      </c>
      <c r="E10" s="21">
        <v>0.69767400000000013</v>
      </c>
      <c r="F10" s="21">
        <f t="shared" si="0"/>
        <v>0.11934195780618864</v>
      </c>
      <c r="G10" s="21">
        <v>7.6845227806188632E-2</v>
      </c>
      <c r="H10" s="21">
        <v>2.7374619999999999E-2</v>
      </c>
      <c r="I10" s="21">
        <v>1.5122110000000001E-2</v>
      </c>
      <c r="J10" s="22">
        <f t="shared" si="1"/>
        <v>0.11014489260913925</v>
      </c>
      <c r="K10" s="22">
        <f t="shared" si="2"/>
        <v>0.14938187148465989</v>
      </c>
      <c r="L10" s="23">
        <f t="shared" si="3"/>
        <v>0.17105690882301566</v>
      </c>
      <c r="M10" s="4"/>
      <c r="N10" t="s">
        <v>263</v>
      </c>
      <c r="O10" s="5">
        <v>0.30724674209048314</v>
      </c>
      <c r="P10" s="71">
        <v>0.51476928891635632</v>
      </c>
    </row>
    <row r="11" spans="1:16" x14ac:dyDescent="0.25">
      <c r="A11" s="17"/>
      <c r="B11" s="55">
        <v>6</v>
      </c>
      <c r="C11" s="19" t="s">
        <v>255</v>
      </c>
      <c r="D11" s="20">
        <v>2.9618000000000002E-2</v>
      </c>
      <c r="E11" s="21">
        <v>0.56827100000000008</v>
      </c>
      <c r="F11" s="21">
        <f t="shared" si="0"/>
        <v>0.27155403128811645</v>
      </c>
      <c r="G11" s="21">
        <v>0.19652999128811643</v>
      </c>
      <c r="H11" s="21">
        <v>3.918957E-2</v>
      </c>
      <c r="I11" s="21">
        <v>3.583447E-2</v>
      </c>
      <c r="J11" s="22">
        <f t="shared" si="1"/>
        <v>0.34583850185583359</v>
      </c>
      <c r="K11" s="22">
        <f t="shared" si="2"/>
        <v>0.41480132065179537</v>
      </c>
      <c r="L11" s="23">
        <f t="shared" si="3"/>
        <v>0.47786009014733538</v>
      </c>
      <c r="M11" s="4"/>
      <c r="N11" t="s">
        <v>261</v>
      </c>
      <c r="O11" s="5">
        <v>0.27375914982314914</v>
      </c>
      <c r="P11" s="71">
        <v>0.49986059116358017</v>
      </c>
    </row>
    <row r="12" spans="1:16" x14ac:dyDescent="0.25">
      <c r="A12" s="17"/>
      <c r="B12" s="55">
        <v>8</v>
      </c>
      <c r="C12" s="19" t="s">
        <v>257</v>
      </c>
      <c r="D12" s="20">
        <v>5.4030000000000002E-2</v>
      </c>
      <c r="E12" s="21">
        <v>0.68694500000000014</v>
      </c>
      <c r="F12" s="21">
        <f t="shared" si="0"/>
        <v>0.32570913964609133</v>
      </c>
      <c r="G12" s="21">
        <v>0.22577241964609129</v>
      </c>
      <c r="H12" s="21">
        <v>4.6755780000000004E-2</v>
      </c>
      <c r="I12" s="21">
        <v>5.3180940000000003E-2</v>
      </c>
      <c r="J12" s="22">
        <f t="shared" si="1"/>
        <v>0.32866156627690901</v>
      </c>
      <c r="K12" s="22">
        <f t="shared" si="2"/>
        <v>0.39672491923820868</v>
      </c>
      <c r="L12" s="23">
        <f t="shared" si="3"/>
        <v>0.47414151008609318</v>
      </c>
      <c r="M12" s="4"/>
      <c r="N12" t="s">
        <v>262</v>
      </c>
      <c r="O12" s="5">
        <v>0.32580101286758201</v>
      </c>
      <c r="P12" s="71">
        <v>0.48531619617495458</v>
      </c>
    </row>
    <row r="13" spans="1:16" x14ac:dyDescent="0.25">
      <c r="A13" s="17"/>
      <c r="B13" s="55">
        <v>9</v>
      </c>
      <c r="C13" s="19" t="s">
        <v>258</v>
      </c>
      <c r="D13" s="20">
        <v>2.8618000000000001E-2</v>
      </c>
      <c r="E13" s="21">
        <v>0.69997799999999999</v>
      </c>
      <c r="F13" s="21">
        <f t="shared" si="0"/>
        <v>0.11634366846139182</v>
      </c>
      <c r="G13" s="21">
        <v>8.1168978461391816E-2</v>
      </c>
      <c r="H13" s="21">
        <v>1.755292E-2</v>
      </c>
      <c r="I13" s="21">
        <v>1.7621770000000002E-2</v>
      </c>
      <c r="J13" s="22">
        <f t="shared" si="1"/>
        <v>0.11595932795229538</v>
      </c>
      <c r="K13" s="22">
        <f t="shared" si="2"/>
        <v>0.14103571606735044</v>
      </c>
      <c r="L13" s="23">
        <f t="shared" si="3"/>
        <v>0.16621046441658427</v>
      </c>
      <c r="M13" s="4"/>
      <c r="N13" t="s">
        <v>252</v>
      </c>
      <c r="O13" s="5">
        <v>8.1886539516603477E-2</v>
      </c>
      <c r="P13" s="71">
        <v>0.47930591367916625</v>
      </c>
    </row>
    <row r="14" spans="1:16" x14ac:dyDescent="0.25">
      <c r="A14" s="17"/>
      <c r="B14" s="55">
        <v>10</v>
      </c>
      <c r="C14" s="19" t="s">
        <v>259</v>
      </c>
      <c r="D14" s="20">
        <v>2.8618000000000001E-2</v>
      </c>
      <c r="E14" s="21">
        <v>0.69873099999999999</v>
      </c>
      <c r="F14" s="21">
        <f t="shared" si="0"/>
        <v>0.11958443009614925</v>
      </c>
      <c r="G14" s="21">
        <v>7.5521990096149239E-2</v>
      </c>
      <c r="H14" s="21">
        <v>2.6698470000000002E-2</v>
      </c>
      <c r="I14" s="21">
        <v>1.7363970000000003E-2</v>
      </c>
      <c r="J14" s="22">
        <f t="shared" si="1"/>
        <v>0.10808449903632333</v>
      </c>
      <c r="K14" s="22">
        <f t="shared" si="2"/>
        <v>0.14629443962862568</v>
      </c>
      <c r="L14" s="23">
        <f t="shared" si="3"/>
        <v>0.17114516186651121</v>
      </c>
      <c r="M14" s="4"/>
      <c r="N14" t="s">
        <v>255</v>
      </c>
      <c r="O14" s="5">
        <v>0.27155403128811645</v>
      </c>
      <c r="P14" s="71">
        <v>0.47786009014733538</v>
      </c>
    </row>
    <row r="15" spans="1:16" x14ac:dyDescent="0.25">
      <c r="A15" s="17"/>
      <c r="B15" s="55">
        <v>11</v>
      </c>
      <c r="C15" s="19" t="s">
        <v>260</v>
      </c>
      <c r="D15" s="20">
        <v>5.3030000000000001E-2</v>
      </c>
      <c r="E15" s="21">
        <v>0.81335199999999996</v>
      </c>
      <c r="F15" s="21">
        <f t="shared" si="0"/>
        <v>0.423660719985538</v>
      </c>
      <c r="G15" s="21">
        <v>0.294078669985538</v>
      </c>
      <c r="H15" s="21">
        <v>7.9067620000000005E-2</v>
      </c>
      <c r="I15" s="21">
        <v>5.0514429999999999E-2</v>
      </c>
      <c r="J15" s="22">
        <f t="shared" si="1"/>
        <v>0.36156383704169659</v>
      </c>
      <c r="K15" s="22">
        <f t="shared" si="2"/>
        <v>0.45877589283058012</v>
      </c>
      <c r="L15" s="23">
        <f t="shared" si="3"/>
        <v>0.52088237317365427</v>
      </c>
      <c r="M15" s="4"/>
      <c r="N15" t="s">
        <v>257</v>
      </c>
      <c r="O15" s="5">
        <v>0.32570913964609133</v>
      </c>
      <c r="P15" s="71">
        <v>0.47414151008609318</v>
      </c>
    </row>
    <row r="16" spans="1:16" x14ac:dyDescent="0.25">
      <c r="A16" s="17"/>
      <c r="B16" s="55">
        <v>12</v>
      </c>
      <c r="C16" s="19" t="s">
        <v>261</v>
      </c>
      <c r="D16" s="20">
        <v>5.3030000000000001E-2</v>
      </c>
      <c r="E16" s="21">
        <v>0.54767100000000002</v>
      </c>
      <c r="F16" s="21">
        <f t="shared" si="0"/>
        <v>0.27375914982314914</v>
      </c>
      <c r="G16" s="21">
        <v>0.19045958982314914</v>
      </c>
      <c r="H16" s="21">
        <v>4.6081509999999992E-2</v>
      </c>
      <c r="I16" s="21">
        <v>3.7218049999999996E-2</v>
      </c>
      <c r="J16" s="22">
        <f t="shared" si="1"/>
        <v>0.34776278061673732</v>
      </c>
      <c r="K16" s="22">
        <f t="shared" si="2"/>
        <v>0.43190364255757402</v>
      </c>
      <c r="L16" s="23">
        <f t="shared" si="3"/>
        <v>0.49986059116358017</v>
      </c>
      <c r="M16" s="4"/>
      <c r="N16" t="s">
        <v>251</v>
      </c>
      <c r="O16" s="5">
        <v>0.2837454193092277</v>
      </c>
      <c r="P16" s="71">
        <v>0.45482882821255038</v>
      </c>
    </row>
    <row r="17" spans="1:16" x14ac:dyDescent="0.25">
      <c r="A17" s="17"/>
      <c r="B17" s="55">
        <v>13</v>
      </c>
      <c r="C17" s="19" t="s">
        <v>262</v>
      </c>
      <c r="D17" s="20">
        <v>5.3030000000000001E-2</v>
      </c>
      <c r="E17" s="21">
        <v>0.67131700000000005</v>
      </c>
      <c r="F17" s="21">
        <f t="shared" si="0"/>
        <v>0.32580101286758201</v>
      </c>
      <c r="G17" s="21">
        <v>0.22805574286758201</v>
      </c>
      <c r="H17" s="21">
        <v>5.1720080000000009E-2</v>
      </c>
      <c r="I17" s="21">
        <v>4.6025190000000001E-2</v>
      </c>
      <c r="J17" s="22">
        <f t="shared" si="1"/>
        <v>0.33971393971489178</v>
      </c>
      <c r="K17" s="22">
        <f t="shared" si="2"/>
        <v>0.41675664830114834</v>
      </c>
      <c r="L17" s="23">
        <f t="shared" si="3"/>
        <v>0.48531619617495458</v>
      </c>
      <c r="M17" s="4"/>
      <c r="N17" t="s">
        <v>273</v>
      </c>
      <c r="O17" s="5">
        <v>8.2041938242211301E-2</v>
      </c>
      <c r="P17" s="71">
        <v>0.45031719190837599</v>
      </c>
    </row>
    <row r="18" spans="1:16" x14ac:dyDescent="0.25">
      <c r="A18" s="17"/>
      <c r="B18" s="55">
        <v>14</v>
      </c>
      <c r="C18" s="19" t="s">
        <v>263</v>
      </c>
      <c r="D18" s="20">
        <v>2.8618000000000001E-2</v>
      </c>
      <c r="E18" s="21">
        <v>0.59686299999999992</v>
      </c>
      <c r="F18" s="21">
        <f t="shared" si="0"/>
        <v>0.30724674209048314</v>
      </c>
      <c r="G18" s="21">
        <v>0.22229268209048314</v>
      </c>
      <c r="H18" s="21">
        <v>4.7264229999999997E-2</v>
      </c>
      <c r="I18" s="21">
        <v>3.7689830000000001E-2</v>
      </c>
      <c r="J18" s="22">
        <f t="shared" si="1"/>
        <v>0.37243501790274008</v>
      </c>
      <c r="K18" s="22">
        <f t="shared" si="2"/>
        <v>0.45162275445199851</v>
      </c>
      <c r="L18" s="23">
        <f t="shared" si="3"/>
        <v>0.51476928891635632</v>
      </c>
      <c r="M18" s="4"/>
      <c r="N18" t="s">
        <v>266</v>
      </c>
      <c r="O18" s="5">
        <v>7.619322976346006E-2</v>
      </c>
      <c r="P18" s="71">
        <v>0.4497590432825887</v>
      </c>
    </row>
    <row r="19" spans="1:16" x14ac:dyDescent="0.25">
      <c r="A19" s="17"/>
      <c r="B19" s="55">
        <v>15</v>
      </c>
      <c r="C19" s="19" t="s">
        <v>264</v>
      </c>
      <c r="D19" s="20">
        <v>39.919249000000001</v>
      </c>
      <c r="E19" s="21">
        <v>53.849573999999997</v>
      </c>
      <c r="F19" s="21">
        <f t="shared" si="0"/>
        <v>22.373242856282442</v>
      </c>
      <c r="G19" s="21">
        <v>14.430324376282442</v>
      </c>
      <c r="H19" s="21">
        <v>3.6869914400000003</v>
      </c>
      <c r="I19" s="21">
        <v>4.2559270400000004</v>
      </c>
      <c r="J19" s="22">
        <f t="shared" si="1"/>
        <v>0.26797471742826495</v>
      </c>
      <c r="K19" s="22">
        <f t="shared" si="2"/>
        <v>0.33644306668577256</v>
      </c>
      <c r="L19" s="23">
        <f t="shared" si="3"/>
        <v>0.41547669172429186</v>
      </c>
      <c r="M19" s="4"/>
      <c r="N19" t="s">
        <v>264</v>
      </c>
      <c r="O19" s="5">
        <v>22.373242856282442</v>
      </c>
      <c r="P19" s="71">
        <v>0.41547669172429186</v>
      </c>
    </row>
    <row r="20" spans="1:16" x14ac:dyDescent="0.25">
      <c r="A20" s="17"/>
      <c r="B20" s="55">
        <v>16</v>
      </c>
      <c r="C20" s="19" t="s">
        <v>265</v>
      </c>
      <c r="D20" s="20">
        <v>2.8618000000000001E-2</v>
      </c>
      <c r="E20" s="21">
        <v>0.71641400000000011</v>
      </c>
      <c r="F20" s="21">
        <f t="shared" si="0"/>
        <v>9.0182780281427136E-2</v>
      </c>
      <c r="G20" s="21">
        <v>6.491358028142713E-2</v>
      </c>
      <c r="H20" s="21">
        <v>1.4533849999999999E-2</v>
      </c>
      <c r="I20" s="21">
        <v>1.0735350000000001E-2</v>
      </c>
      <c r="J20" s="22">
        <f t="shared" si="1"/>
        <v>9.0609033717134399E-2</v>
      </c>
      <c r="K20" s="22">
        <f t="shared" si="2"/>
        <v>0.1108959767416984</v>
      </c>
      <c r="L20" s="23">
        <f t="shared" si="3"/>
        <v>0.12588081790895644</v>
      </c>
      <c r="M20" s="4"/>
      <c r="N20" t="s">
        <v>272</v>
      </c>
      <c r="O20" s="5">
        <v>0.11476440788727681</v>
      </c>
      <c r="P20" s="71">
        <v>0.40025113394532436</v>
      </c>
    </row>
    <row r="21" spans="1:16" x14ac:dyDescent="0.25">
      <c r="A21" s="17"/>
      <c r="B21" s="55">
        <v>17</v>
      </c>
      <c r="C21" s="19" t="s">
        <v>266</v>
      </c>
      <c r="D21" s="20">
        <v>1.2206E-2</v>
      </c>
      <c r="E21" s="21">
        <v>0.16940899999999998</v>
      </c>
      <c r="F21" s="21">
        <f t="shared" si="0"/>
        <v>7.619322976346006E-2</v>
      </c>
      <c r="G21" s="21">
        <v>5.3733669763460057E-2</v>
      </c>
      <c r="H21" s="21">
        <v>1.0906830000000001E-2</v>
      </c>
      <c r="I21" s="21">
        <v>1.1552730000000001E-2</v>
      </c>
      <c r="J21" s="22">
        <f t="shared" si="1"/>
        <v>0.31718308804998591</v>
      </c>
      <c r="K21" s="22">
        <f t="shared" si="2"/>
        <v>0.38156473247265538</v>
      </c>
      <c r="L21" s="23">
        <f t="shared" si="3"/>
        <v>0.4497590432825887</v>
      </c>
      <c r="M21" s="4"/>
      <c r="N21" t="s">
        <v>274</v>
      </c>
      <c r="O21" s="5">
        <v>0.11049700807354282</v>
      </c>
      <c r="P21" s="71">
        <v>0.39166530699076935</v>
      </c>
    </row>
    <row r="22" spans="1:16" x14ac:dyDescent="0.25">
      <c r="A22" s="17"/>
      <c r="B22" s="55">
        <v>20</v>
      </c>
      <c r="C22" s="19" t="s">
        <v>269</v>
      </c>
      <c r="D22" s="20">
        <v>3.6220999999999996E-2</v>
      </c>
      <c r="E22" s="21">
        <v>0.93201899999999993</v>
      </c>
      <c r="F22" s="21">
        <f t="shared" si="0"/>
        <v>0.58634159559493504</v>
      </c>
      <c r="G22" s="21">
        <v>0.34640178559493506</v>
      </c>
      <c r="H22" s="21">
        <v>0.15688744999999998</v>
      </c>
      <c r="I22" s="21">
        <v>8.3052360000000006E-2</v>
      </c>
      <c r="J22" s="22">
        <f t="shared" si="1"/>
        <v>0.37166815869090125</v>
      </c>
      <c r="K22" s="22">
        <f t="shared" si="2"/>
        <v>0.53999890087534164</v>
      </c>
      <c r="L22" s="23">
        <f t="shared" si="3"/>
        <v>0.62910905850088361</v>
      </c>
      <c r="M22" s="4"/>
      <c r="N22" t="s">
        <v>270</v>
      </c>
      <c r="O22" s="5">
        <v>0.15117728000265063</v>
      </c>
      <c r="P22" s="71">
        <v>0.18766614736570061</v>
      </c>
    </row>
    <row r="23" spans="1:16" x14ac:dyDescent="0.25">
      <c r="A23" s="17"/>
      <c r="B23" s="55">
        <v>21</v>
      </c>
      <c r="C23" s="19" t="s">
        <v>270</v>
      </c>
      <c r="D23" s="20">
        <v>3.7220999999999997E-2</v>
      </c>
      <c r="E23" s="21">
        <v>0.80556500000000009</v>
      </c>
      <c r="F23" s="21">
        <f t="shared" si="0"/>
        <v>0.15117728000265063</v>
      </c>
      <c r="G23" s="21">
        <v>8.4041100002650637E-2</v>
      </c>
      <c r="H23" s="21">
        <v>3.9463209999999999E-2</v>
      </c>
      <c r="I23" s="21">
        <v>2.7672970000000002E-2</v>
      </c>
      <c r="J23" s="22">
        <f t="shared" si="1"/>
        <v>0.10432565963348783</v>
      </c>
      <c r="K23" s="22">
        <f t="shared" si="2"/>
        <v>0.15331389770242082</v>
      </c>
      <c r="L23" s="23">
        <f t="shared" si="3"/>
        <v>0.18766614736570061</v>
      </c>
      <c r="M23" s="4"/>
      <c r="N23" t="s">
        <v>259</v>
      </c>
      <c r="O23" s="5">
        <v>0.11958443009614925</v>
      </c>
      <c r="P23" s="71">
        <v>0.17114516186651121</v>
      </c>
    </row>
    <row r="24" spans="1:16" x14ac:dyDescent="0.25">
      <c r="A24" s="17"/>
      <c r="B24" s="55">
        <v>22</v>
      </c>
      <c r="C24" s="19" t="s">
        <v>271</v>
      </c>
      <c r="D24" s="20">
        <v>2.9618000000000002E-2</v>
      </c>
      <c r="E24" s="21">
        <v>0.78105599999999997</v>
      </c>
      <c r="F24" s="21">
        <f t="shared" si="0"/>
        <v>0.11766543947046215</v>
      </c>
      <c r="G24" s="21">
        <v>8.3581329470462151E-2</v>
      </c>
      <c r="H24" s="21">
        <v>1.6455409999999997E-2</v>
      </c>
      <c r="I24" s="21">
        <v>1.7628699999999997E-2</v>
      </c>
      <c r="J24" s="22">
        <f t="shared" si="1"/>
        <v>0.10701067461291143</v>
      </c>
      <c r="K24" s="22">
        <f t="shared" si="2"/>
        <v>0.12807883105751977</v>
      </c>
      <c r="L24" s="23">
        <f t="shared" si="3"/>
        <v>0.1506491717245142</v>
      </c>
      <c r="M24" s="4"/>
      <c r="N24" t="s">
        <v>254</v>
      </c>
      <c r="O24" s="5">
        <v>0.11934195780618864</v>
      </c>
      <c r="P24" s="71">
        <v>0.17105690882301566</v>
      </c>
    </row>
    <row r="25" spans="1:16" x14ac:dyDescent="0.25">
      <c r="A25" s="17"/>
      <c r="B25" s="55">
        <v>23</v>
      </c>
      <c r="C25" s="19" t="s">
        <v>272</v>
      </c>
      <c r="D25" s="20">
        <v>1.5809E-2</v>
      </c>
      <c r="E25" s="21">
        <v>0.28673100000000001</v>
      </c>
      <c r="F25" s="21">
        <f t="shared" si="0"/>
        <v>0.11476440788727681</v>
      </c>
      <c r="G25" s="21">
        <v>8.3906237887276802E-2</v>
      </c>
      <c r="H25" s="21">
        <v>2.2059510000000001E-2</v>
      </c>
      <c r="I25" s="21">
        <v>8.7986600000000015E-3</v>
      </c>
      <c r="J25" s="22">
        <f t="shared" si="1"/>
        <v>0.29263050694649967</v>
      </c>
      <c r="K25" s="22">
        <f t="shared" si="2"/>
        <v>0.36956502048009038</v>
      </c>
      <c r="L25" s="23">
        <f t="shared" si="3"/>
        <v>0.40025113394532436</v>
      </c>
      <c r="M25" s="4"/>
      <c r="N25" t="s">
        <v>258</v>
      </c>
      <c r="O25" s="5">
        <v>0.11634366846139182</v>
      </c>
      <c r="P25" s="71">
        <v>0.16621046441658427</v>
      </c>
    </row>
    <row r="26" spans="1:16" x14ac:dyDescent="0.25">
      <c r="A26" s="17"/>
      <c r="B26" s="55">
        <v>24</v>
      </c>
      <c r="C26" s="19" t="s">
        <v>273</v>
      </c>
      <c r="D26" s="20">
        <v>1.3205999999999999E-2</v>
      </c>
      <c r="E26" s="21">
        <v>0.18218700000000002</v>
      </c>
      <c r="F26" s="21">
        <f t="shared" si="0"/>
        <v>8.2041938242211301E-2</v>
      </c>
      <c r="G26" s="21">
        <v>5.7618558242211293E-2</v>
      </c>
      <c r="H26" s="21">
        <v>1.1744900000000001E-2</v>
      </c>
      <c r="I26" s="21">
        <v>1.2678480000000001E-2</v>
      </c>
      <c r="J26" s="22">
        <f t="shared" si="1"/>
        <v>0.31626053583522035</v>
      </c>
      <c r="K26" s="22">
        <f t="shared" si="2"/>
        <v>0.380726716188374</v>
      </c>
      <c r="L26" s="23">
        <f t="shared" si="3"/>
        <v>0.45031719190837599</v>
      </c>
      <c r="M26" s="4"/>
      <c r="N26" t="s">
        <v>271</v>
      </c>
      <c r="O26" s="5">
        <v>0.11766543947046215</v>
      </c>
      <c r="P26" s="71">
        <v>0.1506491717245142</v>
      </c>
    </row>
    <row r="27" spans="1:16" ht="15.75" thickBot="1" x14ac:dyDescent="0.3">
      <c r="A27" s="24"/>
      <c r="B27" s="56">
        <v>25</v>
      </c>
      <c r="C27" s="26" t="s">
        <v>274</v>
      </c>
      <c r="D27" s="27">
        <v>8.2059999999999998E-3</v>
      </c>
      <c r="E27" s="28">
        <v>0.28212099999999996</v>
      </c>
      <c r="F27" s="28">
        <f t="shared" si="0"/>
        <v>0.11049700807354282</v>
      </c>
      <c r="G27" s="28">
        <v>7.6177348073542817E-2</v>
      </c>
      <c r="H27" s="28">
        <v>1.447215E-2</v>
      </c>
      <c r="I27" s="28">
        <v>1.9847510000000002E-2</v>
      </c>
      <c r="J27" s="29">
        <f t="shared" si="1"/>
        <v>0.27001658179838733</v>
      </c>
      <c r="K27" s="29">
        <f t="shared" si="2"/>
        <v>0.32131425194701152</v>
      </c>
      <c r="L27" s="30">
        <f t="shared" si="3"/>
        <v>0.39166530699076935</v>
      </c>
      <c r="M27" s="4"/>
      <c r="N27" t="s">
        <v>265</v>
      </c>
      <c r="O27" s="5">
        <v>9.0182780281427136E-2</v>
      </c>
      <c r="P27" s="71">
        <v>0.12588081790895644</v>
      </c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workbookViewId="0">
      <selection activeCell="A19" sqref="A19:D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3.42578125" customWidth="1"/>
    <col min="6" max="6" width="13.5703125" customWidth="1"/>
    <col min="7" max="9" width="0" hidden="1" customWidth="1"/>
  </cols>
  <sheetData>
    <row r="1" spans="1:13" ht="15.75" x14ac:dyDescent="0.25">
      <c r="A1" s="50">
        <v>34</v>
      </c>
      <c r="B1" s="49" t="s">
        <v>22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601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40.579332999999998</v>
      </c>
      <c r="E6" s="14">
        <v>65.336284000000006</v>
      </c>
      <c r="F6" s="14">
        <v>26.638524748490617</v>
      </c>
      <c r="G6" s="14">
        <v>17.328152418490617</v>
      </c>
      <c r="H6" s="14">
        <v>4.4520625300000001</v>
      </c>
      <c r="I6" s="14">
        <v>4.8583098000000007</v>
      </c>
      <c r="J6" s="15">
        <v>0.26521484476360202</v>
      </c>
      <c r="K6" s="15">
        <v>0.33335558154012268</v>
      </c>
      <c r="L6" s="16">
        <v>0.40771410796014379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35.081908999999996</v>
      </c>
      <c r="E7" s="38">
        <f ca="1">SUM(E8:OFFSET(E6,MATCH("PROYECTOS",$A$8:$A$50,0),0))</f>
        <v>59.838859999999997</v>
      </c>
      <c r="F7" s="38">
        <f ca="1">SUM(F8:OFFSET(F6,MATCH("PROYECTOS",$A$8:$A$50,0),0))</f>
        <v>26.049396914295777</v>
      </c>
      <c r="G7" s="38">
        <f ca="1">SUM(G8:OFFSET(G6,MATCH("PROYECTOS",$A$8:$A$50,0),0))</f>
        <v>17.003245164295777</v>
      </c>
      <c r="H7" s="38">
        <f ca="1">SUM(H8:OFFSET(H6,MATCH("PROYECTOS",$A$8:$A$50,0),0))</f>
        <v>4.2736912199999999</v>
      </c>
      <c r="I7" s="38">
        <f ca="1">SUM(I8:OFFSET(I6,MATCH("PROYECTOS",$A$8:$A$50,0),0))</f>
        <v>4.7724605299999991</v>
      </c>
      <c r="J7" s="39">
        <f ca="1">IFERROR(G7/E7,0)</f>
        <v>0.2841505530736344</v>
      </c>
      <c r="K7" s="39">
        <f ca="1">IFERROR(SUM(G7,H7)/E7,0)</f>
        <v>0.35557055037973279</v>
      </c>
      <c r="L7" s="40">
        <f ca="1">IFERROR(SUM(G7,H7,I7)/E7,0)</f>
        <v>0.43532575510789773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8.4588689999999964</v>
      </c>
      <c r="E8" s="21">
        <v>25.582965999999999</v>
      </c>
      <c r="F8" s="21">
        <f t="shared" ref="F8:F12" si="0">SUM(G8,H8,I8)</f>
        <v>9.6039038080515571</v>
      </c>
      <c r="G8" s="21">
        <v>6.1697146180515574</v>
      </c>
      <c r="H8" s="21">
        <v>1.9138773699999996</v>
      </c>
      <c r="I8" s="21">
        <v>1.5203118199999999</v>
      </c>
      <c r="J8" s="22">
        <f t="shared" ref="J8:J13" si="1">IFERROR(G8/E8,0)</f>
        <v>0.24116494616189371</v>
      </c>
      <c r="K8" s="22">
        <f t="shared" ref="K8:K13" si="2">IFERROR(SUM(G8,H8)/E8,0)</f>
        <v>0.31597555920809017</v>
      </c>
      <c r="L8" s="23">
        <f t="shared" ref="L8:L13" si="3">IFERROR(SUM(G8,H8,I8)/E8,0)</f>
        <v>0.37540228166083467</v>
      </c>
      <c r="M8" s="4"/>
    </row>
    <row r="9" spans="1:13" ht="51" x14ac:dyDescent="0.25">
      <c r="A9" s="17"/>
      <c r="B9" s="19">
        <v>3000415</v>
      </c>
      <c r="C9" s="19" t="s">
        <v>603</v>
      </c>
      <c r="D9" s="20">
        <v>1.6568990000000001</v>
      </c>
      <c r="E9" s="21">
        <v>3.5073179999999993</v>
      </c>
      <c r="F9" s="21">
        <f t="shared" si="0"/>
        <v>1.7359094317878752</v>
      </c>
      <c r="G9" s="21">
        <v>1.2934943217878754</v>
      </c>
      <c r="H9" s="21">
        <v>0.24106989000000001</v>
      </c>
      <c r="I9" s="21">
        <v>0.20134521999999999</v>
      </c>
      <c r="J9" s="22">
        <f t="shared" si="1"/>
        <v>0.36879870082720634</v>
      </c>
      <c r="K9" s="22">
        <f t="shared" si="2"/>
        <v>0.43753210053604369</v>
      </c>
      <c r="L9" s="23">
        <f t="shared" si="3"/>
        <v>0.49493927604736027</v>
      </c>
      <c r="M9" s="4"/>
    </row>
    <row r="10" spans="1:13" ht="25.5" x14ac:dyDescent="0.25">
      <c r="A10" s="17"/>
      <c r="B10" s="19">
        <v>3000416</v>
      </c>
      <c r="C10" s="19" t="s">
        <v>604</v>
      </c>
      <c r="D10" s="20">
        <v>4.8040310000000002</v>
      </c>
      <c r="E10" s="21">
        <v>8.2129629999999985</v>
      </c>
      <c r="F10" s="21">
        <f t="shared" si="0"/>
        <v>3.673753100945174</v>
      </c>
      <c r="G10" s="21">
        <v>2.3851013109451742</v>
      </c>
      <c r="H10" s="21">
        <v>0.51128454999999995</v>
      </c>
      <c r="I10" s="21">
        <v>0.7773672399999999</v>
      </c>
      <c r="J10" s="22">
        <f t="shared" si="1"/>
        <v>0.29040692268371043</v>
      </c>
      <c r="K10" s="22">
        <f t="shared" si="2"/>
        <v>0.35266028362056118</v>
      </c>
      <c r="L10" s="23">
        <f t="shared" si="3"/>
        <v>0.44731153676756791</v>
      </c>
      <c r="M10" s="4"/>
    </row>
    <row r="11" spans="1:13" ht="38.25" x14ac:dyDescent="0.25">
      <c r="A11" s="17"/>
      <c r="B11" s="19">
        <v>3000417</v>
      </c>
      <c r="C11" s="19" t="s">
        <v>605</v>
      </c>
      <c r="D11" s="20">
        <v>13.598804999999999</v>
      </c>
      <c r="E11" s="21">
        <v>15.898308000000004</v>
      </c>
      <c r="F11" s="21">
        <f t="shared" si="0"/>
        <v>7.6965633284917292</v>
      </c>
      <c r="G11" s="21">
        <v>4.989427758491729</v>
      </c>
      <c r="H11" s="21">
        <v>1.1145755700000002</v>
      </c>
      <c r="I11" s="21">
        <v>1.5925600000000002</v>
      </c>
      <c r="J11" s="22">
        <f t="shared" si="1"/>
        <v>0.31383388461789319</v>
      </c>
      <c r="K11" s="22">
        <f t="shared" si="2"/>
        <v>0.38394043746615852</v>
      </c>
      <c r="L11" s="23">
        <f t="shared" si="3"/>
        <v>0.4841121035327613</v>
      </c>
      <c r="M11" s="4"/>
    </row>
    <row r="12" spans="1:13" ht="38.25" x14ac:dyDescent="0.25">
      <c r="A12" s="17"/>
      <c r="B12" s="19">
        <v>3000493</v>
      </c>
      <c r="C12" s="19" t="s">
        <v>606</v>
      </c>
      <c r="D12" s="20">
        <v>6.5633049999999997</v>
      </c>
      <c r="E12" s="21">
        <v>6.6373050000000005</v>
      </c>
      <c r="F12" s="21">
        <f t="shared" si="0"/>
        <v>3.3392672450194407</v>
      </c>
      <c r="G12" s="21">
        <v>2.1655071550194407</v>
      </c>
      <c r="H12" s="21">
        <v>0.49288384000000002</v>
      </c>
      <c r="I12" s="21">
        <v>0.68087624999999996</v>
      </c>
      <c r="J12" s="22">
        <f t="shared" si="1"/>
        <v>0.32626301714618217</v>
      </c>
      <c r="K12" s="22">
        <f t="shared" si="2"/>
        <v>0.40052265113919588</v>
      </c>
      <c r="L12" s="23">
        <f t="shared" si="3"/>
        <v>0.50310589087279256</v>
      </c>
      <c r="M12" s="4"/>
    </row>
    <row r="13" spans="1:13" ht="15.75" thickBot="1" x14ac:dyDescent="0.3">
      <c r="A13" s="41" t="s">
        <v>294</v>
      </c>
      <c r="B13" s="43"/>
      <c r="C13" s="43"/>
      <c r="D13" s="44">
        <f ca="1">OFFSET(D13,-MATCH("PROYECTOS",$A$8:$A$50,0)-1,0)-(OFFSET(D13,-MATCH("PROYECTOS",$A$8:$A$50,0),0))</f>
        <v>5.4974240000000023</v>
      </c>
      <c r="E13" s="45">
        <f t="shared" ref="E13:I13" ca="1" si="4">OFFSET(E13,-MATCH("PROYECTOS",$A$8:$A$50,0)-1,0)-(OFFSET(E13,-MATCH("PROYECTOS",$A$8:$A$50,0),0))</f>
        <v>5.4974240000000094</v>
      </c>
      <c r="F13" s="45">
        <f t="shared" ca="1" si="4"/>
        <v>0.58912783419484072</v>
      </c>
      <c r="G13" s="45">
        <f t="shared" ca="1" si="4"/>
        <v>0.32490725419484079</v>
      </c>
      <c r="H13" s="45">
        <f t="shared" ca="1" si="4"/>
        <v>0.17837131000000017</v>
      </c>
      <c r="I13" s="45">
        <f t="shared" ca="1" si="4"/>
        <v>8.5849270000001532E-2</v>
      </c>
      <c r="J13" s="46">
        <f t="shared" ca="1" si="1"/>
        <v>5.9101727317165322E-2</v>
      </c>
      <c r="K13" s="46">
        <f t="shared" ca="1" si="2"/>
        <v>9.1548071277536558E-2</v>
      </c>
      <c r="L13" s="47">
        <f t="shared" ca="1" si="3"/>
        <v>0.10716434355342457</v>
      </c>
      <c r="M13" s="4"/>
    </row>
    <row r="14" spans="1:13" ht="15.75" thickBot="1" x14ac:dyDescent="0.3"/>
    <row r="15" spans="1:13" ht="15.75" thickBot="1" x14ac:dyDescent="0.3">
      <c r="A15" s="89" t="s">
        <v>316</v>
      </c>
      <c r="B15" s="90"/>
      <c r="C15" s="90"/>
      <c r="D15" s="91"/>
    </row>
    <row r="16" spans="1:13" ht="15.75" thickBot="1" x14ac:dyDescent="0.3">
      <c r="A16" s="1" t="s">
        <v>638</v>
      </c>
    </row>
    <row r="17" spans="1:4" ht="45" customHeight="1" x14ac:dyDescent="0.25">
      <c r="A17" s="82" t="s">
        <v>318</v>
      </c>
      <c r="B17" s="83"/>
      <c r="C17" s="83"/>
      <c r="D17" s="94" t="s">
        <v>319</v>
      </c>
    </row>
    <row r="18" spans="1:4" ht="15.75" thickBot="1" x14ac:dyDescent="0.3">
      <c r="A18" s="85"/>
      <c r="B18" s="86"/>
      <c r="C18" s="86"/>
      <c r="D18" s="105"/>
    </row>
    <row r="19" spans="1:4" ht="15.75" thickBot="1" x14ac:dyDescent="0.3">
      <c r="A19" s="73"/>
      <c r="B19" s="74">
        <v>3000001</v>
      </c>
      <c r="C19" s="74" t="s">
        <v>276</v>
      </c>
      <c r="D19" s="75">
        <v>0.37540228166083467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7"/>
  <sheetViews>
    <sheetView topLeftCell="A22" workbookViewId="0">
      <selection activeCell="H7" activeCellId="1" sqref="H27 H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34</v>
      </c>
      <c r="B1" s="49" t="s">
        <v>22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602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40.579332999999998</v>
      </c>
      <c r="I6" s="14">
        <v>65.336284000000006</v>
      </c>
      <c r="J6" s="14">
        <v>26.638524748490617</v>
      </c>
      <c r="K6" s="14">
        <v>17.328152418490617</v>
      </c>
      <c r="L6" s="14">
        <v>4.4520625300000001</v>
      </c>
      <c r="M6" s="14">
        <v>4.8583098000000007</v>
      </c>
      <c r="N6" s="15">
        <v>0.26521484476360202</v>
      </c>
      <c r="O6" s="15">
        <v>0.33335558154012268</v>
      </c>
      <c r="P6" s="16">
        <v>0.40771410796014379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ca="1">SUM(H8:OFFSET(H6,MATCH("PROYECTOS",$A$8:$A$46,0),0))</f>
        <v>35.081909000000003</v>
      </c>
      <c r="I7" s="38">
        <f ca="1">SUM(I8:OFFSET(I6,MATCH("PROYECTOS",$A$8:$A$46,0),0))</f>
        <v>59.838859999999997</v>
      </c>
      <c r="J7" s="38">
        <f ca="1">SUM(J8:OFFSET(J6,MATCH("PROYECTOS",$A$8:$A$46,0),0))</f>
        <v>26.049396914295773</v>
      </c>
      <c r="K7" s="38">
        <f ca="1">SUM(K8:OFFSET(K6,MATCH("PROYECTOS",$A$8:$A$46,0),0))</f>
        <v>17.003245164295777</v>
      </c>
      <c r="L7" s="38">
        <f ca="1">SUM(L8:OFFSET(L6,MATCH("PROYECTOS",$A$8:$A$46,0),0))</f>
        <v>4.2736912200000008</v>
      </c>
      <c r="M7" s="38">
        <f ca="1">SUM(M8:OFFSET(M6,MATCH("PROYECTOS",$A$8:$A$46,0),0))</f>
        <v>4.77246053</v>
      </c>
      <c r="N7" s="39">
        <f ca="1">IFERROR(K7/I7,0)</f>
        <v>0.2841505530736344</v>
      </c>
      <c r="O7" s="39">
        <f ca="1">IFERROR(SUM(K7,L7)/I7,0)</f>
        <v>0.35557055037973279</v>
      </c>
      <c r="P7" s="40">
        <f ca="1">IFERROR(SUM(K7,L7,M7)/I7,0)</f>
        <v>0.43532575510789773</v>
      </c>
      <c r="Q7" s="64"/>
      <c r="R7" s="38"/>
      <c r="S7" s="40"/>
    </row>
    <row r="8" spans="1:19" ht="63.75" x14ac:dyDescent="0.25">
      <c r="A8" s="17"/>
      <c r="B8" s="19">
        <v>5000152</v>
      </c>
      <c r="C8" s="19" t="s">
        <v>607</v>
      </c>
      <c r="D8" s="68">
        <v>3000416</v>
      </c>
      <c r="E8" s="19" t="s">
        <v>604</v>
      </c>
      <c r="F8" s="69">
        <v>201</v>
      </c>
      <c r="G8" s="19" t="s">
        <v>626</v>
      </c>
      <c r="H8" s="20">
        <v>0.56254599999999999</v>
      </c>
      <c r="I8" s="21">
        <v>0.91908199999999995</v>
      </c>
      <c r="J8" s="21">
        <f t="shared" ref="J8:J26" si="0">SUM(K8,L8,M8)</f>
        <v>0.46873711669626894</v>
      </c>
      <c r="K8" s="21">
        <v>0.28460579669626895</v>
      </c>
      <c r="L8" s="21">
        <v>8.5304600000000008E-2</v>
      </c>
      <c r="M8" s="21">
        <v>9.8826720000000007E-2</v>
      </c>
      <c r="N8" s="22">
        <f t="shared" ref="N8:N27" si="1">IFERROR(K8/I8,0)</f>
        <v>0.3096631167798618</v>
      </c>
      <c r="O8" s="22">
        <f t="shared" ref="O8:O27" si="2">IFERROR(SUM(K8,L8)/I8,0)</f>
        <v>0.40247812131699778</v>
      </c>
      <c r="P8" s="23">
        <f t="shared" ref="P8:P27" si="3">IFERROR(SUM(K8,L8,M8)/I8,0)</f>
        <v>0.51000576302905398</v>
      </c>
      <c r="Q8" s="70">
        <v>12</v>
      </c>
      <c r="R8" s="21">
        <v>23</v>
      </c>
      <c r="S8" s="23">
        <f>IFERROR(R8/Q8,0)</f>
        <v>1.9166666666666667</v>
      </c>
    </row>
    <row r="9" spans="1:19" ht="51" x14ac:dyDescent="0.25">
      <c r="A9" s="17"/>
      <c r="B9" s="19">
        <v>5000206</v>
      </c>
      <c r="C9" s="19" t="s">
        <v>608</v>
      </c>
      <c r="D9" s="68">
        <v>3000416</v>
      </c>
      <c r="E9" s="19" t="s">
        <v>604</v>
      </c>
      <c r="F9" s="69">
        <v>36</v>
      </c>
      <c r="G9" s="19" t="s">
        <v>534</v>
      </c>
      <c r="H9" s="20">
        <v>1.703012</v>
      </c>
      <c r="I9" s="21">
        <v>2.2087659999999993</v>
      </c>
      <c r="J9" s="21">
        <f t="shared" si="0"/>
        <v>0.8604915740223642</v>
      </c>
      <c r="K9" s="21">
        <v>0.54747119402236422</v>
      </c>
      <c r="L9" s="21">
        <v>0.10859514999999999</v>
      </c>
      <c r="M9" s="21">
        <v>0.20442522999999999</v>
      </c>
      <c r="N9" s="22">
        <f t="shared" si="1"/>
        <v>0.24786292165958929</v>
      </c>
      <c r="O9" s="22">
        <f t="shared" si="2"/>
        <v>0.29702845119055815</v>
      </c>
      <c r="P9" s="23">
        <f t="shared" si="3"/>
        <v>0.38958023349796422</v>
      </c>
      <c r="Q9" s="70">
        <v>2</v>
      </c>
      <c r="R9" s="21">
        <v>2</v>
      </c>
      <c r="S9" s="23">
        <f t="shared" ref="S9:S26" si="4">IFERROR(R9/Q9,0)</f>
        <v>1</v>
      </c>
    </row>
    <row r="10" spans="1:19" ht="25.5" x14ac:dyDescent="0.25">
      <c r="A10" s="17"/>
      <c r="B10" s="19">
        <v>5000295</v>
      </c>
      <c r="C10" s="19" t="s">
        <v>609</v>
      </c>
      <c r="D10" s="68">
        <v>3000416</v>
      </c>
      <c r="E10" s="19" t="s">
        <v>604</v>
      </c>
      <c r="F10" s="69">
        <v>462</v>
      </c>
      <c r="G10" s="19" t="s">
        <v>627</v>
      </c>
      <c r="H10" s="20">
        <v>0.50201499999999999</v>
      </c>
      <c r="I10" s="21">
        <v>1.5867169999999999</v>
      </c>
      <c r="J10" s="21">
        <f t="shared" si="0"/>
        <v>0.70679891509132975</v>
      </c>
      <c r="K10" s="21">
        <v>0.48170794509132975</v>
      </c>
      <c r="L10" s="21">
        <v>9.8048330000000003E-2</v>
      </c>
      <c r="M10" s="21">
        <v>0.12704263999999998</v>
      </c>
      <c r="N10" s="22">
        <f t="shared" si="1"/>
        <v>0.30358781376346872</v>
      </c>
      <c r="O10" s="22">
        <f t="shared" si="2"/>
        <v>0.36538101948320323</v>
      </c>
      <c r="P10" s="23">
        <f t="shared" si="3"/>
        <v>0.44544737031955273</v>
      </c>
      <c r="Q10" s="70">
        <v>9</v>
      </c>
      <c r="R10" s="21">
        <v>9</v>
      </c>
      <c r="S10" s="23">
        <f t="shared" si="4"/>
        <v>1</v>
      </c>
    </row>
    <row r="11" spans="1:19" ht="51" x14ac:dyDescent="0.25">
      <c r="A11" s="17"/>
      <c r="B11" s="19">
        <v>5000316</v>
      </c>
      <c r="C11" s="19" t="s">
        <v>610</v>
      </c>
      <c r="D11" s="68">
        <v>3000417</v>
      </c>
      <c r="E11" s="19" t="s">
        <v>605</v>
      </c>
      <c r="F11" s="69">
        <v>22</v>
      </c>
      <c r="G11" s="19" t="s">
        <v>628</v>
      </c>
      <c r="H11" s="20">
        <v>1.8476450000000002</v>
      </c>
      <c r="I11" s="21">
        <v>3.2716570000000007</v>
      </c>
      <c r="J11" s="21">
        <f t="shared" si="0"/>
        <v>1.3811708094953481</v>
      </c>
      <c r="K11" s="21">
        <v>0.89143356949534791</v>
      </c>
      <c r="L11" s="21">
        <v>0.21212931000000004</v>
      </c>
      <c r="M11" s="21">
        <v>0.27760792999999995</v>
      </c>
      <c r="N11" s="22">
        <f t="shared" si="1"/>
        <v>0.27247158534508592</v>
      </c>
      <c r="O11" s="22">
        <f t="shared" si="2"/>
        <v>0.33731007850008354</v>
      </c>
      <c r="P11" s="23">
        <f t="shared" si="3"/>
        <v>0.42216247286783054</v>
      </c>
      <c r="Q11" s="70">
        <v>1295</v>
      </c>
      <c r="R11" s="21">
        <v>1159</v>
      </c>
      <c r="S11" s="23">
        <f t="shared" si="4"/>
        <v>0.89498069498069499</v>
      </c>
    </row>
    <row r="12" spans="1:19" ht="51" x14ac:dyDescent="0.25">
      <c r="A12" s="17"/>
      <c r="B12" s="19">
        <v>5003226</v>
      </c>
      <c r="C12" s="19" t="s">
        <v>611</v>
      </c>
      <c r="D12" s="68">
        <v>3000415</v>
      </c>
      <c r="E12" s="19" t="s">
        <v>603</v>
      </c>
      <c r="F12" s="69">
        <v>429</v>
      </c>
      <c r="G12" s="19" t="s">
        <v>629</v>
      </c>
      <c r="H12" s="20">
        <v>0.47191100000000002</v>
      </c>
      <c r="I12" s="21">
        <v>0.76433799999999985</v>
      </c>
      <c r="J12" s="21">
        <f t="shared" si="0"/>
        <v>0.3121577069370009</v>
      </c>
      <c r="K12" s="21">
        <v>0.20249751693700091</v>
      </c>
      <c r="L12" s="21">
        <v>3.1281379999999998E-2</v>
      </c>
      <c r="M12" s="21">
        <v>7.8378810000000007E-2</v>
      </c>
      <c r="N12" s="22">
        <f t="shared" si="1"/>
        <v>0.26493189784755039</v>
      </c>
      <c r="O12" s="22">
        <f t="shared" si="2"/>
        <v>0.30585800645395222</v>
      </c>
      <c r="P12" s="23">
        <f t="shared" si="3"/>
        <v>0.40840270526521116</v>
      </c>
      <c r="Q12" s="70">
        <v>7</v>
      </c>
      <c r="R12" s="21">
        <v>10</v>
      </c>
      <c r="S12" s="23">
        <f t="shared" si="4"/>
        <v>1.4285714285714286</v>
      </c>
    </row>
    <row r="13" spans="1:19" ht="38.25" x14ac:dyDescent="0.25">
      <c r="A13" s="17"/>
      <c r="B13" s="19">
        <v>5003227</v>
      </c>
      <c r="C13" s="19" t="s">
        <v>612</v>
      </c>
      <c r="D13" s="68">
        <v>3000417</v>
      </c>
      <c r="E13" s="19" t="s">
        <v>605</v>
      </c>
      <c r="F13" s="69">
        <v>545</v>
      </c>
      <c r="G13" s="19" t="s">
        <v>630</v>
      </c>
      <c r="H13" s="20">
        <v>1.2597269999999998</v>
      </c>
      <c r="I13" s="21">
        <v>1.9816480000000001</v>
      </c>
      <c r="J13" s="21">
        <f t="shared" si="0"/>
        <v>0.81433484760005792</v>
      </c>
      <c r="K13" s="21">
        <v>0.50801483760005794</v>
      </c>
      <c r="L13" s="21">
        <v>0.11980756999999999</v>
      </c>
      <c r="M13" s="21">
        <v>0.18651244</v>
      </c>
      <c r="N13" s="22">
        <f t="shared" si="1"/>
        <v>0.2563597761055737</v>
      </c>
      <c r="O13" s="22">
        <f t="shared" si="2"/>
        <v>0.31681832878495975</v>
      </c>
      <c r="P13" s="23">
        <f t="shared" si="3"/>
        <v>0.41093819265583892</v>
      </c>
      <c r="Q13" s="70">
        <v>600</v>
      </c>
      <c r="R13" s="21">
        <v>474</v>
      </c>
      <c r="S13" s="23">
        <f t="shared" si="4"/>
        <v>0.79</v>
      </c>
    </row>
    <row r="14" spans="1:19" ht="38.25" x14ac:dyDescent="0.25">
      <c r="A14" s="17"/>
      <c r="B14" s="19">
        <v>5003228</v>
      </c>
      <c r="C14" s="19" t="s">
        <v>613</v>
      </c>
      <c r="D14" s="68">
        <v>3000417</v>
      </c>
      <c r="E14" s="19" t="s">
        <v>605</v>
      </c>
      <c r="F14" s="69">
        <v>53</v>
      </c>
      <c r="G14" s="19" t="s">
        <v>631</v>
      </c>
      <c r="H14" s="20">
        <v>2.4559549999999999</v>
      </c>
      <c r="I14" s="21">
        <v>2.4853370000000004</v>
      </c>
      <c r="J14" s="21">
        <f t="shared" si="0"/>
        <v>1.2755439826730588</v>
      </c>
      <c r="K14" s="21">
        <v>0.85432304267305881</v>
      </c>
      <c r="L14" s="21">
        <v>0.1863776</v>
      </c>
      <c r="M14" s="21">
        <v>0.23484333999999998</v>
      </c>
      <c r="N14" s="22">
        <f t="shared" si="1"/>
        <v>0.34374535230958969</v>
      </c>
      <c r="O14" s="22">
        <f t="shared" si="2"/>
        <v>0.41873622879837163</v>
      </c>
      <c r="P14" s="23">
        <f t="shared" si="3"/>
        <v>0.51322777662468255</v>
      </c>
      <c r="Q14" s="70">
        <v>1500</v>
      </c>
      <c r="R14" s="21">
        <v>1542</v>
      </c>
      <c r="S14" s="23">
        <f t="shared" si="4"/>
        <v>1.028</v>
      </c>
    </row>
    <row r="15" spans="1:19" ht="38.25" x14ac:dyDescent="0.25">
      <c r="A15" s="17"/>
      <c r="B15" s="19">
        <v>5004079</v>
      </c>
      <c r="C15" s="19" t="s">
        <v>614</v>
      </c>
      <c r="D15" s="68">
        <v>3000001</v>
      </c>
      <c r="E15" s="19" t="s">
        <v>276</v>
      </c>
      <c r="F15" s="69">
        <v>60</v>
      </c>
      <c r="G15" s="19" t="s">
        <v>310</v>
      </c>
      <c r="H15" s="20">
        <v>6.0378219999999994</v>
      </c>
      <c r="I15" s="21">
        <v>8.6159339999999993</v>
      </c>
      <c r="J15" s="21">
        <f t="shared" si="0"/>
        <v>3.2760239657054093</v>
      </c>
      <c r="K15" s="21">
        <v>2.1884431857054096</v>
      </c>
      <c r="L15" s="21">
        <v>0.46415367000000002</v>
      </c>
      <c r="M15" s="21">
        <v>0.62342710999999995</v>
      </c>
      <c r="N15" s="22">
        <f t="shared" si="1"/>
        <v>0.25399952990649766</v>
      </c>
      <c r="O15" s="22">
        <f t="shared" si="2"/>
        <v>0.30787107418712933</v>
      </c>
      <c r="P15" s="23">
        <f t="shared" si="3"/>
        <v>0.38022853537473822</v>
      </c>
      <c r="Q15" s="70">
        <v>19</v>
      </c>
      <c r="R15" s="21">
        <v>18</v>
      </c>
      <c r="S15" s="23">
        <f t="shared" si="4"/>
        <v>0.94736842105263153</v>
      </c>
    </row>
    <row r="16" spans="1:19" ht="25.5" x14ac:dyDescent="0.25">
      <c r="A16" s="17"/>
      <c r="B16" s="19">
        <v>5004080</v>
      </c>
      <c r="C16" s="19" t="s">
        <v>615</v>
      </c>
      <c r="D16" s="68">
        <v>3000001</v>
      </c>
      <c r="E16" s="19" t="s">
        <v>276</v>
      </c>
      <c r="F16" s="69">
        <v>60</v>
      </c>
      <c r="G16" s="19" t="s">
        <v>310</v>
      </c>
      <c r="H16" s="20">
        <v>0.51499399999999995</v>
      </c>
      <c r="I16" s="21">
        <v>7.1139419999999998</v>
      </c>
      <c r="J16" s="21">
        <f t="shared" si="0"/>
        <v>3.303417783197097</v>
      </c>
      <c r="K16" s="21">
        <v>2.2948396831970967</v>
      </c>
      <c r="L16" s="21">
        <v>0.52703551000000004</v>
      </c>
      <c r="M16" s="21">
        <v>0.48154258999999994</v>
      </c>
      <c r="N16" s="22">
        <f t="shared" si="1"/>
        <v>0.32258341200941709</v>
      </c>
      <c r="O16" s="22">
        <f t="shared" si="2"/>
        <v>0.39666828787711467</v>
      </c>
      <c r="P16" s="23">
        <f t="shared" si="3"/>
        <v>0.46435826763798427</v>
      </c>
      <c r="Q16" s="70">
        <v>30</v>
      </c>
      <c r="R16" s="21">
        <v>30</v>
      </c>
      <c r="S16" s="23">
        <f t="shared" si="4"/>
        <v>1</v>
      </c>
    </row>
    <row r="17" spans="1:19" ht="38.25" x14ac:dyDescent="0.25">
      <c r="A17" s="17"/>
      <c r="B17" s="19">
        <v>5004081</v>
      </c>
      <c r="C17" s="19" t="s">
        <v>616</v>
      </c>
      <c r="D17" s="68">
        <v>3000001</v>
      </c>
      <c r="E17" s="19" t="s">
        <v>276</v>
      </c>
      <c r="F17" s="69">
        <v>201</v>
      </c>
      <c r="G17" s="19" t="s">
        <v>626</v>
      </c>
      <c r="H17" s="20">
        <v>1.906053</v>
      </c>
      <c r="I17" s="21">
        <v>9.8530899999999981</v>
      </c>
      <c r="J17" s="21">
        <f t="shared" si="0"/>
        <v>3.0244620591490508</v>
      </c>
      <c r="K17" s="21">
        <v>1.686431749149051</v>
      </c>
      <c r="L17" s="21">
        <v>0.92268818999999991</v>
      </c>
      <c r="M17" s="21">
        <v>0.41534211999999998</v>
      </c>
      <c r="N17" s="22">
        <f t="shared" si="1"/>
        <v>0.17115765198014546</v>
      </c>
      <c r="O17" s="22">
        <f t="shared" si="2"/>
        <v>0.26480220308035868</v>
      </c>
      <c r="P17" s="23">
        <f t="shared" si="3"/>
        <v>0.30695569198586953</v>
      </c>
      <c r="Q17" s="70">
        <v>116</v>
      </c>
      <c r="R17" s="21">
        <v>127</v>
      </c>
      <c r="S17" s="23">
        <f t="shared" si="4"/>
        <v>1.0948275862068966</v>
      </c>
    </row>
    <row r="18" spans="1:19" ht="51" x14ac:dyDescent="0.25">
      <c r="A18" s="17"/>
      <c r="B18" s="19">
        <v>5004082</v>
      </c>
      <c r="C18" s="19" t="s">
        <v>617</v>
      </c>
      <c r="D18" s="68">
        <v>3000415</v>
      </c>
      <c r="E18" s="19" t="s">
        <v>603</v>
      </c>
      <c r="F18" s="69">
        <v>86</v>
      </c>
      <c r="G18" s="19" t="s">
        <v>501</v>
      </c>
      <c r="H18" s="20">
        <v>1.1849880000000002</v>
      </c>
      <c r="I18" s="21">
        <v>2.7429799999999993</v>
      </c>
      <c r="J18" s="21">
        <f t="shared" si="0"/>
        <v>1.4237517248508746</v>
      </c>
      <c r="K18" s="21">
        <v>1.0909968048508745</v>
      </c>
      <c r="L18" s="21">
        <v>0.20978851000000001</v>
      </c>
      <c r="M18" s="21">
        <v>0.12296640999999998</v>
      </c>
      <c r="N18" s="22">
        <f t="shared" si="1"/>
        <v>0.39774143626671532</v>
      </c>
      <c r="O18" s="22">
        <f t="shared" si="2"/>
        <v>0.47422340478270891</v>
      </c>
      <c r="P18" s="23">
        <f t="shared" si="3"/>
        <v>0.51905290044071595</v>
      </c>
      <c r="Q18" s="70">
        <v>1400</v>
      </c>
      <c r="R18" s="21">
        <v>439</v>
      </c>
      <c r="S18" s="23">
        <f t="shared" si="4"/>
        <v>0.31357142857142856</v>
      </c>
    </row>
    <row r="19" spans="1:19" ht="25.5" x14ac:dyDescent="0.25">
      <c r="A19" s="17"/>
      <c r="B19" s="19">
        <v>5004083</v>
      </c>
      <c r="C19" s="19" t="s">
        <v>618</v>
      </c>
      <c r="D19" s="68">
        <v>3000416</v>
      </c>
      <c r="E19" s="19" t="s">
        <v>604</v>
      </c>
      <c r="F19" s="69">
        <v>36</v>
      </c>
      <c r="G19" s="19" t="s">
        <v>534</v>
      </c>
      <c r="H19" s="20">
        <v>1.43845</v>
      </c>
      <c r="I19" s="21">
        <v>2.3830999999999998</v>
      </c>
      <c r="J19" s="21">
        <f t="shared" si="0"/>
        <v>1.1858517751959923</v>
      </c>
      <c r="K19" s="21">
        <v>0.77757741519599222</v>
      </c>
      <c r="L19" s="21">
        <v>0.15336544999999999</v>
      </c>
      <c r="M19" s="21">
        <v>0.25490890999999993</v>
      </c>
      <c r="N19" s="22">
        <f t="shared" si="1"/>
        <v>0.32628820242373058</v>
      </c>
      <c r="O19" s="22">
        <f t="shared" si="2"/>
        <v>0.39064364281649627</v>
      </c>
      <c r="P19" s="23">
        <f t="shared" si="3"/>
        <v>0.49760890235239497</v>
      </c>
      <c r="Q19" s="70">
        <v>2</v>
      </c>
      <c r="R19" s="21">
        <v>8</v>
      </c>
      <c r="S19" s="23">
        <f t="shared" si="4"/>
        <v>4</v>
      </c>
    </row>
    <row r="20" spans="1:19" ht="25.5" x14ac:dyDescent="0.25">
      <c r="A20" s="17"/>
      <c r="B20" s="19">
        <v>5004084</v>
      </c>
      <c r="C20" s="19" t="s">
        <v>619</v>
      </c>
      <c r="D20" s="68">
        <v>3000416</v>
      </c>
      <c r="E20" s="19" t="s">
        <v>604</v>
      </c>
      <c r="F20" s="69">
        <v>574</v>
      </c>
      <c r="G20" s="19" t="s">
        <v>632</v>
      </c>
      <c r="H20" s="20">
        <v>0.5980080000000001</v>
      </c>
      <c r="I20" s="21">
        <v>1.1152979999999999</v>
      </c>
      <c r="J20" s="21">
        <f t="shared" si="0"/>
        <v>0.45187371993921904</v>
      </c>
      <c r="K20" s="21">
        <v>0.29373895993921906</v>
      </c>
      <c r="L20" s="21">
        <v>6.5971019999999991E-2</v>
      </c>
      <c r="M20" s="21">
        <v>9.2163739999999994E-2</v>
      </c>
      <c r="N20" s="22">
        <f t="shared" si="1"/>
        <v>0.26337262322645527</v>
      </c>
      <c r="O20" s="22">
        <f t="shared" si="2"/>
        <v>0.32252364833364633</v>
      </c>
      <c r="P20" s="23">
        <f t="shared" si="3"/>
        <v>0.40515962544469647</v>
      </c>
      <c r="Q20" s="70">
        <v>10170</v>
      </c>
      <c r="R20" s="21">
        <v>14819</v>
      </c>
      <c r="S20" s="23">
        <f t="shared" si="4"/>
        <v>1.4571288102261553</v>
      </c>
    </row>
    <row r="21" spans="1:19" ht="38.25" x14ac:dyDescent="0.25">
      <c r="A21" s="17"/>
      <c r="B21" s="19">
        <v>5004085</v>
      </c>
      <c r="C21" s="19" t="s">
        <v>620</v>
      </c>
      <c r="D21" s="68">
        <v>3000417</v>
      </c>
      <c r="E21" s="19" t="s">
        <v>605</v>
      </c>
      <c r="F21" s="69">
        <v>36</v>
      </c>
      <c r="G21" s="19" t="s">
        <v>534</v>
      </c>
      <c r="H21" s="20">
        <v>2.7066469999999989</v>
      </c>
      <c r="I21" s="21">
        <v>2.6120889999999997</v>
      </c>
      <c r="J21" s="21">
        <f t="shared" si="0"/>
        <v>1.160205641781022</v>
      </c>
      <c r="K21" s="21">
        <v>0.79278030178102199</v>
      </c>
      <c r="L21" s="21">
        <v>0.19070399999999998</v>
      </c>
      <c r="M21" s="21">
        <v>0.17672134</v>
      </c>
      <c r="N21" s="22">
        <f t="shared" si="1"/>
        <v>0.30350432231865837</v>
      </c>
      <c r="O21" s="22">
        <f t="shared" si="2"/>
        <v>0.37651255442713555</v>
      </c>
      <c r="P21" s="23">
        <f t="shared" si="3"/>
        <v>0.44416773003562365</v>
      </c>
      <c r="Q21" s="70">
        <v>360</v>
      </c>
      <c r="R21" s="21">
        <v>360</v>
      </c>
      <c r="S21" s="23">
        <f t="shared" si="4"/>
        <v>1</v>
      </c>
    </row>
    <row r="22" spans="1:19" ht="38.25" x14ac:dyDescent="0.25">
      <c r="A22" s="17"/>
      <c r="B22" s="19">
        <v>5004086</v>
      </c>
      <c r="C22" s="19" t="s">
        <v>621</v>
      </c>
      <c r="D22" s="68">
        <v>3000417</v>
      </c>
      <c r="E22" s="19" t="s">
        <v>605</v>
      </c>
      <c r="F22" s="69">
        <v>53</v>
      </c>
      <c r="G22" s="19" t="s">
        <v>631</v>
      </c>
      <c r="H22" s="20">
        <v>5.3288310000000001</v>
      </c>
      <c r="I22" s="21">
        <v>5.5475770000000004</v>
      </c>
      <c r="J22" s="21">
        <f t="shared" si="0"/>
        <v>3.0653080469422429</v>
      </c>
      <c r="K22" s="21">
        <v>1.9428760069422424</v>
      </c>
      <c r="L22" s="21">
        <v>0.40555709000000006</v>
      </c>
      <c r="M22" s="21">
        <v>0.71687495000000001</v>
      </c>
      <c r="N22" s="22">
        <f t="shared" si="1"/>
        <v>0.35022064712977258</v>
      </c>
      <c r="O22" s="22">
        <f t="shared" si="2"/>
        <v>0.42332591272590581</v>
      </c>
      <c r="P22" s="23">
        <f t="shared" si="3"/>
        <v>0.55254898615057402</v>
      </c>
      <c r="Q22" s="70">
        <v>322</v>
      </c>
      <c r="R22" s="21">
        <v>256</v>
      </c>
      <c r="S22" s="23">
        <f t="shared" si="4"/>
        <v>0.79503105590062106</v>
      </c>
    </row>
    <row r="23" spans="1:19" ht="38.25" x14ac:dyDescent="0.25">
      <c r="A23" s="17"/>
      <c r="B23" s="19">
        <v>5004087</v>
      </c>
      <c r="C23" s="19" t="s">
        <v>622</v>
      </c>
      <c r="D23" s="68">
        <v>3000493</v>
      </c>
      <c r="E23" s="19" t="s">
        <v>606</v>
      </c>
      <c r="F23" s="69">
        <v>269</v>
      </c>
      <c r="G23" s="19" t="s">
        <v>633</v>
      </c>
      <c r="H23" s="20">
        <v>1.5195910000000001</v>
      </c>
      <c r="I23" s="21">
        <v>1.5927910000000005</v>
      </c>
      <c r="J23" s="21">
        <f t="shared" si="0"/>
        <v>0.88013048224815471</v>
      </c>
      <c r="K23" s="21">
        <v>0.54945074224815471</v>
      </c>
      <c r="L23" s="21">
        <v>0.17465195</v>
      </c>
      <c r="M23" s="21">
        <v>0.15602779000000003</v>
      </c>
      <c r="N23" s="22">
        <f t="shared" si="1"/>
        <v>0.34496097871481851</v>
      </c>
      <c r="O23" s="22">
        <f t="shared" si="2"/>
        <v>0.45461249608275944</v>
      </c>
      <c r="P23" s="23">
        <f t="shared" si="3"/>
        <v>0.55257123015395893</v>
      </c>
      <c r="Q23" s="70">
        <v>6</v>
      </c>
      <c r="R23" s="21">
        <v>8</v>
      </c>
      <c r="S23" s="23">
        <f t="shared" si="4"/>
        <v>1.3333333333333333</v>
      </c>
    </row>
    <row r="24" spans="1:19" ht="38.25" x14ac:dyDescent="0.25">
      <c r="A24" s="17"/>
      <c r="B24" s="19">
        <v>5004088</v>
      </c>
      <c r="C24" s="19" t="s">
        <v>623</v>
      </c>
      <c r="D24" s="68">
        <v>3000493</v>
      </c>
      <c r="E24" s="19" t="s">
        <v>606</v>
      </c>
      <c r="F24" s="69">
        <v>55</v>
      </c>
      <c r="G24" s="19" t="s">
        <v>634</v>
      </c>
      <c r="H24" s="20">
        <v>3.3777710000000001</v>
      </c>
      <c r="I24" s="21">
        <v>3.3372710000000003</v>
      </c>
      <c r="J24" s="21">
        <f t="shared" si="0"/>
        <v>1.7237463807373439</v>
      </c>
      <c r="K24" s="21">
        <v>1.138296290737344</v>
      </c>
      <c r="L24" s="21">
        <v>0.21835038000000001</v>
      </c>
      <c r="M24" s="21">
        <v>0.36709970999999997</v>
      </c>
      <c r="N24" s="22">
        <f t="shared" si="1"/>
        <v>0.34108596237385091</v>
      </c>
      <c r="O24" s="22">
        <f t="shared" si="2"/>
        <v>0.40651378648522812</v>
      </c>
      <c r="P24" s="23">
        <f t="shared" si="3"/>
        <v>0.51651375652062526</v>
      </c>
      <c r="Q24" s="70">
        <v>126296</v>
      </c>
      <c r="R24" s="21">
        <v>132105</v>
      </c>
      <c r="S24" s="23">
        <f t="shared" si="4"/>
        <v>1.0459951225692026</v>
      </c>
    </row>
    <row r="25" spans="1:19" ht="38.25" x14ac:dyDescent="0.25">
      <c r="A25" s="17"/>
      <c r="B25" s="19">
        <v>5004089</v>
      </c>
      <c r="C25" s="19" t="s">
        <v>624</v>
      </c>
      <c r="D25" s="68">
        <v>3000493</v>
      </c>
      <c r="E25" s="19" t="s">
        <v>606</v>
      </c>
      <c r="F25" s="69">
        <v>6</v>
      </c>
      <c r="G25" s="19" t="s">
        <v>635</v>
      </c>
      <c r="H25" s="20">
        <v>0.71333799999999992</v>
      </c>
      <c r="I25" s="21">
        <v>0.71333799999999992</v>
      </c>
      <c r="J25" s="21">
        <f t="shared" si="0"/>
        <v>0.35363192962815337</v>
      </c>
      <c r="K25" s="21">
        <v>0.22966350962815341</v>
      </c>
      <c r="L25" s="21">
        <v>5.0732859999999998E-2</v>
      </c>
      <c r="M25" s="21">
        <v>7.3235559999999991E-2</v>
      </c>
      <c r="N25" s="22">
        <f t="shared" si="1"/>
        <v>0.32195608481274435</v>
      </c>
      <c r="O25" s="22">
        <f t="shared" si="2"/>
        <v>0.39307645131501956</v>
      </c>
      <c r="P25" s="23">
        <f t="shared" si="3"/>
        <v>0.49574245256547866</v>
      </c>
      <c r="Q25" s="70">
        <v>452700</v>
      </c>
      <c r="R25" s="21">
        <v>506357</v>
      </c>
      <c r="S25" s="23">
        <f t="shared" si="4"/>
        <v>1.1185266180693616</v>
      </c>
    </row>
    <row r="26" spans="1:19" ht="38.25" x14ac:dyDescent="0.25">
      <c r="A26" s="17"/>
      <c r="B26" s="19">
        <v>5004090</v>
      </c>
      <c r="C26" s="19" t="s">
        <v>625</v>
      </c>
      <c r="D26" s="68">
        <v>3000493</v>
      </c>
      <c r="E26" s="19" t="s">
        <v>606</v>
      </c>
      <c r="F26" s="69">
        <v>52</v>
      </c>
      <c r="G26" s="19" t="s">
        <v>636</v>
      </c>
      <c r="H26" s="20">
        <v>0.95260500000000004</v>
      </c>
      <c r="I26" s="21">
        <v>0.99390499999999993</v>
      </c>
      <c r="J26" s="21">
        <f t="shared" si="0"/>
        <v>0.38175845240578865</v>
      </c>
      <c r="K26" s="21">
        <v>0.24809661240578862</v>
      </c>
      <c r="L26" s="21">
        <v>4.9148650000000002E-2</v>
      </c>
      <c r="M26" s="21">
        <v>8.4513189999999988E-2</v>
      </c>
      <c r="N26" s="22">
        <f t="shared" si="1"/>
        <v>0.24961803432499952</v>
      </c>
      <c r="O26" s="22">
        <f t="shared" si="2"/>
        <v>0.29906808236782051</v>
      </c>
      <c r="P26" s="23">
        <f t="shared" si="3"/>
        <v>0.38409953909658234</v>
      </c>
      <c r="Q26" s="70">
        <v>643</v>
      </c>
      <c r="R26" s="21">
        <v>617</v>
      </c>
      <c r="S26" s="23">
        <f t="shared" si="4"/>
        <v>0.95956454121306378</v>
      </c>
    </row>
    <row r="27" spans="1:19" ht="15.75" thickBot="1" x14ac:dyDescent="0.3">
      <c r="A27" s="41" t="s">
        <v>294</v>
      </c>
      <c r="B27" s="43"/>
      <c r="C27" s="43"/>
      <c r="D27" s="65"/>
      <c r="E27" s="43"/>
      <c r="F27" s="66"/>
      <c r="G27" s="43"/>
      <c r="H27" s="44">
        <f t="shared" ref="H27:M27" ca="1" si="5">OFFSET(H27,-MATCH("PROYECTOS",$A$8:$A$46,0)-1,0)-(OFFSET(H27,-MATCH("PROYECTOS",$A$8:$A$46,0),0))</f>
        <v>5.4974239999999952</v>
      </c>
      <c r="I27" s="45">
        <f t="shared" ca="1" si="5"/>
        <v>5.4974240000000094</v>
      </c>
      <c r="J27" s="45">
        <f t="shared" ca="1" si="5"/>
        <v>0.58912783419484427</v>
      </c>
      <c r="K27" s="45">
        <f t="shared" ca="1" si="5"/>
        <v>0.32490725419484079</v>
      </c>
      <c r="L27" s="45">
        <f t="shared" ca="1" si="5"/>
        <v>0.17837130999999928</v>
      </c>
      <c r="M27" s="45">
        <f t="shared" ca="1" si="5"/>
        <v>8.5849270000000644E-2</v>
      </c>
      <c r="N27" s="46">
        <f t="shared" ca="1" si="1"/>
        <v>5.9101727317165322E-2</v>
      </c>
      <c r="O27" s="46">
        <f t="shared" ca="1" si="2"/>
        <v>9.1548071277536391E-2</v>
      </c>
      <c r="P27" s="47">
        <f t="shared" ca="1" si="3"/>
        <v>0.10716434355342425</v>
      </c>
      <c r="Q27" s="67"/>
      <c r="R27" s="45"/>
      <c r="S27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1"/>
  <sheetViews>
    <sheetView topLeftCell="A10" workbookViewId="0">
      <selection activeCell="A29" sqref="A29:L29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35</v>
      </c>
      <c r="B1" s="50" t="s">
        <v>23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639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234.73624099999998</v>
      </c>
      <c r="E6" s="14">
        <v>281.20155200000011</v>
      </c>
      <c r="F6" s="14">
        <v>100.59032959194377</v>
      </c>
      <c r="G6" s="14">
        <v>60.136910461943778</v>
      </c>
      <c r="H6" s="14">
        <v>17.814988019999998</v>
      </c>
      <c r="I6" s="14">
        <v>22.638431110000003</v>
      </c>
      <c r="J6" s="15">
        <v>0.21385696499265322</v>
      </c>
      <c r="K6" s="15">
        <v>0.27721005779492902</v>
      </c>
      <c r="L6" s="16">
        <v>0.35771612523654822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144.947135</v>
      </c>
      <c r="E7" s="38">
        <f ca="1">SUM(E8:OFFSET(E6,MATCH("GOBIERNOS REGIONALES",$A$8:$A$50,0),0))</f>
        <v>173.66279799999992</v>
      </c>
      <c r="F7" s="38">
        <f ca="1">SUM(F8:OFFSET(F6,MATCH("GOBIERNOS REGIONALES",$A$8:$A$50,0),0))</f>
        <v>56.358944220464878</v>
      </c>
      <c r="G7" s="38">
        <f ca="1">SUM(G8:OFFSET(G6,MATCH("GOBIERNOS REGIONALES",$A$8:$A$50,0),0))</f>
        <v>36.047303140464884</v>
      </c>
      <c r="H7" s="38">
        <f ca="1">SUM(H8:OFFSET(H6,MATCH("GOBIERNOS REGIONALES",$A$8:$A$50,0),0))</f>
        <v>9.9456748099999999</v>
      </c>
      <c r="I7" s="38">
        <f ca="1">SUM(I8:OFFSET(I6,MATCH("GOBIERNOS REGIONALES",$A$8:$A$50,0),0))</f>
        <v>10.365966269999999</v>
      </c>
      <c r="J7" s="39">
        <f ca="1">IFERROR(G7/E7,0)</f>
        <v>0.20757066888018758</v>
      </c>
      <c r="K7" s="39">
        <f ca="1">IFERROR(SUM(G7,H7)/E7,0)</f>
        <v>0.26484070555206018</v>
      </c>
      <c r="L7" s="40">
        <f ca="1">IFERROR(SUM(G7,H7,I7)/E7,0)</f>
        <v>0.32453090051252603</v>
      </c>
      <c r="M7" s="4"/>
    </row>
    <row r="8" spans="1:13" x14ac:dyDescent="0.25">
      <c r="A8" s="17"/>
      <c r="B8" s="18">
        <v>5</v>
      </c>
      <c r="C8" s="19" t="s">
        <v>105</v>
      </c>
      <c r="D8" s="20">
        <v>21.698920999999999</v>
      </c>
      <c r="E8" s="21">
        <v>23.648389999999999</v>
      </c>
      <c r="F8" s="21">
        <f t="shared" ref="F8:F30" si="0">SUM(G8,H8,I8)</f>
        <v>8.0503616245091987</v>
      </c>
      <c r="G8" s="21">
        <v>5.576068814509199</v>
      </c>
      <c r="H8" s="21">
        <v>1.2642847699999999</v>
      </c>
      <c r="I8" s="21">
        <v>1.21000804</v>
      </c>
      <c r="J8" s="22">
        <f t="shared" ref="J8:J30" si="1">IFERROR(G8/E8,0)</f>
        <v>0.23579063160363978</v>
      </c>
      <c r="K8" s="22">
        <f t="shared" ref="K8:K30" si="2">IFERROR(SUM(G8,H8)/E8,0)</f>
        <v>0.28925240088264781</v>
      </c>
      <c r="L8" s="23">
        <f t="shared" ref="L8:L30" si="3">IFERROR(SUM(G8,H8,I8)/E8,0)</f>
        <v>0.34041901476207043</v>
      </c>
      <c r="M8" s="4"/>
    </row>
    <row r="9" spans="1:13" ht="25.5" x14ac:dyDescent="0.25">
      <c r="A9" s="17"/>
      <c r="B9" s="18">
        <v>50</v>
      </c>
      <c r="C9" s="19" t="s">
        <v>129</v>
      </c>
      <c r="D9" s="20">
        <v>0.67352000000000001</v>
      </c>
      <c r="E9" s="21">
        <v>0.68332999999999988</v>
      </c>
      <c r="F9" s="21">
        <f t="shared" si="0"/>
        <v>0.35010616107308751</v>
      </c>
      <c r="G9" s="21">
        <v>0.23023591107308747</v>
      </c>
      <c r="H9" s="21">
        <v>7.0025330000000024E-2</v>
      </c>
      <c r="I9" s="21">
        <v>4.9844919999999994E-2</v>
      </c>
      <c r="J9" s="22">
        <f t="shared" si="1"/>
        <v>0.33693224514229947</v>
      </c>
      <c r="K9" s="22">
        <f t="shared" si="2"/>
        <v>0.43940883771104378</v>
      </c>
      <c r="L9" s="23">
        <f t="shared" si="3"/>
        <v>0.5123529789019764</v>
      </c>
      <c r="M9" s="4"/>
    </row>
    <row r="10" spans="1:13" ht="25.5" x14ac:dyDescent="0.25">
      <c r="A10" s="17"/>
      <c r="B10" s="18">
        <v>51</v>
      </c>
      <c r="C10" s="19" t="s">
        <v>130</v>
      </c>
      <c r="D10" s="20">
        <v>122.26469399999999</v>
      </c>
      <c r="E10" s="21">
        <v>149.06118799999993</v>
      </c>
      <c r="F10" s="21">
        <f t="shared" si="0"/>
        <v>47.901228366308388</v>
      </c>
      <c r="G10" s="21">
        <v>30.200186856308392</v>
      </c>
      <c r="H10" s="21">
        <v>8.6049187699999994</v>
      </c>
      <c r="I10" s="21">
        <v>9.0961227400000002</v>
      </c>
      <c r="J10" s="22">
        <f t="shared" si="1"/>
        <v>0.20260261749898575</v>
      </c>
      <c r="K10" s="22">
        <f t="shared" si="2"/>
        <v>0.26033004397032183</v>
      </c>
      <c r="L10" s="23">
        <f t="shared" si="3"/>
        <v>0.32135278813361134</v>
      </c>
      <c r="M10" s="4"/>
    </row>
    <row r="11" spans="1:13" ht="25.5" x14ac:dyDescent="0.25">
      <c r="A11" s="17"/>
      <c r="B11" s="18">
        <v>55</v>
      </c>
      <c r="C11" s="19" t="s">
        <v>132</v>
      </c>
      <c r="D11" s="20">
        <v>0.15000000000000002</v>
      </c>
      <c r="E11" s="21">
        <v>0.10988999999999999</v>
      </c>
      <c r="F11" s="21">
        <f t="shared" si="0"/>
        <v>5.7246699861884121E-3</v>
      </c>
      <c r="G11" s="21">
        <v>3.3739199861884117E-3</v>
      </c>
      <c r="H11" s="21">
        <v>0</v>
      </c>
      <c r="I11" s="21">
        <v>2.35075E-3</v>
      </c>
      <c r="J11" s="22">
        <f t="shared" si="1"/>
        <v>3.0702702577017127E-2</v>
      </c>
      <c r="K11" s="22">
        <f t="shared" si="2"/>
        <v>3.0702702577017127E-2</v>
      </c>
      <c r="L11" s="23">
        <f t="shared" si="3"/>
        <v>5.2094548968863522E-2</v>
      </c>
      <c r="M11" s="4"/>
    </row>
    <row r="12" spans="1:13" x14ac:dyDescent="0.25">
      <c r="A12" s="17"/>
      <c r="B12" s="18">
        <v>112</v>
      </c>
      <c r="C12" s="19" t="s">
        <v>140</v>
      </c>
      <c r="D12" s="20">
        <v>0.16</v>
      </c>
      <c r="E12" s="21">
        <v>0.15999999999999998</v>
      </c>
      <c r="F12" s="21">
        <f t="shared" si="0"/>
        <v>5.1523398588016849E-2</v>
      </c>
      <c r="G12" s="21">
        <v>3.7437638588016853E-2</v>
      </c>
      <c r="H12" s="21">
        <v>6.4459400000000007E-3</v>
      </c>
      <c r="I12" s="21">
        <v>7.6398200000000003E-3</v>
      </c>
      <c r="J12" s="22">
        <f t="shared" si="1"/>
        <v>0.23398524117510536</v>
      </c>
      <c r="K12" s="22">
        <f t="shared" si="2"/>
        <v>0.27427236617510536</v>
      </c>
      <c r="L12" s="23">
        <f t="shared" si="3"/>
        <v>0.32202124117510533</v>
      </c>
      <c r="M12" s="4"/>
    </row>
    <row r="13" spans="1:13" x14ac:dyDescent="0.25">
      <c r="A13" s="34" t="s">
        <v>206</v>
      </c>
      <c r="B13" s="57"/>
      <c r="C13" s="36"/>
      <c r="D13" s="37">
        <f ca="1">SUM(D14:OFFSET(D12,(MATCH("GOBIERNOS LOCALES",$A$8:$A$50,0)-MATCH("GOBIERNOS REGIONALES",$A$8:$A$50,0)),0))</f>
        <v>42.564518000000007</v>
      </c>
      <c r="E13" s="38">
        <f ca="1">SUM(E14:OFFSET(E12,(MATCH("GOBIERNOS LOCALES",$A$8:$A$50,0)-MATCH("GOBIERNOS REGIONALES",$A$8:$A$50,0)),0))</f>
        <v>55.885991999999995</v>
      </c>
      <c r="F13" s="38">
        <f ca="1">SUM(F14:OFFSET(F12,(MATCH("GOBIERNOS LOCALES",$A$8:$A$50,0)-MATCH("GOBIERNOS REGIONALES",$A$8:$A$50,0)),0))</f>
        <v>18.640433471875312</v>
      </c>
      <c r="G13" s="38">
        <f ca="1">SUM(G14:OFFSET(G12,(MATCH("GOBIERNOS LOCALES",$A$8:$A$50,0)-MATCH("GOBIERNOS REGIONALES",$A$8:$A$50,0)),0))</f>
        <v>9.5956024618753109</v>
      </c>
      <c r="H13" s="38">
        <f ca="1">SUM(H14:OFFSET(H12,(MATCH("GOBIERNOS LOCALES",$A$8:$A$50,0)-MATCH("GOBIERNOS REGIONALES",$A$8:$A$50,0)),0))</f>
        <v>4.0774246700000001</v>
      </c>
      <c r="I13" s="38">
        <f ca="1">SUM(I14:OFFSET(I12,(MATCH("GOBIERNOS LOCALES",$A$8:$A$50,0)-MATCH("GOBIERNOS REGIONALES",$A$8:$A$50,0)),0))</f>
        <v>4.9674063399999993</v>
      </c>
      <c r="J13" s="39">
        <f t="shared" ca="1" si="1"/>
        <v>0.17169959981877592</v>
      </c>
      <c r="K13" s="39">
        <f t="shared" ca="1" si="2"/>
        <v>0.24465929014689966</v>
      </c>
      <c r="L13" s="40">
        <f t="shared" ca="1" si="3"/>
        <v>0.3335439312211782</v>
      </c>
      <c r="M13" s="4"/>
    </row>
    <row r="14" spans="1:13" x14ac:dyDescent="0.25">
      <c r="A14" s="17"/>
      <c r="B14" s="18">
        <v>440</v>
      </c>
      <c r="C14" s="19" t="s">
        <v>207</v>
      </c>
      <c r="D14" s="20">
        <v>2.5240119999999999</v>
      </c>
      <c r="E14" s="21">
        <v>3.9220969999999999</v>
      </c>
      <c r="F14" s="21">
        <f t="shared" si="0"/>
        <v>0.71396261186881627</v>
      </c>
      <c r="G14" s="21">
        <v>0.22509990186881623</v>
      </c>
      <c r="H14" s="21">
        <v>0.11141959</v>
      </c>
      <c r="I14" s="21">
        <v>0.37744312000000002</v>
      </c>
      <c r="J14" s="22">
        <f t="shared" si="1"/>
        <v>5.7392742165432484E-2</v>
      </c>
      <c r="K14" s="22">
        <f t="shared" si="2"/>
        <v>8.5800910040933778E-2</v>
      </c>
      <c r="L14" s="23">
        <f t="shared" si="3"/>
        <v>0.18203593941425117</v>
      </c>
      <c r="M14" s="4"/>
    </row>
    <row r="15" spans="1:13" x14ac:dyDescent="0.25">
      <c r="A15" s="17"/>
      <c r="B15" s="18">
        <v>443</v>
      </c>
      <c r="C15" s="19" t="s">
        <v>210</v>
      </c>
      <c r="D15" s="20">
        <v>0</v>
      </c>
      <c r="E15" s="21">
        <v>1.0828719999999998</v>
      </c>
      <c r="F15" s="21">
        <f t="shared" si="0"/>
        <v>0.20098952347878143</v>
      </c>
      <c r="G15" s="21">
        <v>0.12132587347878143</v>
      </c>
      <c r="H15" s="21">
        <v>4.2548629999999997E-2</v>
      </c>
      <c r="I15" s="21">
        <v>3.7115019999999999E-2</v>
      </c>
      <c r="J15" s="22">
        <f t="shared" si="1"/>
        <v>0.1120408261352971</v>
      </c>
      <c r="K15" s="22">
        <f t="shared" si="2"/>
        <v>0.15133321711040776</v>
      </c>
      <c r="L15" s="23">
        <f t="shared" si="3"/>
        <v>0.18560783128456684</v>
      </c>
      <c r="M15" s="4"/>
    </row>
    <row r="16" spans="1:13" x14ac:dyDescent="0.25">
      <c r="A16" s="17"/>
      <c r="B16" s="18">
        <v>444</v>
      </c>
      <c r="C16" s="19" t="s">
        <v>211</v>
      </c>
      <c r="D16" s="20">
        <v>0</v>
      </c>
      <c r="E16" s="21">
        <v>0.35</v>
      </c>
      <c r="F16" s="21">
        <f t="shared" si="0"/>
        <v>5.0650369300621743E-2</v>
      </c>
      <c r="G16" s="21">
        <v>2.8426069300621748E-2</v>
      </c>
      <c r="H16" s="21">
        <v>9.6603000000000001E-3</v>
      </c>
      <c r="I16" s="21">
        <v>1.2564000000000001E-2</v>
      </c>
      <c r="J16" s="22">
        <f t="shared" si="1"/>
        <v>8.1217340858919282E-2</v>
      </c>
      <c r="K16" s="22">
        <f t="shared" si="2"/>
        <v>0.10881819800177642</v>
      </c>
      <c r="L16" s="23">
        <f t="shared" si="3"/>
        <v>0.14471534085891927</v>
      </c>
      <c r="M16" s="4"/>
    </row>
    <row r="17" spans="1:13" x14ac:dyDescent="0.25">
      <c r="A17" s="17"/>
      <c r="B17" s="18">
        <v>445</v>
      </c>
      <c r="C17" s="19" t="s">
        <v>212</v>
      </c>
      <c r="D17" s="20">
        <v>0.850912</v>
      </c>
      <c r="E17" s="21">
        <v>1.8585120000000004</v>
      </c>
      <c r="F17" s="21">
        <f t="shared" si="0"/>
        <v>0.71800927035425155</v>
      </c>
      <c r="G17" s="21">
        <v>0.43335514035425149</v>
      </c>
      <c r="H17" s="21">
        <v>0.13255991</v>
      </c>
      <c r="I17" s="21">
        <v>0.15209422</v>
      </c>
      <c r="J17" s="22">
        <f t="shared" si="1"/>
        <v>0.23317317313756994</v>
      </c>
      <c r="K17" s="22">
        <f t="shared" si="2"/>
        <v>0.30449900261835888</v>
      </c>
      <c r="L17" s="23">
        <f t="shared" si="3"/>
        <v>0.38633555788407681</v>
      </c>
      <c r="M17" s="4"/>
    </row>
    <row r="18" spans="1:13" x14ac:dyDescent="0.25">
      <c r="A18" s="17"/>
      <c r="B18" s="18">
        <v>446</v>
      </c>
      <c r="C18" s="19" t="s">
        <v>213</v>
      </c>
      <c r="D18" s="20">
        <v>15.818574000000002</v>
      </c>
      <c r="E18" s="21">
        <v>14.377891</v>
      </c>
      <c r="F18" s="21">
        <f t="shared" si="0"/>
        <v>6.8977700855760657</v>
      </c>
      <c r="G18" s="21">
        <v>3.8783405455760658</v>
      </c>
      <c r="H18" s="21">
        <v>1.6577095599999998</v>
      </c>
      <c r="I18" s="21">
        <v>1.3617199799999999</v>
      </c>
      <c r="J18" s="22">
        <f t="shared" si="1"/>
        <v>0.26974335426357493</v>
      </c>
      <c r="K18" s="22">
        <f t="shared" si="2"/>
        <v>0.38503909269976144</v>
      </c>
      <c r="L18" s="23">
        <f t="shared" si="3"/>
        <v>0.47974839185914442</v>
      </c>
      <c r="M18" s="4"/>
    </row>
    <row r="19" spans="1:13" x14ac:dyDescent="0.25">
      <c r="A19" s="17"/>
      <c r="B19" s="18">
        <v>447</v>
      </c>
      <c r="C19" s="19" t="s">
        <v>214</v>
      </c>
      <c r="D19" s="20">
        <v>6.8522039999999995</v>
      </c>
      <c r="E19" s="21">
        <v>4.7579070000000003</v>
      </c>
      <c r="F19" s="21">
        <f t="shared" si="0"/>
        <v>2.040077291998009</v>
      </c>
      <c r="G19" s="21">
        <v>1.0972795819980092</v>
      </c>
      <c r="H19" s="21">
        <v>0.28289309000000001</v>
      </c>
      <c r="I19" s="21">
        <v>0.65990461999999994</v>
      </c>
      <c r="J19" s="22">
        <f t="shared" si="1"/>
        <v>0.23062232658141682</v>
      </c>
      <c r="K19" s="22">
        <f t="shared" si="2"/>
        <v>0.29007979180719778</v>
      </c>
      <c r="L19" s="23">
        <f t="shared" si="3"/>
        <v>0.42877620180428261</v>
      </c>
      <c r="M19" s="4"/>
    </row>
    <row r="20" spans="1:13" x14ac:dyDescent="0.25">
      <c r="A20" s="17"/>
      <c r="B20" s="18">
        <v>448</v>
      </c>
      <c r="C20" s="19" t="s">
        <v>215</v>
      </c>
      <c r="D20" s="20">
        <v>3.8047520000000001</v>
      </c>
      <c r="E20" s="21">
        <v>3.6008369999999998</v>
      </c>
      <c r="F20" s="21">
        <f t="shared" si="0"/>
        <v>1.3854507091271711</v>
      </c>
      <c r="G20" s="21">
        <v>0.81348003912717104</v>
      </c>
      <c r="H20" s="21">
        <v>0.29399766999999999</v>
      </c>
      <c r="I20" s="21">
        <v>0.27797300000000003</v>
      </c>
      <c r="J20" s="22">
        <f t="shared" si="1"/>
        <v>0.22591415249487024</v>
      </c>
      <c r="K20" s="22">
        <f t="shared" si="2"/>
        <v>0.30756118900332646</v>
      </c>
      <c r="L20" s="23">
        <f t="shared" si="3"/>
        <v>0.38475796297560017</v>
      </c>
      <c r="M20" s="4"/>
    </row>
    <row r="21" spans="1:13" x14ac:dyDescent="0.25">
      <c r="A21" s="17"/>
      <c r="B21" s="18">
        <v>450</v>
      </c>
      <c r="C21" s="19" t="s">
        <v>217</v>
      </c>
      <c r="D21" s="20">
        <v>0</v>
      </c>
      <c r="E21" s="21">
        <v>0.118588</v>
      </c>
      <c r="F21" s="21">
        <f t="shared" si="0"/>
        <v>1.8E-3</v>
      </c>
      <c r="G21" s="21">
        <v>0</v>
      </c>
      <c r="H21" s="21">
        <v>0</v>
      </c>
      <c r="I21" s="21">
        <v>1.8E-3</v>
      </c>
      <c r="J21" s="22">
        <f t="shared" si="1"/>
        <v>0</v>
      </c>
      <c r="K21" s="22">
        <f t="shared" si="2"/>
        <v>0</v>
      </c>
      <c r="L21" s="23">
        <f t="shared" si="3"/>
        <v>1.5178601544844334E-2</v>
      </c>
      <c r="M21" s="4"/>
    </row>
    <row r="22" spans="1:13" x14ac:dyDescent="0.25">
      <c r="A22" s="17"/>
      <c r="B22" s="18">
        <v>452</v>
      </c>
      <c r="C22" s="19" t="s">
        <v>219</v>
      </c>
      <c r="D22" s="20">
        <v>4.4090559999999996</v>
      </c>
      <c r="E22" s="21">
        <v>9.4396740000000001</v>
      </c>
      <c r="F22" s="21">
        <f t="shared" si="0"/>
        <v>2.0634922524909971</v>
      </c>
      <c r="G22" s="21">
        <v>0.53441949249099707</v>
      </c>
      <c r="H22" s="21">
        <v>0.65341881000000002</v>
      </c>
      <c r="I22" s="21">
        <v>0.87565395000000001</v>
      </c>
      <c r="J22" s="22">
        <f t="shared" si="1"/>
        <v>5.6614189482708521E-2</v>
      </c>
      <c r="K22" s="22">
        <f t="shared" si="2"/>
        <v>0.12583467421554992</v>
      </c>
      <c r="L22" s="23">
        <f t="shared" si="3"/>
        <v>0.21859783001944741</v>
      </c>
      <c r="M22" s="4"/>
    </row>
    <row r="23" spans="1:13" x14ac:dyDescent="0.25">
      <c r="A23" s="17"/>
      <c r="B23" s="18">
        <v>454</v>
      </c>
      <c r="C23" s="19" t="s">
        <v>221</v>
      </c>
      <c r="D23" s="20">
        <v>0</v>
      </c>
      <c r="E23" s="21">
        <v>0.77259100000000003</v>
      </c>
      <c r="F23" s="21">
        <f t="shared" si="0"/>
        <v>0.54589562557322813</v>
      </c>
      <c r="G23" s="21">
        <v>0.27461891557322815</v>
      </c>
      <c r="H23" s="21">
        <v>0.1193428</v>
      </c>
      <c r="I23" s="21">
        <v>0.15193391000000001</v>
      </c>
      <c r="J23" s="22">
        <f t="shared" si="1"/>
        <v>0.35545186984216504</v>
      </c>
      <c r="K23" s="22">
        <f t="shared" si="2"/>
        <v>0.5099227347629316</v>
      </c>
      <c r="L23" s="23">
        <f t="shared" si="3"/>
        <v>0.7065777695743648</v>
      </c>
      <c r="M23" s="4"/>
    </row>
    <row r="24" spans="1:13" x14ac:dyDescent="0.25">
      <c r="A24" s="17"/>
      <c r="B24" s="18">
        <v>456</v>
      </c>
      <c r="C24" s="19" t="s">
        <v>223</v>
      </c>
      <c r="D24" s="20">
        <v>2.4416959999999999</v>
      </c>
      <c r="E24" s="21">
        <v>2.0147750000000006</v>
      </c>
      <c r="F24" s="21">
        <f t="shared" si="0"/>
        <v>0.62973762215932327</v>
      </c>
      <c r="G24" s="21">
        <v>0.35132168215932325</v>
      </c>
      <c r="H24" s="21">
        <v>0.16468408000000001</v>
      </c>
      <c r="I24" s="21">
        <v>0.11373185999999999</v>
      </c>
      <c r="J24" s="22">
        <f t="shared" si="1"/>
        <v>0.17437266303151625</v>
      </c>
      <c r="K24" s="22">
        <f t="shared" si="2"/>
        <v>0.2561108620860012</v>
      </c>
      <c r="L24" s="23">
        <f t="shared" si="3"/>
        <v>0.31255977573640881</v>
      </c>
      <c r="M24" s="4"/>
    </row>
    <row r="25" spans="1:13" x14ac:dyDescent="0.25">
      <c r="A25" s="17"/>
      <c r="B25" s="18">
        <v>457</v>
      </c>
      <c r="C25" s="19" t="s">
        <v>224</v>
      </c>
      <c r="D25" s="20">
        <v>5.7500000000000002E-2</v>
      </c>
      <c r="E25" s="21">
        <v>1.3822749999999999</v>
      </c>
      <c r="F25" s="21">
        <f t="shared" si="0"/>
        <v>0.4162646908455287</v>
      </c>
      <c r="G25" s="21">
        <v>0.28582227084552869</v>
      </c>
      <c r="H25" s="21">
        <v>5.6552110000000003E-2</v>
      </c>
      <c r="I25" s="21">
        <v>7.3890310000000015E-2</v>
      </c>
      <c r="J25" s="22">
        <f t="shared" si="1"/>
        <v>0.20677670568123471</v>
      </c>
      <c r="K25" s="22">
        <f t="shared" si="2"/>
        <v>0.24768904946232023</v>
      </c>
      <c r="L25" s="23">
        <f t="shared" si="3"/>
        <v>0.30114462812792586</v>
      </c>
      <c r="M25" s="4"/>
    </row>
    <row r="26" spans="1:13" x14ac:dyDescent="0.25">
      <c r="A26" s="17"/>
      <c r="B26" s="18">
        <v>458</v>
      </c>
      <c r="C26" s="19" t="s">
        <v>225</v>
      </c>
      <c r="D26" s="20">
        <v>2.1758120000000001</v>
      </c>
      <c r="E26" s="21">
        <v>3.2990880000000002</v>
      </c>
      <c r="F26" s="21">
        <f t="shared" si="0"/>
        <v>1.2395596090850005</v>
      </c>
      <c r="G26" s="21">
        <v>0.49526056908500032</v>
      </c>
      <c r="H26" s="21">
        <v>0.15876708</v>
      </c>
      <c r="I26" s="21">
        <v>0.58553196000000007</v>
      </c>
      <c r="J26" s="22">
        <f t="shared" si="1"/>
        <v>0.15012044816173448</v>
      </c>
      <c r="K26" s="22">
        <f t="shared" si="2"/>
        <v>0.1982449843972032</v>
      </c>
      <c r="L26" s="23">
        <f t="shared" si="3"/>
        <v>0.37572796151087828</v>
      </c>
      <c r="M26" s="4"/>
    </row>
    <row r="27" spans="1:13" x14ac:dyDescent="0.25">
      <c r="A27" s="17"/>
      <c r="B27" s="18">
        <v>459</v>
      </c>
      <c r="C27" s="19" t="s">
        <v>226</v>
      </c>
      <c r="D27" s="20">
        <v>3.6</v>
      </c>
      <c r="E27" s="21">
        <v>6.5750840000000004</v>
      </c>
      <c r="F27" s="21">
        <f t="shared" si="0"/>
        <v>1.4371475445809974</v>
      </c>
      <c r="G27" s="21">
        <v>0.89612357458099723</v>
      </c>
      <c r="H27" s="21">
        <v>0.33497196000000001</v>
      </c>
      <c r="I27" s="21">
        <v>0.20605201000000001</v>
      </c>
      <c r="J27" s="22">
        <f t="shared" si="1"/>
        <v>0.13629081766575107</v>
      </c>
      <c r="K27" s="22">
        <f t="shared" si="2"/>
        <v>0.18723647250453337</v>
      </c>
      <c r="L27" s="23">
        <f t="shared" si="3"/>
        <v>0.21857478088203849</v>
      </c>
      <c r="M27" s="4"/>
    </row>
    <row r="28" spans="1:13" x14ac:dyDescent="0.25">
      <c r="A28" s="17"/>
      <c r="B28" s="18">
        <v>460</v>
      </c>
      <c r="C28" s="19" t="s">
        <v>227</v>
      </c>
      <c r="D28" s="20">
        <v>0</v>
      </c>
      <c r="E28" s="21">
        <v>2.303801</v>
      </c>
      <c r="F28" s="21">
        <f t="shared" si="0"/>
        <v>0.28649476579853056</v>
      </c>
      <c r="G28" s="21">
        <v>0.15069730579853058</v>
      </c>
      <c r="H28" s="21">
        <v>5.8799079999999997E-2</v>
      </c>
      <c r="I28" s="21">
        <v>7.6998379999999991E-2</v>
      </c>
      <c r="J28" s="22">
        <f t="shared" si="1"/>
        <v>6.541246652750414E-2</v>
      </c>
      <c r="K28" s="22">
        <f t="shared" si="2"/>
        <v>9.0935104984558382E-2</v>
      </c>
      <c r="L28" s="23">
        <f t="shared" si="3"/>
        <v>0.12435742748550355</v>
      </c>
      <c r="M28" s="4"/>
    </row>
    <row r="29" spans="1:13" x14ac:dyDescent="0.25">
      <c r="A29" s="17"/>
      <c r="B29" s="18">
        <v>461</v>
      </c>
      <c r="C29" s="19" t="s">
        <v>228</v>
      </c>
      <c r="D29" s="20">
        <v>0.03</v>
      </c>
      <c r="E29" s="21">
        <v>0.03</v>
      </c>
      <c r="F29" s="21">
        <f t="shared" si="0"/>
        <v>1.3131499637989326E-2</v>
      </c>
      <c r="G29" s="21">
        <v>1.0031499637989327E-2</v>
      </c>
      <c r="H29" s="21">
        <v>1E-4</v>
      </c>
      <c r="I29" s="21">
        <v>3.0000000000000001E-3</v>
      </c>
      <c r="J29" s="22">
        <f t="shared" si="1"/>
        <v>0.33438332126631093</v>
      </c>
      <c r="K29" s="22">
        <f t="shared" si="2"/>
        <v>0.33771665459964423</v>
      </c>
      <c r="L29" s="23">
        <f t="shared" si="3"/>
        <v>0.43771665459964421</v>
      </c>
      <c r="M29" s="4"/>
    </row>
    <row r="30" spans="1:13" ht="15.75" thickBot="1" x14ac:dyDescent="0.3">
      <c r="A30" s="41" t="s">
        <v>233</v>
      </c>
      <c r="B30" s="58"/>
      <c r="C30" s="43"/>
      <c r="D30" s="44">
        <v>47.224588000000011</v>
      </c>
      <c r="E30" s="45">
        <v>51.652762000000017</v>
      </c>
      <c r="F30" s="45">
        <f t="shared" si="0"/>
        <v>25.590951899603592</v>
      </c>
      <c r="G30" s="45">
        <v>14.494004859603592</v>
      </c>
      <c r="H30" s="45">
        <v>3.7918885399999991</v>
      </c>
      <c r="I30" s="45">
        <v>7.3050585000000021</v>
      </c>
      <c r="J30" s="46">
        <f t="shared" si="1"/>
        <v>0.28060464336067037</v>
      </c>
      <c r="K30" s="46">
        <f t="shared" si="2"/>
        <v>0.35401579105496012</v>
      </c>
      <c r="L30" s="47">
        <f t="shared" si="3"/>
        <v>0.49544208109536492</v>
      </c>
      <c r="M30" s="4"/>
    </row>
    <row r="31" spans="1:13" x14ac:dyDescent="0.25">
      <c r="D31" s="5"/>
      <c r="E31" s="5"/>
      <c r="F31" s="5"/>
      <c r="G31" s="5"/>
      <c r="H31" s="5"/>
      <c r="I31" s="5"/>
      <c r="J31" s="4"/>
      <c r="K31" s="4"/>
      <c r="L31" s="4"/>
      <c r="M3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16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35</v>
      </c>
      <c r="B1" s="51" t="s">
        <v>23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640</v>
      </c>
      <c r="N2" s="72" t="s">
        <v>665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234.73624099999998</v>
      </c>
      <c r="E6" s="14">
        <f ca="1">SUM(E7:OFFSET(E7,50,0))</f>
        <v>281.20155200000011</v>
      </c>
      <c r="F6" s="14">
        <f ca="1">SUM(F7:OFFSET(F7,50,0))</f>
        <v>100.59032959194377</v>
      </c>
      <c r="G6" s="14">
        <f ca="1">SUM(G7:OFFSET(G7,50,0))</f>
        <v>60.136910461943778</v>
      </c>
      <c r="H6" s="14">
        <f ca="1">SUM(H7:OFFSET(H7,50,0))</f>
        <v>17.814988019999998</v>
      </c>
      <c r="I6" s="14">
        <f ca="1">SUM(I7:OFFSET(I7,50,0))</f>
        <v>22.638431110000003</v>
      </c>
      <c r="J6" s="15">
        <f ca="1">IFERROR(G6/E6,0)</f>
        <v>0.21385696499265322</v>
      </c>
      <c r="K6" s="15">
        <f ca="1">IFERROR(SUM(G6,H6)/E6,0)</f>
        <v>0.27721005779492902</v>
      </c>
      <c r="L6" s="16">
        <f ca="1">IFERROR(SUM(G6,H6,I6)/E6,0)</f>
        <v>0.35771612523654822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2.9256420000000003</v>
      </c>
      <c r="E7" s="21">
        <v>4.7187339999999995</v>
      </c>
      <c r="F7" s="21">
        <f t="shared" ref="F7:F30" si="0">SUM(G7,H7,I7)</f>
        <v>0.91904397276055039</v>
      </c>
      <c r="G7" s="21">
        <v>0.29226825276055024</v>
      </c>
      <c r="H7" s="21">
        <v>0.19193823999999998</v>
      </c>
      <c r="I7" s="21">
        <v>0.43483748000000011</v>
      </c>
      <c r="J7" s="22">
        <f t="shared" ref="J7:J30" si="1">IFERROR(G7/E7,0)</f>
        <v>6.1937852983565141E-2</v>
      </c>
      <c r="K7" s="22">
        <f t="shared" ref="K7:K30" si="2">IFERROR(SUM(G7,H7)/E7,0)</f>
        <v>0.10261364441406323</v>
      </c>
      <c r="L7" s="23">
        <f t="shared" ref="L7:L30" si="3">IFERROR(SUM(G7,H7,I7)/E7,0)</f>
        <v>0.19476494601317865</v>
      </c>
      <c r="M7" s="4"/>
      <c r="N7" t="s">
        <v>257</v>
      </c>
      <c r="O7" s="5">
        <v>26.204212439449741</v>
      </c>
      <c r="P7" s="71">
        <v>0.54326914678472094</v>
      </c>
    </row>
    <row r="8" spans="1:16" x14ac:dyDescent="0.25">
      <c r="A8" s="17"/>
      <c r="B8" s="55">
        <v>2</v>
      </c>
      <c r="C8" s="19" t="s">
        <v>251</v>
      </c>
      <c r="D8" s="20">
        <v>1.1304990000000001</v>
      </c>
      <c r="E8" s="21">
        <v>6.3278999999999987</v>
      </c>
      <c r="F8" s="21">
        <f t="shared" si="0"/>
        <v>0.61258008084126891</v>
      </c>
      <c r="G8" s="21">
        <v>0.41554533084126888</v>
      </c>
      <c r="H8" s="21">
        <v>8.677399999999999E-2</v>
      </c>
      <c r="I8" s="21">
        <v>0.11026074999999999</v>
      </c>
      <c r="J8" s="22">
        <f t="shared" si="1"/>
        <v>6.5668757540616782E-2</v>
      </c>
      <c r="K8" s="22">
        <f t="shared" si="2"/>
        <v>7.9381679679082953E-2</v>
      </c>
      <c r="L8" s="23">
        <f t="shared" si="3"/>
        <v>9.6806220205956015E-2</v>
      </c>
      <c r="M8" s="4"/>
      <c r="N8" t="s">
        <v>266</v>
      </c>
      <c r="O8" s="5">
        <v>0.82310074943677569</v>
      </c>
      <c r="P8" s="71">
        <v>0.53639845645425732</v>
      </c>
    </row>
    <row r="9" spans="1:16" x14ac:dyDescent="0.25">
      <c r="A9" s="17"/>
      <c r="B9" s="55">
        <v>3</v>
      </c>
      <c r="C9" s="19" t="s">
        <v>252</v>
      </c>
      <c r="D9" s="20">
        <v>0.58515099999999998</v>
      </c>
      <c r="E9" s="21">
        <v>0.99845499999999998</v>
      </c>
      <c r="F9" s="21">
        <f t="shared" si="0"/>
        <v>0.33700135139771092</v>
      </c>
      <c r="G9" s="21">
        <v>0.18046402139771089</v>
      </c>
      <c r="H9" s="21">
        <v>5.9170010000000002E-2</v>
      </c>
      <c r="I9" s="21">
        <v>9.7367320000000007E-2</v>
      </c>
      <c r="J9" s="22">
        <f t="shared" si="1"/>
        <v>0.18074326974947383</v>
      </c>
      <c r="K9" s="22">
        <f t="shared" si="2"/>
        <v>0.24000483887377086</v>
      </c>
      <c r="L9" s="23">
        <f t="shared" si="3"/>
        <v>0.33752282416103974</v>
      </c>
      <c r="M9" s="4"/>
      <c r="N9" t="s">
        <v>258</v>
      </c>
      <c r="O9" s="5">
        <v>3.9351910059625976</v>
      </c>
      <c r="P9" s="71">
        <v>0.5014926814885412</v>
      </c>
    </row>
    <row r="10" spans="1:16" x14ac:dyDescent="0.25">
      <c r="A10" s="17"/>
      <c r="B10" s="55">
        <v>4</v>
      </c>
      <c r="C10" s="19" t="s">
        <v>253</v>
      </c>
      <c r="D10" s="20">
        <v>6.4260379999999984</v>
      </c>
      <c r="E10" s="21">
        <v>2.3826580000000006</v>
      </c>
      <c r="F10" s="21">
        <f t="shared" si="0"/>
        <v>0.51782492509911338</v>
      </c>
      <c r="G10" s="21">
        <v>0.33078505509911338</v>
      </c>
      <c r="H10" s="21">
        <v>0.10428119999999999</v>
      </c>
      <c r="I10" s="21">
        <v>8.2758669999999993E-2</v>
      </c>
      <c r="J10" s="22">
        <f t="shared" si="1"/>
        <v>0.13883027068891687</v>
      </c>
      <c r="K10" s="22">
        <f t="shared" si="2"/>
        <v>0.18259702193899133</v>
      </c>
      <c r="L10" s="23">
        <f t="shared" si="3"/>
        <v>0.21733078146301871</v>
      </c>
      <c r="M10" s="4"/>
      <c r="N10" t="s">
        <v>255</v>
      </c>
      <c r="O10" s="5">
        <v>2.3922933326456373</v>
      </c>
      <c r="P10" s="71">
        <v>0.4899050029807715</v>
      </c>
    </row>
    <row r="11" spans="1:16" x14ac:dyDescent="0.25">
      <c r="A11" s="17"/>
      <c r="B11" s="55">
        <v>5</v>
      </c>
      <c r="C11" s="19" t="s">
        <v>254</v>
      </c>
      <c r="D11" s="20">
        <v>1.6358109999999999</v>
      </c>
      <c r="E11" s="21">
        <v>1.6781350000000002</v>
      </c>
      <c r="F11" s="21">
        <f t="shared" si="0"/>
        <v>0.70591696525120951</v>
      </c>
      <c r="G11" s="21">
        <v>0.49430667525120953</v>
      </c>
      <c r="H11" s="21">
        <v>9.6317960000000022E-2</v>
      </c>
      <c r="I11" s="21">
        <v>0.11529232999999998</v>
      </c>
      <c r="J11" s="22">
        <f t="shared" si="1"/>
        <v>0.29455715735099353</v>
      </c>
      <c r="K11" s="22">
        <f t="shared" si="2"/>
        <v>0.35195299260858603</v>
      </c>
      <c r="L11" s="23">
        <f t="shared" si="3"/>
        <v>0.42065564763931951</v>
      </c>
      <c r="M11" s="4"/>
      <c r="N11" t="s">
        <v>254</v>
      </c>
      <c r="O11" s="5">
        <v>0.70591696525120951</v>
      </c>
      <c r="P11" s="71">
        <v>0.42065564763931951</v>
      </c>
    </row>
    <row r="12" spans="1:16" x14ac:dyDescent="0.25">
      <c r="A12" s="17"/>
      <c r="B12" s="55">
        <v>6</v>
      </c>
      <c r="C12" s="19" t="s">
        <v>255</v>
      </c>
      <c r="D12" s="20">
        <v>2.8324020000000005</v>
      </c>
      <c r="E12" s="21">
        <v>4.8831779999999991</v>
      </c>
      <c r="F12" s="21">
        <f t="shared" si="0"/>
        <v>2.3922933326456373</v>
      </c>
      <c r="G12" s="21">
        <v>1.2111292926456372</v>
      </c>
      <c r="H12" s="21">
        <v>0.31300203999999998</v>
      </c>
      <c r="I12" s="21">
        <v>0.86816199999999999</v>
      </c>
      <c r="J12" s="22">
        <f t="shared" si="1"/>
        <v>0.24802071369211554</v>
      </c>
      <c r="K12" s="22">
        <f t="shared" si="2"/>
        <v>0.31211873346530422</v>
      </c>
      <c r="L12" s="23">
        <f t="shared" si="3"/>
        <v>0.4899050029807715</v>
      </c>
      <c r="M12" s="4"/>
      <c r="N12" t="s">
        <v>265</v>
      </c>
      <c r="O12" s="5">
        <v>0.64114709616340737</v>
      </c>
      <c r="P12" s="71">
        <v>0.40396583029225508</v>
      </c>
    </row>
    <row r="13" spans="1:16" x14ac:dyDescent="0.25">
      <c r="A13" s="17"/>
      <c r="B13" s="55">
        <v>8</v>
      </c>
      <c r="C13" s="19" t="s">
        <v>257</v>
      </c>
      <c r="D13" s="20">
        <v>42.860183000000006</v>
      </c>
      <c r="E13" s="21">
        <v>48.234310000000015</v>
      </c>
      <c r="F13" s="21">
        <f t="shared" si="0"/>
        <v>26.204212439449741</v>
      </c>
      <c r="G13" s="21">
        <v>14.039828339449741</v>
      </c>
      <c r="H13" s="21">
        <v>5.0088842999999992</v>
      </c>
      <c r="I13" s="21">
        <v>7.1554998000000012</v>
      </c>
      <c r="J13" s="22">
        <f t="shared" si="1"/>
        <v>0.29107555056659329</v>
      </c>
      <c r="K13" s="22">
        <f t="shared" si="2"/>
        <v>0.39492039254733269</v>
      </c>
      <c r="L13" s="23">
        <f t="shared" si="3"/>
        <v>0.54326914678472094</v>
      </c>
      <c r="M13" s="4"/>
      <c r="N13" t="s">
        <v>274</v>
      </c>
      <c r="O13" s="5">
        <v>0.3000530593364471</v>
      </c>
      <c r="P13" s="71">
        <v>0.38827294298501541</v>
      </c>
    </row>
    <row r="14" spans="1:16" x14ac:dyDescent="0.25">
      <c r="A14" s="17"/>
      <c r="B14" s="55">
        <v>9</v>
      </c>
      <c r="C14" s="19" t="s">
        <v>258</v>
      </c>
      <c r="D14" s="20">
        <v>9.8506660000000004</v>
      </c>
      <c r="E14" s="21">
        <v>7.8469560000000005</v>
      </c>
      <c r="F14" s="21">
        <f t="shared" si="0"/>
        <v>3.9351910059625976</v>
      </c>
      <c r="G14" s="21">
        <v>2.4644283759625978</v>
      </c>
      <c r="H14" s="21">
        <v>0.50216715999999995</v>
      </c>
      <c r="I14" s="21">
        <v>0.96859547000000001</v>
      </c>
      <c r="J14" s="22">
        <f t="shared" si="1"/>
        <v>0.3140617044319603</v>
      </c>
      <c r="K14" s="22">
        <f t="shared" si="2"/>
        <v>0.37805685873128353</v>
      </c>
      <c r="L14" s="23">
        <f t="shared" si="3"/>
        <v>0.5014926814885412</v>
      </c>
      <c r="M14" s="4"/>
      <c r="N14" t="s">
        <v>270</v>
      </c>
      <c r="O14" s="5">
        <v>1.8381542489544616</v>
      </c>
      <c r="P14" s="71">
        <v>0.38097021716888718</v>
      </c>
    </row>
    <row r="15" spans="1:16" x14ac:dyDescent="0.25">
      <c r="A15" s="17"/>
      <c r="B15" s="55">
        <v>10</v>
      </c>
      <c r="C15" s="19" t="s">
        <v>259</v>
      </c>
      <c r="D15" s="20">
        <v>4.073124</v>
      </c>
      <c r="E15" s="21">
        <v>5.4411529999999999</v>
      </c>
      <c r="F15" s="21">
        <f t="shared" si="0"/>
        <v>1.6450974991041651</v>
      </c>
      <c r="G15" s="21">
        <v>0.94522084910416515</v>
      </c>
      <c r="H15" s="21">
        <v>0.35994945</v>
      </c>
      <c r="I15" s="21">
        <v>0.33992720000000004</v>
      </c>
      <c r="J15" s="22">
        <f t="shared" si="1"/>
        <v>0.17371701349036964</v>
      </c>
      <c r="K15" s="22">
        <f t="shared" si="2"/>
        <v>0.23987017073479924</v>
      </c>
      <c r="L15" s="23">
        <f t="shared" si="3"/>
        <v>0.30234354724158008</v>
      </c>
      <c r="M15" s="4"/>
      <c r="N15" t="s">
        <v>261</v>
      </c>
      <c r="O15" s="5">
        <v>0.42179655242647796</v>
      </c>
      <c r="P15" s="71">
        <v>0.35609310199177202</v>
      </c>
    </row>
    <row r="16" spans="1:16" x14ac:dyDescent="0.25">
      <c r="A16" s="17"/>
      <c r="B16" s="55">
        <v>11</v>
      </c>
      <c r="C16" s="19" t="s">
        <v>260</v>
      </c>
      <c r="D16" s="20">
        <v>2.0450210000000002</v>
      </c>
      <c r="E16" s="21">
        <v>1.960896</v>
      </c>
      <c r="F16" s="21">
        <f t="shared" si="0"/>
        <v>0.59249449567206169</v>
      </c>
      <c r="G16" s="21">
        <v>0.47432583567206166</v>
      </c>
      <c r="H16" s="21">
        <v>4.2935750000000009E-2</v>
      </c>
      <c r="I16" s="21">
        <v>7.523291E-2</v>
      </c>
      <c r="J16" s="22">
        <f t="shared" si="1"/>
        <v>0.24189239800176127</v>
      </c>
      <c r="K16" s="22">
        <f t="shared" si="2"/>
        <v>0.26378838330643833</v>
      </c>
      <c r="L16" s="23">
        <f t="shared" si="3"/>
        <v>0.30215498204497421</v>
      </c>
      <c r="M16" s="4"/>
      <c r="N16" t="s">
        <v>273</v>
      </c>
      <c r="O16" s="5">
        <v>0.25973215154791496</v>
      </c>
      <c r="P16" s="71">
        <v>0.34128042702458566</v>
      </c>
    </row>
    <row r="17" spans="1:16" x14ac:dyDescent="0.25">
      <c r="A17" s="17"/>
      <c r="B17" s="55">
        <v>12</v>
      </c>
      <c r="C17" s="19" t="s">
        <v>261</v>
      </c>
      <c r="D17" s="20">
        <v>0.61624100000000004</v>
      </c>
      <c r="E17" s="21">
        <v>1.1845120000000002</v>
      </c>
      <c r="F17" s="21">
        <f t="shared" si="0"/>
        <v>0.42179655242647796</v>
      </c>
      <c r="G17" s="21">
        <v>0.23924911242647795</v>
      </c>
      <c r="H17" s="21">
        <v>8.5443250000000012E-2</v>
      </c>
      <c r="I17" s="21">
        <v>9.7104189999999993E-2</v>
      </c>
      <c r="J17" s="22">
        <f t="shared" si="1"/>
        <v>0.20198116391094215</v>
      </c>
      <c r="K17" s="22">
        <f t="shared" si="2"/>
        <v>0.27411487804807205</v>
      </c>
      <c r="L17" s="23">
        <f t="shared" si="3"/>
        <v>0.35609310199177202</v>
      </c>
      <c r="M17" s="4"/>
      <c r="N17" t="s">
        <v>252</v>
      </c>
      <c r="O17" s="5">
        <v>0.33700135139771092</v>
      </c>
      <c r="P17" s="71">
        <v>0.33752282416103974</v>
      </c>
    </row>
    <row r="18" spans="1:16" x14ac:dyDescent="0.25">
      <c r="A18" s="17"/>
      <c r="B18" s="55">
        <v>13</v>
      </c>
      <c r="C18" s="19" t="s">
        <v>262</v>
      </c>
      <c r="D18" s="20">
        <v>0.95335400000000015</v>
      </c>
      <c r="E18" s="21">
        <v>1.1021369999999999</v>
      </c>
      <c r="F18" s="21">
        <f t="shared" si="0"/>
        <v>0.33185804930660512</v>
      </c>
      <c r="G18" s="21">
        <v>0.23490479930660513</v>
      </c>
      <c r="H18" s="21">
        <v>4.0251529999999994E-2</v>
      </c>
      <c r="I18" s="21">
        <v>5.6701719999999997E-2</v>
      </c>
      <c r="J18" s="22">
        <f t="shared" si="1"/>
        <v>0.21313575291148482</v>
      </c>
      <c r="K18" s="22">
        <f t="shared" si="2"/>
        <v>0.24965710189078594</v>
      </c>
      <c r="L18" s="23">
        <f t="shared" si="3"/>
        <v>0.3011041724455355</v>
      </c>
      <c r="M18" s="4"/>
      <c r="N18" t="s">
        <v>263</v>
      </c>
      <c r="O18" s="5">
        <v>4.2410604982913434</v>
      </c>
      <c r="P18" s="71">
        <v>0.33677679571029379</v>
      </c>
    </row>
    <row r="19" spans="1:16" x14ac:dyDescent="0.25">
      <c r="A19" s="17"/>
      <c r="B19" s="55">
        <v>14</v>
      </c>
      <c r="C19" s="19" t="s">
        <v>263</v>
      </c>
      <c r="D19" s="20">
        <v>7.497236</v>
      </c>
      <c r="E19" s="21">
        <v>12.593089999999998</v>
      </c>
      <c r="F19" s="21">
        <f t="shared" si="0"/>
        <v>4.2410604982913434</v>
      </c>
      <c r="G19" s="21">
        <v>2.2554082282913441</v>
      </c>
      <c r="H19" s="21">
        <v>0.74803923999999988</v>
      </c>
      <c r="I19" s="21">
        <v>1.2376130299999999</v>
      </c>
      <c r="J19" s="22">
        <f t="shared" si="1"/>
        <v>0.17909887313529438</v>
      </c>
      <c r="K19" s="22">
        <f t="shared" si="2"/>
        <v>0.23849964292253484</v>
      </c>
      <c r="L19" s="23">
        <f t="shared" si="3"/>
        <v>0.33677679571029379</v>
      </c>
      <c r="M19" s="4"/>
      <c r="N19" t="s">
        <v>269</v>
      </c>
      <c r="O19" s="5">
        <v>0.84240750657649288</v>
      </c>
      <c r="P19" s="71">
        <v>0.33221288984641706</v>
      </c>
    </row>
    <row r="20" spans="1:16" x14ac:dyDescent="0.25">
      <c r="A20" s="17"/>
      <c r="B20" s="55">
        <v>15</v>
      </c>
      <c r="C20" s="19" t="s">
        <v>264</v>
      </c>
      <c r="D20" s="20">
        <v>131.87143499999999</v>
      </c>
      <c r="E20" s="21">
        <v>154.55814000000004</v>
      </c>
      <c r="F20" s="21">
        <f t="shared" si="0"/>
        <v>49.441272060153274</v>
      </c>
      <c r="G20" s="21">
        <v>31.737707320153277</v>
      </c>
      <c r="H20" s="21">
        <v>8.6340504800000026</v>
      </c>
      <c r="I20" s="21">
        <v>9.06951426</v>
      </c>
      <c r="J20" s="22">
        <f t="shared" si="1"/>
        <v>0.20534478041825083</v>
      </c>
      <c r="K20" s="22">
        <f t="shared" si="2"/>
        <v>0.26120758052699955</v>
      </c>
      <c r="L20" s="23">
        <f t="shared" si="3"/>
        <v>0.31988785618249072</v>
      </c>
      <c r="M20" s="4"/>
      <c r="N20" t="s">
        <v>264</v>
      </c>
      <c r="O20" s="5">
        <v>49.441272060153274</v>
      </c>
      <c r="P20" s="71">
        <v>0.31988785618249072</v>
      </c>
    </row>
    <row r="21" spans="1:16" x14ac:dyDescent="0.25">
      <c r="A21" s="17"/>
      <c r="B21" s="55">
        <v>16</v>
      </c>
      <c r="C21" s="19" t="s">
        <v>265</v>
      </c>
      <c r="D21" s="20">
        <v>1.2333510000000001</v>
      </c>
      <c r="E21" s="21">
        <v>1.587132</v>
      </c>
      <c r="F21" s="21">
        <f t="shared" si="0"/>
        <v>0.64114709616340737</v>
      </c>
      <c r="G21" s="21">
        <v>0.34194042616340736</v>
      </c>
      <c r="H21" s="21">
        <v>0.12222980999999999</v>
      </c>
      <c r="I21" s="21">
        <v>0.17697685999999999</v>
      </c>
      <c r="J21" s="22">
        <f t="shared" si="1"/>
        <v>0.21544548667874339</v>
      </c>
      <c r="K21" s="22">
        <f t="shared" si="2"/>
        <v>0.29245849504855764</v>
      </c>
      <c r="L21" s="23">
        <f t="shared" si="3"/>
        <v>0.40396583029225508</v>
      </c>
      <c r="M21" s="4"/>
      <c r="N21" t="s">
        <v>259</v>
      </c>
      <c r="O21" s="5">
        <v>1.6450974991041651</v>
      </c>
      <c r="P21" s="71">
        <v>0.30234354724158008</v>
      </c>
    </row>
    <row r="22" spans="1:16" x14ac:dyDescent="0.25">
      <c r="A22" s="17"/>
      <c r="B22" s="55">
        <v>17</v>
      </c>
      <c r="C22" s="19" t="s">
        <v>266</v>
      </c>
      <c r="D22" s="20">
        <v>0.60494300000000001</v>
      </c>
      <c r="E22" s="21">
        <v>1.5344950000000002</v>
      </c>
      <c r="F22" s="21">
        <f t="shared" si="0"/>
        <v>0.82310074943677569</v>
      </c>
      <c r="G22" s="21">
        <v>0.4743107594367757</v>
      </c>
      <c r="H22" s="21">
        <v>0.16136317999999999</v>
      </c>
      <c r="I22" s="21">
        <v>0.18742681000000003</v>
      </c>
      <c r="J22" s="22">
        <f t="shared" si="1"/>
        <v>0.30909892794487803</v>
      </c>
      <c r="K22" s="22">
        <f t="shared" si="2"/>
        <v>0.41425611646618304</v>
      </c>
      <c r="L22" s="23">
        <f t="shared" si="3"/>
        <v>0.53639845645425732</v>
      </c>
      <c r="M22" s="4"/>
      <c r="N22" t="s">
        <v>260</v>
      </c>
      <c r="O22" s="5">
        <v>0.59249449567206169</v>
      </c>
      <c r="P22" s="71">
        <v>0.30215498204497421</v>
      </c>
    </row>
    <row r="23" spans="1:16" x14ac:dyDescent="0.25">
      <c r="A23" s="17"/>
      <c r="B23" s="55">
        <v>18</v>
      </c>
      <c r="C23" s="19" t="s">
        <v>267</v>
      </c>
      <c r="D23" s="20">
        <v>0.605325</v>
      </c>
      <c r="E23" s="21">
        <v>1.84097</v>
      </c>
      <c r="F23" s="21">
        <f t="shared" si="0"/>
        <v>0.33217387110052887</v>
      </c>
      <c r="G23" s="21">
        <v>0.20097738110052887</v>
      </c>
      <c r="H23" s="21">
        <v>4.844408E-2</v>
      </c>
      <c r="I23" s="21">
        <v>8.2752409999999998E-2</v>
      </c>
      <c r="J23" s="22">
        <f t="shared" si="1"/>
        <v>0.10916928635476346</v>
      </c>
      <c r="K23" s="22">
        <f t="shared" si="2"/>
        <v>0.13548371842046794</v>
      </c>
      <c r="L23" s="23">
        <f t="shared" si="3"/>
        <v>0.18043415759112255</v>
      </c>
      <c r="M23" s="4"/>
      <c r="N23" t="s">
        <v>262</v>
      </c>
      <c r="O23" s="5">
        <v>0.33185804930660512</v>
      </c>
      <c r="P23" s="71">
        <v>0.3011041724455355</v>
      </c>
    </row>
    <row r="24" spans="1:16" x14ac:dyDescent="0.25">
      <c r="A24" s="17"/>
      <c r="B24" s="55">
        <v>19</v>
      </c>
      <c r="C24" s="19" t="s">
        <v>268</v>
      </c>
      <c r="D24" s="20">
        <v>3.9576099999999999</v>
      </c>
      <c r="E24" s="21">
        <v>3.0109359999999996</v>
      </c>
      <c r="F24" s="21">
        <f t="shared" si="0"/>
        <v>0.87526515311627795</v>
      </c>
      <c r="G24" s="21">
        <v>0.5082569231162779</v>
      </c>
      <c r="H24" s="21">
        <v>0.20674038000000003</v>
      </c>
      <c r="I24" s="21">
        <v>0.16026784999999999</v>
      </c>
      <c r="J24" s="22">
        <f t="shared" si="1"/>
        <v>0.16880362887695985</v>
      </c>
      <c r="K24" s="22">
        <f t="shared" si="2"/>
        <v>0.23746678877142458</v>
      </c>
      <c r="L24" s="23">
        <f t="shared" si="3"/>
        <v>0.29069536951840824</v>
      </c>
      <c r="M24" s="4"/>
      <c r="N24" t="s">
        <v>268</v>
      </c>
      <c r="O24" s="5">
        <v>0.87526515311627795</v>
      </c>
      <c r="P24" s="71">
        <v>0.29069536951840824</v>
      </c>
    </row>
    <row r="25" spans="1:16" x14ac:dyDescent="0.25">
      <c r="A25" s="17"/>
      <c r="B25" s="55">
        <v>20</v>
      </c>
      <c r="C25" s="19" t="s">
        <v>269</v>
      </c>
      <c r="D25" s="20">
        <v>3.3459559999999997</v>
      </c>
      <c r="E25" s="21">
        <v>2.5357460000000005</v>
      </c>
      <c r="F25" s="21">
        <f t="shared" si="0"/>
        <v>0.84240750657649288</v>
      </c>
      <c r="G25" s="21">
        <v>0.52894303657649289</v>
      </c>
      <c r="H25" s="21">
        <v>0.14777173999999998</v>
      </c>
      <c r="I25" s="21">
        <v>0.16569273000000001</v>
      </c>
      <c r="J25" s="22">
        <f t="shared" si="1"/>
        <v>0.20859464495911373</v>
      </c>
      <c r="K25" s="22">
        <f t="shared" si="2"/>
        <v>0.26687009526052402</v>
      </c>
      <c r="L25" s="23">
        <f t="shared" si="3"/>
        <v>0.33221288984641706</v>
      </c>
      <c r="M25" s="4"/>
      <c r="N25" t="s">
        <v>271</v>
      </c>
      <c r="O25" s="5">
        <v>1.8771249732338189</v>
      </c>
      <c r="P25" s="71">
        <v>0.24902647653566856</v>
      </c>
    </row>
    <row r="26" spans="1:16" x14ac:dyDescent="0.25">
      <c r="A26" s="17"/>
      <c r="B26" s="55">
        <v>21</v>
      </c>
      <c r="C26" s="19" t="s">
        <v>270</v>
      </c>
      <c r="D26" s="20">
        <v>3.0229970000000002</v>
      </c>
      <c r="E26" s="21">
        <v>4.824929</v>
      </c>
      <c r="F26" s="21">
        <f t="shared" si="0"/>
        <v>1.8381542489544616</v>
      </c>
      <c r="G26" s="21">
        <v>0.91753465895446129</v>
      </c>
      <c r="H26" s="21">
        <v>0.24860826000000005</v>
      </c>
      <c r="I26" s="21">
        <v>0.67201133000000013</v>
      </c>
      <c r="J26" s="22">
        <f t="shared" si="1"/>
        <v>0.19016542190661484</v>
      </c>
      <c r="K26" s="22">
        <f t="shared" si="2"/>
        <v>0.24169120808916802</v>
      </c>
      <c r="L26" s="23">
        <f t="shared" si="3"/>
        <v>0.38097021716888718</v>
      </c>
      <c r="M26" s="4"/>
      <c r="N26" t="s">
        <v>253</v>
      </c>
      <c r="O26" s="5">
        <v>0.51782492509911338</v>
      </c>
      <c r="P26" s="71">
        <v>0.21733078146301871</v>
      </c>
    </row>
    <row r="27" spans="1:16" x14ac:dyDescent="0.25">
      <c r="A27" s="17"/>
      <c r="B27" s="55">
        <v>22</v>
      </c>
      <c r="C27" s="19" t="s">
        <v>271</v>
      </c>
      <c r="D27" s="20">
        <v>5.298457</v>
      </c>
      <c r="E27" s="21">
        <v>7.5378530000000001</v>
      </c>
      <c r="F27" s="21">
        <f t="shared" si="0"/>
        <v>1.8771249732338189</v>
      </c>
      <c r="G27" s="21">
        <v>1.2201210632338189</v>
      </c>
      <c r="H27" s="21">
        <v>0.39642989000000001</v>
      </c>
      <c r="I27" s="21">
        <v>0.26057402000000002</v>
      </c>
      <c r="J27" s="22">
        <f t="shared" si="1"/>
        <v>0.16186586064146102</v>
      </c>
      <c r="K27" s="22">
        <f t="shared" si="2"/>
        <v>0.21445774456384581</v>
      </c>
      <c r="L27" s="23">
        <f t="shared" si="3"/>
        <v>0.24902647653566856</v>
      </c>
      <c r="M27" s="4"/>
      <c r="N27" t="s">
        <v>250</v>
      </c>
      <c r="O27" s="5">
        <v>0.91904397276055039</v>
      </c>
      <c r="P27" s="71">
        <v>0.19476494601317865</v>
      </c>
    </row>
    <row r="28" spans="1:16" x14ac:dyDescent="0.25">
      <c r="A28" s="17"/>
      <c r="B28" s="55">
        <v>23</v>
      </c>
      <c r="C28" s="19" t="s">
        <v>272</v>
      </c>
      <c r="D28" s="20">
        <v>0.60540100000000008</v>
      </c>
      <c r="E28" s="21">
        <v>2.8853960000000001</v>
      </c>
      <c r="F28" s="21">
        <f t="shared" si="0"/>
        <v>0.50352755411590255</v>
      </c>
      <c r="G28" s="21">
        <v>0.29718697411590256</v>
      </c>
      <c r="H28" s="21">
        <v>9.468704E-2</v>
      </c>
      <c r="I28" s="21">
        <v>0.11165354</v>
      </c>
      <c r="J28" s="22">
        <f t="shared" si="1"/>
        <v>0.10299694534680943</v>
      </c>
      <c r="K28" s="22">
        <f t="shared" si="2"/>
        <v>0.13581290544379437</v>
      </c>
      <c r="L28" s="23">
        <f t="shared" si="3"/>
        <v>0.17450899429953551</v>
      </c>
      <c r="M28" s="4"/>
      <c r="N28" t="s">
        <v>267</v>
      </c>
      <c r="O28" s="5">
        <v>0.33217387110052887</v>
      </c>
      <c r="P28" s="71">
        <v>0.18043415759112255</v>
      </c>
    </row>
    <row r="29" spans="1:16" x14ac:dyDescent="0.25">
      <c r="A29" s="17"/>
      <c r="B29" s="55">
        <v>24</v>
      </c>
      <c r="C29" s="19" t="s">
        <v>273</v>
      </c>
      <c r="D29" s="20">
        <v>0.5789089999999999</v>
      </c>
      <c r="E29" s="21">
        <v>0.76105199999999995</v>
      </c>
      <c r="F29" s="21">
        <f t="shared" si="0"/>
        <v>0.25973215154791496</v>
      </c>
      <c r="G29" s="21">
        <v>0.15693698154791491</v>
      </c>
      <c r="H29" s="21">
        <v>5.0166570000000008E-2</v>
      </c>
      <c r="I29" s="21">
        <v>5.2628600000000005E-2</v>
      </c>
      <c r="J29" s="22">
        <f t="shared" si="1"/>
        <v>0.20621058948391821</v>
      </c>
      <c r="K29" s="22">
        <f t="shared" si="2"/>
        <v>0.27212799066018478</v>
      </c>
      <c r="L29" s="23">
        <f t="shared" si="3"/>
        <v>0.34128042702458566</v>
      </c>
      <c r="M29" s="4"/>
      <c r="N29" t="s">
        <v>272</v>
      </c>
      <c r="O29" s="5">
        <v>0.50352755411590255</v>
      </c>
      <c r="P29" s="71">
        <v>0.17450899429953551</v>
      </c>
    </row>
    <row r="30" spans="1:16" ht="15.75" thickBot="1" x14ac:dyDescent="0.3">
      <c r="A30" s="24"/>
      <c r="B30" s="56">
        <v>25</v>
      </c>
      <c r="C30" s="26" t="s">
        <v>274</v>
      </c>
      <c r="D30" s="27">
        <v>0.18048900000000004</v>
      </c>
      <c r="E30" s="28">
        <v>0.77278900000000006</v>
      </c>
      <c r="F30" s="28">
        <f t="shared" si="0"/>
        <v>0.3000530593364471</v>
      </c>
      <c r="G30" s="28">
        <v>0.17513076933644711</v>
      </c>
      <c r="H30" s="28">
        <v>6.5342460000000005E-2</v>
      </c>
      <c r="I30" s="28">
        <v>5.957983E-2</v>
      </c>
      <c r="J30" s="29">
        <f t="shared" si="1"/>
        <v>0.22662171606537762</v>
      </c>
      <c r="K30" s="29">
        <f t="shared" si="2"/>
        <v>0.31117579227505449</v>
      </c>
      <c r="L30" s="30">
        <f t="shared" si="3"/>
        <v>0.38827294298501541</v>
      </c>
      <c r="M30" s="4"/>
      <c r="N30" t="s">
        <v>251</v>
      </c>
      <c r="O30" s="5">
        <v>0.61258008084126891</v>
      </c>
      <c r="P30" s="71">
        <v>9.6806220205956015E-2</v>
      </c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9"/>
  <sheetViews>
    <sheetView workbookViewId="0">
      <selection activeCell="A29" sqref="A29:D2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3.7109375" customWidth="1"/>
    <col min="6" max="6" width="13.5703125" customWidth="1"/>
    <col min="7" max="9" width="0" hidden="1" customWidth="1"/>
  </cols>
  <sheetData>
    <row r="1" spans="1:13" ht="15.75" x14ac:dyDescent="0.25">
      <c r="A1" s="50">
        <v>35</v>
      </c>
      <c r="B1" s="49" t="s">
        <v>23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641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234.73624099999998</v>
      </c>
      <c r="E6" s="14">
        <v>281.20155200000011</v>
      </c>
      <c r="F6" s="14">
        <v>100.59032959194377</v>
      </c>
      <c r="G6" s="14">
        <v>60.136910461943778</v>
      </c>
      <c r="H6" s="14">
        <v>17.814988019999998</v>
      </c>
      <c r="I6" s="14">
        <v>22.638431110000003</v>
      </c>
      <c r="J6" s="15">
        <v>0.21385696499265322</v>
      </c>
      <c r="K6" s="15">
        <v>0.27721005779492902</v>
      </c>
      <c r="L6" s="16">
        <v>0.35771612523654822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149.77337799999998</v>
      </c>
      <c r="E7" s="38">
        <f ca="1">SUM(E8:OFFSET(E6,MATCH("PROYECTOS",$A$8:$A$50,0),0))</f>
        <v>183.67607300000003</v>
      </c>
      <c r="F7" s="38">
        <f ca="1">SUM(F8:OFFSET(F6,MATCH("PROYECTOS",$A$8:$A$50,0),0))</f>
        <v>61.066104191214521</v>
      </c>
      <c r="G7" s="38">
        <f ca="1">SUM(G8:OFFSET(G6,MATCH("PROYECTOS",$A$8:$A$50,0),0))</f>
        <v>39.398091691214518</v>
      </c>
      <c r="H7" s="38">
        <f ca="1">SUM(H8:OFFSET(H6,MATCH("PROYECTOS",$A$8:$A$50,0),0))</f>
        <v>10.384772629999999</v>
      </c>
      <c r="I7" s="38">
        <f ca="1">SUM(I8:OFFSET(I6,MATCH("PROYECTOS",$A$8:$A$50,0),0))</f>
        <v>11.283239869999999</v>
      </c>
      <c r="J7" s="39">
        <f ca="1">IFERROR(G7/E7,0)</f>
        <v>0.21449768087765309</v>
      </c>
      <c r="K7" s="39">
        <f ca="1">IFERROR(SUM(G7,H7)/E7,0)</f>
        <v>0.27103619708384397</v>
      </c>
      <c r="L7" s="40">
        <f ca="1">IFERROR(SUM(G7,H7,I7)/E7,0)</f>
        <v>0.33246629892405477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7.1540140000000001</v>
      </c>
      <c r="E8" s="21">
        <v>12.472427000000003</v>
      </c>
      <c r="F8" s="21">
        <f t="shared" ref="F8:F16" si="0">SUM(G8,H8,I8)</f>
        <v>6.549904398504399</v>
      </c>
      <c r="G8" s="21">
        <v>4.8305215385043994</v>
      </c>
      <c r="H8" s="21">
        <v>0.73753582000000006</v>
      </c>
      <c r="I8" s="21">
        <v>0.98184703999999989</v>
      </c>
      <c r="J8" s="22">
        <f t="shared" ref="J8:J17" si="1">IFERROR(G8/E8,0)</f>
        <v>0.38729603616877439</v>
      </c>
      <c r="K8" s="22">
        <f t="shared" ref="K8:K17" si="2">IFERROR(SUM(G8,H8)/E8,0)</f>
        <v>0.44642934037652798</v>
      </c>
      <c r="L8" s="23">
        <f t="shared" ref="L8:L17" si="3">IFERROR(SUM(G8,H8,I8)/E8,0)</f>
        <v>0.52515075041163983</v>
      </c>
      <c r="M8" s="4"/>
    </row>
    <row r="9" spans="1:13" ht="63.75" x14ac:dyDescent="0.25">
      <c r="A9" s="17"/>
      <c r="B9" s="19">
        <v>3000342</v>
      </c>
      <c r="C9" s="19" t="s">
        <v>643</v>
      </c>
      <c r="D9" s="20">
        <v>1.927975</v>
      </c>
      <c r="E9" s="21">
        <v>2.8696140000000003</v>
      </c>
      <c r="F9" s="21">
        <f t="shared" si="0"/>
        <v>1.2222686184621758</v>
      </c>
      <c r="G9" s="21">
        <v>0.8737943384621758</v>
      </c>
      <c r="H9" s="21">
        <v>0.15712287</v>
      </c>
      <c r="I9" s="21">
        <v>0.19135141</v>
      </c>
      <c r="J9" s="22">
        <f t="shared" si="1"/>
        <v>0.30449891116441991</v>
      </c>
      <c r="K9" s="22">
        <f t="shared" si="2"/>
        <v>0.35925291989172609</v>
      </c>
      <c r="L9" s="23">
        <f t="shared" si="3"/>
        <v>0.42593485342006826</v>
      </c>
      <c r="M9" s="4"/>
    </row>
    <row r="10" spans="1:13" ht="38.25" x14ac:dyDescent="0.25">
      <c r="A10" s="17"/>
      <c r="B10" s="19">
        <v>3000469</v>
      </c>
      <c r="C10" s="19" t="s">
        <v>644</v>
      </c>
      <c r="D10" s="20">
        <v>1.3886489999999998</v>
      </c>
      <c r="E10" s="21">
        <v>1.5516579999999998</v>
      </c>
      <c r="F10" s="21">
        <f t="shared" si="0"/>
        <v>0.33678301048314524</v>
      </c>
      <c r="G10" s="21">
        <v>0.26431553048314527</v>
      </c>
      <c r="H10" s="21">
        <v>3.0207830000000001E-2</v>
      </c>
      <c r="I10" s="21">
        <v>4.2259649999999996E-2</v>
      </c>
      <c r="J10" s="22">
        <f t="shared" si="1"/>
        <v>0.17034393563732814</v>
      </c>
      <c r="K10" s="22">
        <f t="shared" si="2"/>
        <v>0.18981203363314939</v>
      </c>
      <c r="L10" s="23">
        <f t="shared" si="3"/>
        <v>0.21704719112275081</v>
      </c>
      <c r="M10" s="4"/>
    </row>
    <row r="11" spans="1:13" ht="51" x14ac:dyDescent="0.25">
      <c r="A11" s="17"/>
      <c r="B11" s="19">
        <v>3000470</v>
      </c>
      <c r="C11" s="19" t="s">
        <v>645</v>
      </c>
      <c r="D11" s="20">
        <v>0.9857229999999999</v>
      </c>
      <c r="E11" s="21">
        <v>1.8853549999999999</v>
      </c>
      <c r="F11" s="21">
        <f t="shared" si="0"/>
        <v>0.77392862886725977</v>
      </c>
      <c r="G11" s="21">
        <v>0.53955118886725972</v>
      </c>
      <c r="H11" s="21">
        <v>0.10981501000000002</v>
      </c>
      <c r="I11" s="21">
        <v>0.12456243000000002</v>
      </c>
      <c r="J11" s="22">
        <f t="shared" si="1"/>
        <v>0.28618015645184053</v>
      </c>
      <c r="K11" s="22">
        <f t="shared" si="2"/>
        <v>0.34442648671855425</v>
      </c>
      <c r="L11" s="23">
        <f t="shared" si="3"/>
        <v>0.41049490884595197</v>
      </c>
      <c r="M11" s="4"/>
    </row>
    <row r="12" spans="1:13" ht="51" x14ac:dyDescent="0.25">
      <c r="A12" s="17"/>
      <c r="B12" s="19">
        <v>3000471</v>
      </c>
      <c r="C12" s="19" t="s">
        <v>646</v>
      </c>
      <c r="D12" s="20">
        <v>1.118201</v>
      </c>
      <c r="E12" s="21">
        <v>1.118201</v>
      </c>
      <c r="F12" s="21">
        <f t="shared" si="0"/>
        <v>0.31401004354350104</v>
      </c>
      <c r="G12" s="21">
        <v>0.20546628354350105</v>
      </c>
      <c r="H12" s="21">
        <v>5.0676379999999993E-2</v>
      </c>
      <c r="I12" s="21">
        <v>5.7867379999999996E-2</v>
      </c>
      <c r="J12" s="22">
        <f t="shared" si="1"/>
        <v>0.18374718279048316</v>
      </c>
      <c r="K12" s="22">
        <f t="shared" si="2"/>
        <v>0.2290667451947378</v>
      </c>
      <c r="L12" s="23">
        <f t="shared" si="3"/>
        <v>0.28081717289065294</v>
      </c>
      <c r="M12" s="4"/>
    </row>
    <row r="13" spans="1:13" ht="38.25" x14ac:dyDescent="0.25">
      <c r="A13" s="17"/>
      <c r="B13" s="19">
        <v>3000473</v>
      </c>
      <c r="C13" s="19" t="s">
        <v>647</v>
      </c>
      <c r="D13" s="20">
        <v>3.613753</v>
      </c>
      <c r="E13" s="21">
        <v>8.6026629999999997</v>
      </c>
      <c r="F13" s="21">
        <f t="shared" si="0"/>
        <v>3.0281887769374851</v>
      </c>
      <c r="G13" s="21">
        <v>1.8993857669374847</v>
      </c>
      <c r="H13" s="21">
        <v>0.53284540999999996</v>
      </c>
      <c r="I13" s="21">
        <v>0.59595759999999998</v>
      </c>
      <c r="J13" s="22">
        <f t="shared" si="1"/>
        <v>0.22079044209188303</v>
      </c>
      <c r="K13" s="22">
        <f t="shared" si="2"/>
        <v>0.28273003103079652</v>
      </c>
      <c r="L13" s="23">
        <f t="shared" si="3"/>
        <v>0.35200597500302933</v>
      </c>
      <c r="M13" s="4"/>
    </row>
    <row r="14" spans="1:13" ht="51" x14ac:dyDescent="0.25">
      <c r="A14" s="17"/>
      <c r="B14" s="19">
        <v>3000603</v>
      </c>
      <c r="C14" s="19" t="s">
        <v>648</v>
      </c>
      <c r="D14" s="20">
        <v>0.97072199999999986</v>
      </c>
      <c r="E14" s="21">
        <v>0.98053199999999985</v>
      </c>
      <c r="F14" s="21">
        <f t="shared" si="0"/>
        <v>0.47021932010855916</v>
      </c>
      <c r="G14" s="21">
        <v>0.28564526010855917</v>
      </c>
      <c r="H14" s="21">
        <v>0.11917588999999999</v>
      </c>
      <c r="I14" s="21">
        <v>6.5398169999999992E-2</v>
      </c>
      <c r="J14" s="22">
        <f t="shared" si="1"/>
        <v>0.29131661190920766</v>
      </c>
      <c r="K14" s="22">
        <f t="shared" si="2"/>
        <v>0.41285868294819472</v>
      </c>
      <c r="L14" s="23">
        <f t="shared" si="3"/>
        <v>0.47955530274234726</v>
      </c>
      <c r="M14" s="4"/>
    </row>
    <row r="15" spans="1:13" ht="25.5" x14ac:dyDescent="0.25">
      <c r="A15" s="17"/>
      <c r="B15" s="19">
        <v>3000622</v>
      </c>
      <c r="C15" s="19" t="s">
        <v>649</v>
      </c>
      <c r="D15" s="20">
        <v>11.682659999999998</v>
      </c>
      <c r="E15" s="21">
        <v>11.682660000000002</v>
      </c>
      <c r="F15" s="21">
        <f t="shared" si="0"/>
        <v>3.3546316101279725</v>
      </c>
      <c r="G15" s="21">
        <v>2.3580265301279724</v>
      </c>
      <c r="H15" s="21">
        <v>0.47271200000000002</v>
      </c>
      <c r="I15" s="21">
        <v>0.5238930799999999</v>
      </c>
      <c r="J15" s="22">
        <f t="shared" si="1"/>
        <v>0.20183986610309398</v>
      </c>
      <c r="K15" s="22">
        <f t="shared" si="2"/>
        <v>0.24230256894645327</v>
      </c>
      <c r="L15" s="23">
        <f t="shared" si="3"/>
        <v>0.28714621585563321</v>
      </c>
      <c r="M15" s="4"/>
    </row>
    <row r="16" spans="1:13" ht="51" x14ac:dyDescent="0.25">
      <c r="A16" s="17"/>
      <c r="B16" s="19">
        <v>3000623</v>
      </c>
      <c r="C16" s="19" t="s">
        <v>650</v>
      </c>
      <c r="D16" s="20">
        <v>120.93168099999997</v>
      </c>
      <c r="E16" s="21">
        <v>142.51296300000001</v>
      </c>
      <c r="F16" s="21">
        <f t="shared" si="0"/>
        <v>45.016169784180022</v>
      </c>
      <c r="G16" s="21">
        <v>28.141385254180022</v>
      </c>
      <c r="H16" s="21">
        <v>8.1746814199999989</v>
      </c>
      <c r="I16" s="21">
        <v>8.7001031099999988</v>
      </c>
      <c r="J16" s="22">
        <f t="shared" si="1"/>
        <v>0.19746544217300444</v>
      </c>
      <c r="K16" s="22">
        <f t="shared" si="2"/>
        <v>0.25482640953988178</v>
      </c>
      <c r="L16" s="23">
        <f t="shared" si="3"/>
        <v>0.31587421127564386</v>
      </c>
      <c r="M16" s="4"/>
    </row>
    <row r="17" spans="1:13" ht="15.75" thickBot="1" x14ac:dyDescent="0.3">
      <c r="A17" s="41" t="s">
        <v>294</v>
      </c>
      <c r="B17" s="43"/>
      <c r="C17" s="43"/>
      <c r="D17" s="44">
        <f ca="1">OFFSET(D17,-MATCH("PROYECTOS",$A$8:$A$50,0)-1,0)-(OFFSET(D17,-MATCH("PROYECTOS",$A$8:$A$50,0),0))</f>
        <v>84.962862999999999</v>
      </c>
      <c r="E17" s="45">
        <f t="shared" ref="E17:I17" ca="1" si="4">OFFSET(E17,-MATCH("PROYECTOS",$A$8:$A$50,0)-1,0)-(OFFSET(E17,-MATCH("PROYECTOS",$A$8:$A$50,0),0))</f>
        <v>97.525479000000075</v>
      </c>
      <c r="F17" s="45">
        <f t="shared" ca="1" si="4"/>
        <v>39.52422540072925</v>
      </c>
      <c r="G17" s="45">
        <f t="shared" ca="1" si="4"/>
        <v>20.73881877072926</v>
      </c>
      <c r="H17" s="45">
        <f t="shared" ca="1" si="4"/>
        <v>7.430215389999999</v>
      </c>
      <c r="I17" s="45">
        <f t="shared" ca="1" si="4"/>
        <v>11.355191240000003</v>
      </c>
      <c r="J17" s="46">
        <f t="shared" ca="1" si="1"/>
        <v>0.21265026312487267</v>
      </c>
      <c r="K17" s="46">
        <f t="shared" ca="1" si="2"/>
        <v>0.28883769092515033</v>
      </c>
      <c r="L17" s="47">
        <f t="shared" ca="1" si="3"/>
        <v>0.40527076417362928</v>
      </c>
      <c r="M17" s="4"/>
    </row>
    <row r="18" spans="1:13" ht="15.75" thickBot="1" x14ac:dyDescent="0.3"/>
    <row r="19" spans="1:13" ht="15.75" thickBot="1" x14ac:dyDescent="0.3">
      <c r="A19" s="89" t="s">
        <v>316</v>
      </c>
      <c r="B19" s="90"/>
      <c r="C19" s="90"/>
      <c r="D19" s="91"/>
    </row>
    <row r="20" spans="1:13" ht="15.75" thickBot="1" x14ac:dyDescent="0.3">
      <c r="A20" s="1" t="s">
        <v>666</v>
      </c>
    </row>
    <row r="21" spans="1:13" ht="45" customHeight="1" x14ac:dyDescent="0.25">
      <c r="A21" s="82" t="s">
        <v>318</v>
      </c>
      <c r="B21" s="83"/>
      <c r="C21" s="83"/>
      <c r="D21" s="94" t="s">
        <v>319</v>
      </c>
    </row>
    <row r="22" spans="1:13" ht="15.75" thickBot="1" x14ac:dyDescent="0.3">
      <c r="A22" s="92"/>
      <c r="B22" s="93"/>
      <c r="C22" s="93"/>
      <c r="D22" s="95"/>
    </row>
    <row r="23" spans="1:13" ht="63.75" x14ac:dyDescent="0.25">
      <c r="A23" s="17"/>
      <c r="B23" s="19">
        <v>3000342</v>
      </c>
      <c r="C23" s="19" t="s">
        <v>643</v>
      </c>
      <c r="D23" s="23">
        <v>0.42593485342006826</v>
      </c>
    </row>
    <row r="24" spans="1:13" ht="38.25" x14ac:dyDescent="0.25">
      <c r="A24" s="17"/>
      <c r="B24" s="19">
        <v>3000469</v>
      </c>
      <c r="C24" s="19" t="s">
        <v>644</v>
      </c>
      <c r="D24" s="23">
        <v>0.21704719112275081</v>
      </c>
    </row>
    <row r="25" spans="1:13" ht="51" x14ac:dyDescent="0.25">
      <c r="A25" s="17"/>
      <c r="B25" s="19">
        <v>3000470</v>
      </c>
      <c r="C25" s="19" t="s">
        <v>645</v>
      </c>
      <c r="D25" s="23">
        <v>0.41049490884595197</v>
      </c>
    </row>
    <row r="26" spans="1:13" ht="51" x14ac:dyDescent="0.25">
      <c r="A26" s="17"/>
      <c r="B26" s="19">
        <v>3000471</v>
      </c>
      <c r="C26" s="19" t="s">
        <v>646</v>
      </c>
      <c r="D26" s="23">
        <v>0.28081717289065294</v>
      </c>
    </row>
    <row r="27" spans="1:13" ht="38.25" x14ac:dyDescent="0.25">
      <c r="A27" s="17"/>
      <c r="B27" s="19">
        <v>3000473</v>
      </c>
      <c r="C27" s="19" t="s">
        <v>647</v>
      </c>
      <c r="D27" s="23">
        <v>0.35200597500302933</v>
      </c>
    </row>
    <row r="28" spans="1:13" ht="25.5" x14ac:dyDescent="0.25">
      <c r="A28" s="17"/>
      <c r="B28" s="19">
        <v>3000622</v>
      </c>
      <c r="C28" s="19" t="s">
        <v>649</v>
      </c>
      <c r="D28" s="23">
        <v>0.28714621585563321</v>
      </c>
    </row>
    <row r="29" spans="1:13" ht="51.75" thickBot="1" x14ac:dyDescent="0.3">
      <c r="A29" s="24"/>
      <c r="B29" s="26">
        <v>3000623</v>
      </c>
      <c r="C29" s="26" t="s">
        <v>650</v>
      </c>
      <c r="D29" s="30">
        <v>0.31587421127564386</v>
      </c>
    </row>
  </sheetData>
  <mergeCells count="10">
    <mergeCell ref="A19:D19"/>
    <mergeCell ref="A21:C22"/>
    <mergeCell ref="D21:D22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1"/>
  <sheetViews>
    <sheetView topLeftCell="A7" workbookViewId="0">
      <selection activeCell="G10" sqref="G1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35</v>
      </c>
      <c r="B1" s="49" t="s">
        <v>23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642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234.73624099999998</v>
      </c>
      <c r="I6" s="14">
        <v>281.20155200000011</v>
      </c>
      <c r="J6" s="14">
        <v>100.59032959194377</v>
      </c>
      <c r="K6" s="14">
        <v>60.136910461943778</v>
      </c>
      <c r="L6" s="14">
        <v>17.814988019999998</v>
      </c>
      <c r="M6" s="14">
        <v>22.638431110000003</v>
      </c>
      <c r="N6" s="15">
        <v>0.21385696499265322</v>
      </c>
      <c r="O6" s="15">
        <v>0.27721005779492902</v>
      </c>
      <c r="P6" s="16">
        <v>0.35771612523654822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ca="1">SUM(H8:OFFSET(H6,MATCH("PROYECTOS",$A$8:$A$40,0),0))</f>
        <v>149.77337800000001</v>
      </c>
      <c r="I7" s="38">
        <f ca="1">SUM(I8:OFFSET(I6,MATCH("PROYECTOS",$A$8:$A$40,0),0))</f>
        <v>183.67607300000003</v>
      </c>
      <c r="J7" s="38">
        <f ca="1">SUM(J8:OFFSET(J6,MATCH("PROYECTOS",$A$8:$A$40,0),0))</f>
        <v>61.066104191214521</v>
      </c>
      <c r="K7" s="38">
        <f ca="1">SUM(K8:OFFSET(K6,MATCH("PROYECTOS",$A$8:$A$40,0),0))</f>
        <v>39.398091691214518</v>
      </c>
      <c r="L7" s="38">
        <f ca="1">SUM(L8:OFFSET(L6,MATCH("PROYECTOS",$A$8:$A$40,0),0))</f>
        <v>10.384772630000001</v>
      </c>
      <c r="M7" s="38">
        <f ca="1">SUM(M8:OFFSET(M6,MATCH("PROYECTOS",$A$8:$A$40,0),0))</f>
        <v>11.283239869999999</v>
      </c>
      <c r="N7" s="39">
        <f ca="1">IFERROR(K7/I7,0)</f>
        <v>0.21449768087765309</v>
      </c>
      <c r="O7" s="39">
        <f ca="1">IFERROR(SUM(K7,L7)/I7,0)</f>
        <v>0.27103619708384397</v>
      </c>
      <c r="P7" s="40">
        <f ca="1">IFERROR(SUM(K7,L7,M7)/I7,0)</f>
        <v>0.33246629892405477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513</v>
      </c>
      <c r="D8" s="68">
        <v>3000001</v>
      </c>
      <c r="E8" s="19" t="s">
        <v>276</v>
      </c>
      <c r="F8" s="69">
        <v>1</v>
      </c>
      <c r="G8" s="19" t="s">
        <v>532</v>
      </c>
      <c r="H8" s="20">
        <v>7.1540140000000001</v>
      </c>
      <c r="I8" s="21">
        <v>12.472427000000001</v>
      </c>
      <c r="J8" s="21">
        <f t="shared" ref="J8:J20" si="0">SUM(K8,L8,M8)</f>
        <v>6.549904398504399</v>
      </c>
      <c r="K8" s="21">
        <v>4.8305215385043994</v>
      </c>
      <c r="L8" s="21">
        <v>0.73753582000000018</v>
      </c>
      <c r="M8" s="21">
        <v>0.98184703999999989</v>
      </c>
      <c r="N8" s="22">
        <f t="shared" ref="N8:N21" si="1">IFERROR(K8/I8,0)</f>
        <v>0.38729603616877445</v>
      </c>
      <c r="O8" s="22">
        <f t="shared" ref="O8:O21" si="2">IFERROR(SUM(K8,L8)/I8,0)</f>
        <v>0.44642934037652804</v>
      </c>
      <c r="P8" s="23">
        <f t="shared" ref="P8:P21" si="3">IFERROR(SUM(K8,L8,M8)/I8,0)</f>
        <v>0.52515075041163983</v>
      </c>
      <c r="Q8" s="70">
        <v>155</v>
      </c>
      <c r="R8" s="21">
        <v>144</v>
      </c>
      <c r="S8" s="23">
        <f>IFERROR(R8/Q8,0)</f>
        <v>0.92903225806451617</v>
      </c>
    </row>
    <row r="9" spans="1:19" ht="51" x14ac:dyDescent="0.25">
      <c r="A9" s="17"/>
      <c r="B9" s="19">
        <v>5003397</v>
      </c>
      <c r="C9" s="19" t="s">
        <v>651</v>
      </c>
      <c r="D9" s="68">
        <v>3000623</v>
      </c>
      <c r="E9" s="19" t="s">
        <v>650</v>
      </c>
      <c r="F9" s="69">
        <v>109</v>
      </c>
      <c r="G9" s="19" t="s">
        <v>662</v>
      </c>
      <c r="H9" s="20">
        <v>88.621454999999997</v>
      </c>
      <c r="I9" s="21">
        <v>90.037752000000012</v>
      </c>
      <c r="J9" s="21">
        <f t="shared" si="0"/>
        <v>28.68604673912197</v>
      </c>
      <c r="K9" s="21">
        <v>18.370866569121972</v>
      </c>
      <c r="L9" s="21">
        <v>5.45916304</v>
      </c>
      <c r="M9" s="21">
        <v>4.8560171299999988</v>
      </c>
      <c r="N9" s="22">
        <f t="shared" si="1"/>
        <v>0.20403515371110076</v>
      </c>
      <c r="O9" s="22">
        <f t="shared" si="2"/>
        <v>0.2646670877469483</v>
      </c>
      <c r="P9" s="23">
        <f t="shared" si="3"/>
        <v>0.31860021048861775</v>
      </c>
      <c r="Q9" s="70">
        <v>3336</v>
      </c>
      <c r="R9" s="21">
        <v>3115</v>
      </c>
      <c r="S9" s="23">
        <f t="shared" ref="S9:S20" si="4">IFERROR(R9/Q9,0)</f>
        <v>0.93375299760191843</v>
      </c>
    </row>
    <row r="10" spans="1:19" ht="51" x14ac:dyDescent="0.25">
      <c r="A10" s="17"/>
      <c r="B10" s="19">
        <v>5003398</v>
      </c>
      <c r="C10" s="19" t="s">
        <v>652</v>
      </c>
      <c r="D10" s="68">
        <v>3000623</v>
      </c>
      <c r="E10" s="19" t="s">
        <v>650</v>
      </c>
      <c r="F10" s="69">
        <v>105</v>
      </c>
      <c r="G10" s="19" t="s">
        <v>663</v>
      </c>
      <c r="H10" s="20">
        <v>16.750807999999999</v>
      </c>
      <c r="I10" s="21">
        <v>21.290408000000003</v>
      </c>
      <c r="J10" s="21">
        <f t="shared" si="0"/>
        <v>6.3655276740846567</v>
      </c>
      <c r="K10" s="21">
        <v>4.3189799940846569</v>
      </c>
      <c r="L10" s="21">
        <v>0.93107540000000011</v>
      </c>
      <c r="M10" s="21">
        <v>1.1154722799999999</v>
      </c>
      <c r="N10" s="22">
        <f t="shared" si="1"/>
        <v>0.20286036763995582</v>
      </c>
      <c r="O10" s="22">
        <f t="shared" si="2"/>
        <v>0.24659252157519276</v>
      </c>
      <c r="P10" s="23">
        <f t="shared" si="3"/>
        <v>0.29898570633708177</v>
      </c>
      <c r="Q10" s="70">
        <v>400</v>
      </c>
      <c r="R10" s="21">
        <v>676</v>
      </c>
      <c r="S10" s="23">
        <f t="shared" si="4"/>
        <v>1.69</v>
      </c>
    </row>
    <row r="11" spans="1:19" ht="63.75" x14ac:dyDescent="0.25">
      <c r="A11" s="17"/>
      <c r="B11" s="19">
        <v>5004398</v>
      </c>
      <c r="C11" s="19" t="s">
        <v>653</v>
      </c>
      <c r="D11" s="68">
        <v>3000342</v>
      </c>
      <c r="E11" s="19" t="s">
        <v>643</v>
      </c>
      <c r="F11" s="69">
        <v>429</v>
      </c>
      <c r="G11" s="19" t="s">
        <v>629</v>
      </c>
      <c r="H11" s="20">
        <v>1.9279750000000002</v>
      </c>
      <c r="I11" s="21">
        <v>2.8696139999999999</v>
      </c>
      <c r="J11" s="21">
        <f t="shared" si="0"/>
        <v>1.2222686184621758</v>
      </c>
      <c r="K11" s="21">
        <v>0.8737943384621758</v>
      </c>
      <c r="L11" s="21">
        <v>0.15712287</v>
      </c>
      <c r="M11" s="21">
        <v>0.19135141</v>
      </c>
      <c r="N11" s="22">
        <f t="shared" si="1"/>
        <v>0.30449891116441996</v>
      </c>
      <c r="O11" s="22">
        <f t="shared" si="2"/>
        <v>0.35925291989172614</v>
      </c>
      <c r="P11" s="23">
        <f t="shared" si="3"/>
        <v>0.42593485342006832</v>
      </c>
      <c r="Q11" s="70">
        <v>15.5</v>
      </c>
      <c r="R11" s="21">
        <v>6</v>
      </c>
      <c r="S11" s="23">
        <f t="shared" si="4"/>
        <v>0.38709677419354838</v>
      </c>
    </row>
    <row r="12" spans="1:19" ht="38.25" x14ac:dyDescent="0.25">
      <c r="A12" s="17"/>
      <c r="B12" s="19">
        <v>5004400</v>
      </c>
      <c r="C12" s="19" t="s">
        <v>654</v>
      </c>
      <c r="D12" s="68">
        <v>3000469</v>
      </c>
      <c r="E12" s="19" t="s">
        <v>644</v>
      </c>
      <c r="F12" s="69">
        <v>201</v>
      </c>
      <c r="G12" s="19" t="s">
        <v>626</v>
      </c>
      <c r="H12" s="20">
        <v>0.27282700000000004</v>
      </c>
      <c r="I12" s="21">
        <v>0.23539099999999999</v>
      </c>
      <c r="J12" s="21">
        <f t="shared" si="0"/>
        <v>5.7246699861884121E-3</v>
      </c>
      <c r="K12" s="21">
        <v>3.3739199861884117E-3</v>
      </c>
      <c r="L12" s="21">
        <v>0</v>
      </c>
      <c r="M12" s="21">
        <v>2.35075E-3</v>
      </c>
      <c r="N12" s="22">
        <f t="shared" si="1"/>
        <v>1.4333258222227748E-2</v>
      </c>
      <c r="O12" s="22">
        <f t="shared" si="2"/>
        <v>1.4333258222227748E-2</v>
      </c>
      <c r="P12" s="23">
        <f t="shared" si="3"/>
        <v>2.4319833749754292E-2</v>
      </c>
      <c r="Q12" s="70">
        <v>0.5</v>
      </c>
      <c r="R12" s="21">
        <v>0</v>
      </c>
      <c r="S12" s="23">
        <f t="shared" si="4"/>
        <v>0</v>
      </c>
    </row>
    <row r="13" spans="1:19" ht="51" x14ac:dyDescent="0.25">
      <c r="A13" s="17"/>
      <c r="B13" s="19">
        <v>5004401</v>
      </c>
      <c r="C13" s="19" t="s">
        <v>655</v>
      </c>
      <c r="D13" s="68">
        <v>3000469</v>
      </c>
      <c r="E13" s="19" t="s">
        <v>644</v>
      </c>
      <c r="F13" s="69">
        <v>201</v>
      </c>
      <c r="G13" s="19" t="s">
        <v>626</v>
      </c>
      <c r="H13" s="20">
        <v>1.1158219999999999</v>
      </c>
      <c r="I13" s="21">
        <v>1.3162669999999999</v>
      </c>
      <c r="J13" s="21">
        <f t="shared" si="0"/>
        <v>0.33105834049695682</v>
      </c>
      <c r="K13" s="21">
        <v>0.26094161049695686</v>
      </c>
      <c r="L13" s="21">
        <v>3.0207830000000001E-2</v>
      </c>
      <c r="M13" s="21">
        <v>3.9908899999999997E-2</v>
      </c>
      <c r="N13" s="22">
        <f t="shared" si="1"/>
        <v>0.19824367738229165</v>
      </c>
      <c r="O13" s="22">
        <f t="shared" si="2"/>
        <v>0.22119329930550327</v>
      </c>
      <c r="P13" s="23">
        <f t="shared" si="3"/>
        <v>0.25151305965807608</v>
      </c>
      <c r="Q13" s="70">
        <v>1.5</v>
      </c>
      <c r="R13" s="21">
        <v>1</v>
      </c>
      <c r="S13" s="23">
        <f t="shared" si="4"/>
        <v>0.66666666666666663</v>
      </c>
    </row>
    <row r="14" spans="1:19" ht="63.75" x14ac:dyDescent="0.25">
      <c r="A14" s="17"/>
      <c r="B14" s="19">
        <v>5004457</v>
      </c>
      <c r="C14" s="19" t="s">
        <v>656</v>
      </c>
      <c r="D14" s="68">
        <v>3000622</v>
      </c>
      <c r="E14" s="19" t="s">
        <v>649</v>
      </c>
      <c r="F14" s="69">
        <v>86</v>
      </c>
      <c r="G14" s="19" t="s">
        <v>501</v>
      </c>
      <c r="H14" s="20">
        <v>8.4422599999999992</v>
      </c>
      <c r="I14" s="21">
        <v>8.442260000000001</v>
      </c>
      <c r="J14" s="21">
        <f t="shared" si="0"/>
        <v>1.7542027218624223</v>
      </c>
      <c r="K14" s="21">
        <v>1.2793786418624222</v>
      </c>
      <c r="L14" s="21">
        <v>0.23305118999999999</v>
      </c>
      <c r="M14" s="21">
        <v>0.24177289000000002</v>
      </c>
      <c r="N14" s="22">
        <f t="shared" si="1"/>
        <v>0.1515445676705553</v>
      </c>
      <c r="O14" s="22">
        <f t="shared" si="2"/>
        <v>0.17914987596477983</v>
      </c>
      <c r="P14" s="23">
        <f t="shared" si="3"/>
        <v>0.20778828440043567</v>
      </c>
      <c r="Q14" s="70">
        <v>0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5004458</v>
      </c>
      <c r="C15" s="19" t="s">
        <v>657</v>
      </c>
      <c r="D15" s="68">
        <v>3000622</v>
      </c>
      <c r="E15" s="19" t="s">
        <v>649</v>
      </c>
      <c r="F15" s="69">
        <v>86</v>
      </c>
      <c r="G15" s="19" t="s">
        <v>501</v>
      </c>
      <c r="H15" s="20">
        <v>1.8699999999999999</v>
      </c>
      <c r="I15" s="21">
        <v>1.87</v>
      </c>
      <c r="J15" s="21">
        <f t="shared" si="0"/>
        <v>0.97880870279757981</v>
      </c>
      <c r="K15" s="21">
        <v>0.69083340279757977</v>
      </c>
      <c r="L15" s="21">
        <v>0.13596026999999999</v>
      </c>
      <c r="M15" s="21">
        <v>0.15201503</v>
      </c>
      <c r="N15" s="22">
        <f t="shared" si="1"/>
        <v>0.36942962716448113</v>
      </c>
      <c r="O15" s="22">
        <f t="shared" si="2"/>
        <v>0.44213565390244902</v>
      </c>
      <c r="P15" s="23">
        <f t="shared" si="3"/>
        <v>0.52342711379549722</v>
      </c>
      <c r="Q15" s="70">
        <v>0</v>
      </c>
      <c r="R15" s="21">
        <v>0</v>
      </c>
      <c r="S15" s="23">
        <f t="shared" si="4"/>
        <v>0</v>
      </c>
    </row>
    <row r="16" spans="1:19" ht="25.5" x14ac:dyDescent="0.25">
      <c r="A16" s="17"/>
      <c r="B16" s="19">
        <v>5004459</v>
      </c>
      <c r="C16" s="19" t="s">
        <v>658</v>
      </c>
      <c r="D16" s="68">
        <v>3000622</v>
      </c>
      <c r="E16" s="19" t="s">
        <v>649</v>
      </c>
      <c r="F16" s="69">
        <v>59</v>
      </c>
      <c r="G16" s="19" t="s">
        <v>578</v>
      </c>
      <c r="H16" s="20">
        <v>1.3704000000000001</v>
      </c>
      <c r="I16" s="21">
        <v>1.3703999999999996</v>
      </c>
      <c r="J16" s="21">
        <f t="shared" si="0"/>
        <v>0.62162018546797038</v>
      </c>
      <c r="K16" s="21">
        <v>0.38781448546797037</v>
      </c>
      <c r="L16" s="21">
        <v>0.10370054000000002</v>
      </c>
      <c r="M16" s="21">
        <v>0.13010515999999997</v>
      </c>
      <c r="N16" s="22">
        <f t="shared" si="1"/>
        <v>0.28299364088439177</v>
      </c>
      <c r="O16" s="22">
        <f t="shared" si="2"/>
        <v>0.35866537176588625</v>
      </c>
      <c r="P16" s="23">
        <f t="shared" si="3"/>
        <v>0.45360492226209176</v>
      </c>
      <c r="Q16" s="70">
        <v>0</v>
      </c>
      <c r="R16" s="21">
        <v>0</v>
      </c>
      <c r="S16" s="23">
        <f t="shared" si="4"/>
        <v>0</v>
      </c>
    </row>
    <row r="17" spans="1:19" ht="38.25" x14ac:dyDescent="0.25">
      <c r="A17" s="17"/>
      <c r="B17" s="19">
        <v>5004460</v>
      </c>
      <c r="C17" s="19" t="s">
        <v>659</v>
      </c>
      <c r="D17" s="68">
        <v>3000473</v>
      </c>
      <c r="E17" s="19" t="s">
        <v>647</v>
      </c>
      <c r="F17" s="69">
        <v>429</v>
      </c>
      <c r="G17" s="19" t="s">
        <v>629</v>
      </c>
      <c r="H17" s="20">
        <v>3.613753</v>
      </c>
      <c r="I17" s="21">
        <v>8.6026629999999997</v>
      </c>
      <c r="J17" s="21">
        <f t="shared" si="0"/>
        <v>3.0281887769374851</v>
      </c>
      <c r="K17" s="21">
        <v>1.8993857669374847</v>
      </c>
      <c r="L17" s="21">
        <v>0.53284540999999996</v>
      </c>
      <c r="M17" s="21">
        <v>0.59595759999999998</v>
      </c>
      <c r="N17" s="22">
        <f t="shared" si="1"/>
        <v>0.22079044209188303</v>
      </c>
      <c r="O17" s="22">
        <f t="shared" si="2"/>
        <v>0.28273003103079652</v>
      </c>
      <c r="P17" s="23">
        <f t="shared" si="3"/>
        <v>0.35200597500302933</v>
      </c>
      <c r="Q17" s="70">
        <v>20.5</v>
      </c>
      <c r="R17" s="21">
        <v>14</v>
      </c>
      <c r="S17" s="23">
        <f t="shared" si="4"/>
        <v>0.68292682926829273</v>
      </c>
    </row>
    <row r="18" spans="1:19" ht="51" x14ac:dyDescent="0.25">
      <c r="A18" s="17"/>
      <c r="B18" s="19">
        <v>5004461</v>
      </c>
      <c r="C18" s="19" t="s">
        <v>660</v>
      </c>
      <c r="D18" s="68">
        <v>3000623</v>
      </c>
      <c r="E18" s="19" t="s">
        <v>650</v>
      </c>
      <c r="F18" s="69">
        <v>416</v>
      </c>
      <c r="G18" s="19" t="s">
        <v>664</v>
      </c>
      <c r="H18" s="20">
        <v>0.640988</v>
      </c>
      <c r="I18" s="21">
        <v>0.97149600000000003</v>
      </c>
      <c r="J18" s="21">
        <f t="shared" si="0"/>
        <v>0.33388436161899571</v>
      </c>
      <c r="K18" s="21">
        <v>0.23126769161899574</v>
      </c>
      <c r="L18" s="21">
        <v>5.0569000000000003E-2</v>
      </c>
      <c r="M18" s="21">
        <v>5.2047670000000004E-2</v>
      </c>
      <c r="N18" s="22">
        <f t="shared" si="1"/>
        <v>0.23805315885911599</v>
      </c>
      <c r="O18" s="22">
        <f t="shared" si="2"/>
        <v>0.29010586931803706</v>
      </c>
      <c r="P18" s="23">
        <f t="shared" si="3"/>
        <v>0.34368063442257685</v>
      </c>
      <c r="Q18" s="70">
        <v>8</v>
      </c>
      <c r="R18" s="21">
        <v>14</v>
      </c>
      <c r="S18" s="23">
        <f t="shared" si="4"/>
        <v>1.75</v>
      </c>
    </row>
    <row r="19" spans="1:19" ht="51" x14ac:dyDescent="0.25">
      <c r="A19" s="17"/>
      <c r="B19" s="19">
        <v>5004462</v>
      </c>
      <c r="C19" s="19" t="s">
        <v>661</v>
      </c>
      <c r="D19" s="68">
        <v>3000623</v>
      </c>
      <c r="E19" s="19" t="s">
        <v>650</v>
      </c>
      <c r="F19" s="69">
        <v>201</v>
      </c>
      <c r="G19" s="19" t="s">
        <v>626</v>
      </c>
      <c r="H19" s="20">
        <v>14.918430000000001</v>
      </c>
      <c r="I19" s="21">
        <v>30.213307000000004</v>
      </c>
      <c r="J19" s="21">
        <f t="shared" si="0"/>
        <v>9.6307110093543979</v>
      </c>
      <c r="K19" s="21">
        <v>5.2202709993543976</v>
      </c>
      <c r="L19" s="21">
        <v>1.7338739800000003</v>
      </c>
      <c r="M19" s="21">
        <v>2.67656603</v>
      </c>
      <c r="N19" s="22">
        <f t="shared" si="1"/>
        <v>0.17278052347445438</v>
      </c>
      <c r="O19" s="22">
        <f t="shared" si="2"/>
        <v>0.23016828245098747</v>
      </c>
      <c r="P19" s="23">
        <f t="shared" si="3"/>
        <v>0.31875726180369451</v>
      </c>
      <c r="Q19" s="70">
        <v>4242</v>
      </c>
      <c r="R19" s="21">
        <v>130</v>
      </c>
      <c r="S19" s="23">
        <f t="shared" si="4"/>
        <v>3.0645921735030647E-2</v>
      </c>
    </row>
    <row r="20" spans="1:19" x14ac:dyDescent="0.25">
      <c r="A20" s="17"/>
      <c r="B20" s="19">
        <v>9000000</v>
      </c>
      <c r="C20" s="19" t="s">
        <v>304</v>
      </c>
      <c r="D20" s="68">
        <v>9000000</v>
      </c>
      <c r="E20" s="19" t="s">
        <v>305</v>
      </c>
      <c r="F20" s="69"/>
      <c r="G20" s="19" t="s">
        <v>312</v>
      </c>
      <c r="H20" s="20">
        <v>3.074646</v>
      </c>
      <c r="I20" s="21">
        <v>3.9840879999999999</v>
      </c>
      <c r="J20" s="21">
        <f t="shared" si="0"/>
        <v>1.5581579925193196</v>
      </c>
      <c r="K20" s="21">
        <v>1.0306627325193198</v>
      </c>
      <c r="L20" s="21">
        <v>0.27966727999999996</v>
      </c>
      <c r="M20" s="21">
        <v>0.24782797999999995</v>
      </c>
      <c r="N20" s="22">
        <f t="shared" si="1"/>
        <v>0.25869477092858389</v>
      </c>
      <c r="O20" s="22">
        <f t="shared" si="2"/>
        <v>0.32889083085497106</v>
      </c>
      <c r="P20" s="23">
        <f t="shared" si="3"/>
        <v>0.39109527513431425</v>
      </c>
      <c r="Q20" s="70"/>
      <c r="R20" s="21"/>
      <c r="S20" s="23">
        <f t="shared" si="4"/>
        <v>0</v>
      </c>
    </row>
    <row r="21" spans="1:19" ht="15.75" thickBot="1" x14ac:dyDescent="0.3">
      <c r="A21" s="41" t="s">
        <v>294</v>
      </c>
      <c r="B21" s="43"/>
      <c r="C21" s="43"/>
      <c r="D21" s="65"/>
      <c r="E21" s="43"/>
      <c r="F21" s="66"/>
      <c r="G21" s="43"/>
      <c r="H21" s="44">
        <f t="shared" ref="H21:M21" ca="1" si="5">OFFSET(H21,-MATCH("PROYECTOS",$A$8:$A$40,0)-1,0)-(OFFSET(H21,-MATCH("PROYECTOS",$A$8:$A$40,0),0))</f>
        <v>84.96286299999997</v>
      </c>
      <c r="I21" s="45">
        <f t="shared" ca="1" si="5"/>
        <v>97.525479000000075</v>
      </c>
      <c r="J21" s="45">
        <f t="shared" ca="1" si="5"/>
        <v>39.52422540072925</v>
      </c>
      <c r="K21" s="45">
        <f t="shared" ca="1" si="5"/>
        <v>20.73881877072926</v>
      </c>
      <c r="L21" s="45">
        <f t="shared" ca="1" si="5"/>
        <v>7.4302153899999972</v>
      </c>
      <c r="M21" s="45">
        <f t="shared" ca="1" si="5"/>
        <v>11.355191240000003</v>
      </c>
      <c r="N21" s="46">
        <f t="shared" ca="1" si="1"/>
        <v>0.21265026312487267</v>
      </c>
      <c r="O21" s="46">
        <f t="shared" ca="1" si="2"/>
        <v>0.28883769092515027</v>
      </c>
      <c r="P21" s="47">
        <f t="shared" ca="1" si="3"/>
        <v>0.40527076417362928</v>
      </c>
      <c r="Q21" s="67"/>
      <c r="R21" s="45"/>
      <c r="S21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workbookViewId="0">
      <selection activeCell="K17" sqref="K1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36</v>
      </c>
      <c r="B1" s="50" t="s">
        <v>24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667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905.84426600000006</v>
      </c>
      <c r="E6" s="14">
        <v>1139.8749920000002</v>
      </c>
      <c r="F6" s="14">
        <v>603.41818951118296</v>
      </c>
      <c r="G6" s="14">
        <v>389.34663805118305</v>
      </c>
      <c r="H6" s="14">
        <v>82.497385820000005</v>
      </c>
      <c r="I6" s="14">
        <v>131.57416563999999</v>
      </c>
      <c r="J6" s="15">
        <v>0.34156959384471081</v>
      </c>
      <c r="K6" s="15">
        <v>0.41394365801753014</v>
      </c>
      <c r="L6" s="16">
        <v>0.52937225024336965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77.681025999999974</v>
      </c>
      <c r="E7" s="38">
        <f ca="1">SUM(E8:OFFSET(E6,MATCH("GOBIERNOS REGIONALES",$A$8:$A$50,0),0))</f>
        <v>77.681025999999989</v>
      </c>
      <c r="F7" s="38">
        <f ca="1">SUM(F8:OFFSET(F6,MATCH("GOBIERNOS REGIONALES",$A$8:$A$50,0),0))</f>
        <v>6.7657333438932827</v>
      </c>
      <c r="G7" s="38">
        <f ca="1">SUM(G8:OFFSET(G6,MATCH("GOBIERNOS REGIONALES",$A$8:$A$50,0),0))</f>
        <v>4.3477503638932831</v>
      </c>
      <c r="H7" s="38">
        <f ca="1">SUM(H8:OFFSET(H6,MATCH("GOBIERNOS REGIONALES",$A$8:$A$50,0),0))</f>
        <v>0.95134424000000006</v>
      </c>
      <c r="I7" s="38">
        <f ca="1">SUM(I8:OFFSET(I6,MATCH("GOBIERNOS REGIONALES",$A$8:$A$50,0),0))</f>
        <v>1.4666387400000001</v>
      </c>
      <c r="J7" s="39">
        <f ca="1">IFERROR(G7/E7,0)</f>
        <v>5.5969270589877169E-2</v>
      </c>
      <c r="K7" s="39">
        <f ca="1">IFERROR(SUM(G7,H7)/E7,0)</f>
        <v>6.821607381824854E-2</v>
      </c>
      <c r="L7" s="40">
        <f ca="1">IFERROR(SUM(G7,H7,I7)/E7,0)</f>
        <v>8.7096343757010669E-2</v>
      </c>
      <c r="M7" s="4"/>
    </row>
    <row r="8" spans="1:13" x14ac:dyDescent="0.25">
      <c r="A8" s="17"/>
      <c r="B8" s="18">
        <v>5</v>
      </c>
      <c r="C8" s="19" t="s">
        <v>105</v>
      </c>
      <c r="D8" s="20">
        <v>77.681025999999974</v>
      </c>
      <c r="E8" s="21">
        <v>77.681025999999989</v>
      </c>
      <c r="F8" s="21">
        <f t="shared" ref="F8:F12" si="0">SUM(G8,H8,I8)</f>
        <v>6.7657333438932827</v>
      </c>
      <c r="G8" s="21">
        <v>4.3477503638932831</v>
      </c>
      <c r="H8" s="21">
        <v>0.95134424000000006</v>
      </c>
      <c r="I8" s="21">
        <v>1.4666387400000001</v>
      </c>
      <c r="J8" s="22">
        <f t="shared" ref="J8:J12" si="1">IFERROR(G8/E8,0)</f>
        <v>5.5969270589877169E-2</v>
      </c>
      <c r="K8" s="22">
        <f t="shared" ref="K8:K12" si="2">IFERROR(SUM(G8,H8)/E8,0)</f>
        <v>6.821607381824854E-2</v>
      </c>
      <c r="L8" s="23">
        <f t="shared" ref="L8:L12" si="3">IFERROR(SUM(G8,H8,I8)/E8,0)</f>
        <v>8.7096343757010669E-2</v>
      </c>
      <c r="M8" s="4"/>
    </row>
    <row r="9" spans="1:13" x14ac:dyDescent="0.25">
      <c r="A9" s="34" t="s">
        <v>206</v>
      </c>
      <c r="B9" s="57"/>
      <c r="C9" s="36"/>
      <c r="D9" s="37">
        <f ca="1">SUM(D10:OFFSET(D8,(MATCH("GOBIERNOS LOCALES",$A$8:$A$50,0)-MATCH("GOBIERNOS REGIONALES",$A$8:$A$50,0)),0))</f>
        <v>2.413357</v>
      </c>
      <c r="E9" s="38">
        <f ca="1">SUM(E10:OFFSET(E8,(MATCH("GOBIERNOS LOCALES",$A$8:$A$50,0)-MATCH("GOBIERNOS REGIONALES",$A$8:$A$50,0)),0))</f>
        <v>3.8137999999999996</v>
      </c>
      <c r="F9" s="38">
        <f ca="1">SUM(F10:OFFSET(F8,(MATCH("GOBIERNOS LOCALES",$A$8:$A$50,0)-MATCH("GOBIERNOS REGIONALES",$A$8:$A$50,0)),0))</f>
        <v>0</v>
      </c>
      <c r="G9" s="38">
        <f ca="1">SUM(G10:OFFSET(G8,(MATCH("GOBIERNOS LOCALES",$A$8:$A$50,0)-MATCH("GOBIERNOS REGIONALES",$A$8:$A$50,0)),0))</f>
        <v>0</v>
      </c>
      <c r="H9" s="38">
        <f ca="1">SUM(H10:OFFSET(H8,(MATCH("GOBIERNOS LOCALES",$A$8:$A$50,0)-MATCH("GOBIERNOS REGIONALES",$A$8:$A$50,0)),0))</f>
        <v>0</v>
      </c>
      <c r="I9" s="38">
        <f ca="1">SUM(I10:OFFSET(I8,(MATCH("GOBIERNOS LOCALES",$A$8:$A$50,0)-MATCH("GOBIERNOS REGIONALES",$A$8:$A$50,0)),0))</f>
        <v>0</v>
      </c>
      <c r="J9" s="39">
        <f t="shared" ca="1" si="1"/>
        <v>0</v>
      </c>
      <c r="K9" s="39">
        <f t="shared" ca="1" si="2"/>
        <v>0</v>
      </c>
      <c r="L9" s="40">
        <f t="shared" ca="1" si="3"/>
        <v>0</v>
      </c>
      <c r="M9" s="4"/>
    </row>
    <row r="10" spans="1:13" x14ac:dyDescent="0.25">
      <c r="A10" s="17"/>
      <c r="B10" s="18">
        <v>446</v>
      </c>
      <c r="C10" s="19" t="s">
        <v>213</v>
      </c>
      <c r="D10" s="20">
        <v>0</v>
      </c>
      <c r="E10" s="21">
        <v>3.8137999999999996</v>
      </c>
      <c r="F10" s="21">
        <f t="shared" si="0"/>
        <v>0</v>
      </c>
      <c r="G10" s="21">
        <v>0</v>
      </c>
      <c r="H10" s="21">
        <v>0</v>
      </c>
      <c r="I10" s="21">
        <v>0</v>
      </c>
      <c r="J10" s="22">
        <f t="shared" si="1"/>
        <v>0</v>
      </c>
      <c r="K10" s="22">
        <f t="shared" si="2"/>
        <v>0</v>
      </c>
      <c r="L10" s="23">
        <f t="shared" si="3"/>
        <v>0</v>
      </c>
      <c r="M10" s="4"/>
    </row>
    <row r="11" spans="1:13" x14ac:dyDescent="0.25">
      <c r="A11" s="17"/>
      <c r="B11" s="18">
        <v>449</v>
      </c>
      <c r="C11" s="19" t="s">
        <v>216</v>
      </c>
      <c r="D11" s="20">
        <v>2.413357</v>
      </c>
      <c r="E11" s="21">
        <v>0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</row>
    <row r="12" spans="1:13" ht="15.75" thickBot="1" x14ac:dyDescent="0.3">
      <c r="A12" s="41" t="s">
        <v>233</v>
      </c>
      <c r="B12" s="58"/>
      <c r="C12" s="43"/>
      <c r="D12" s="44">
        <v>825.7498829999987</v>
      </c>
      <c r="E12" s="45">
        <v>1058.3801659999983</v>
      </c>
      <c r="F12" s="45">
        <f t="shared" si="0"/>
        <v>596.65245616728953</v>
      </c>
      <c r="G12" s="45">
        <v>384.99888768728977</v>
      </c>
      <c r="H12" s="45">
        <v>81.546041579999908</v>
      </c>
      <c r="I12" s="45">
        <v>130.10752689999993</v>
      </c>
      <c r="J12" s="46">
        <f t="shared" si="1"/>
        <v>0.36376237958269747</v>
      </c>
      <c r="K12" s="46">
        <f t="shared" si="2"/>
        <v>0.44081034797782709</v>
      </c>
      <c r="L12" s="47">
        <f t="shared" si="3"/>
        <v>0.56374115401487079</v>
      </c>
      <c r="M12" s="4"/>
    </row>
    <row r="13" spans="1:13" x14ac:dyDescent="0.25">
      <c r="D13" s="5"/>
      <c r="E13" s="5"/>
      <c r="F13" s="5"/>
      <c r="G13" s="5"/>
      <c r="H13" s="5"/>
      <c r="I13" s="5"/>
      <c r="J13" s="4"/>
      <c r="K13" s="4"/>
      <c r="L13" s="4"/>
      <c r="M13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10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36</v>
      </c>
      <c r="B1" s="51" t="s">
        <v>24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668</v>
      </c>
      <c r="N2" s="72" t="s">
        <v>692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905.84426600000006</v>
      </c>
      <c r="E6" s="14">
        <f ca="1">SUM(E7:OFFSET(E7,50,0))</f>
        <v>1139.8749920000002</v>
      </c>
      <c r="F6" s="14">
        <f ca="1">SUM(F7:OFFSET(F7,50,0))</f>
        <v>603.41818951118296</v>
      </c>
      <c r="G6" s="14">
        <f ca="1">SUM(G7:OFFSET(G7,50,0))</f>
        <v>389.34663805118305</v>
      </c>
      <c r="H6" s="14">
        <f ca="1">SUM(H7:OFFSET(H7,50,0))</f>
        <v>82.497385820000005</v>
      </c>
      <c r="I6" s="14">
        <f ca="1">SUM(I7:OFFSET(I7,50,0))</f>
        <v>131.57416563999999</v>
      </c>
      <c r="J6" s="15">
        <f ca="1">IFERROR(G6/E6,0)</f>
        <v>0.34156959384471081</v>
      </c>
      <c r="K6" s="15">
        <f ca="1">IFERROR(SUM(G6,H6)/E6,0)</f>
        <v>0.41394365801753014</v>
      </c>
      <c r="L6" s="16">
        <f ca="1">IFERROR(SUM(G6,H6,I6)/E6,0)</f>
        <v>0.52937225024336965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4.8076449999999999</v>
      </c>
      <c r="E7" s="21">
        <v>7.6731499999999997</v>
      </c>
      <c r="F7" s="21">
        <f t="shared" ref="F7:F31" si="0">SUM(G7,H7,I7)</f>
        <v>1.6444052879928053</v>
      </c>
      <c r="G7" s="21">
        <v>1.0511086479928053</v>
      </c>
      <c r="H7" s="21">
        <v>0.33093784999999992</v>
      </c>
      <c r="I7" s="21">
        <v>0.26235879000000001</v>
      </c>
      <c r="J7" s="22">
        <f t="shared" ref="J7:J31" si="1">IFERROR(G7/E7,0)</f>
        <v>0.136985286094082</v>
      </c>
      <c r="K7" s="22">
        <f t="shared" ref="K7:K31" si="2">IFERROR(SUM(G7,H7)/E7,0)</f>
        <v>0.18011462020067448</v>
      </c>
      <c r="L7" s="23">
        <f t="shared" ref="L7:L31" si="3">IFERROR(SUM(G7,H7,I7)/E7,0)</f>
        <v>0.21430641757202784</v>
      </c>
      <c r="M7" s="4"/>
      <c r="N7" t="s">
        <v>256</v>
      </c>
      <c r="O7" s="5">
        <v>68.045025500138436</v>
      </c>
      <c r="P7" s="71">
        <v>0.81931673116308745</v>
      </c>
    </row>
    <row r="8" spans="1:16" x14ac:dyDescent="0.25">
      <c r="A8" s="17"/>
      <c r="B8" s="55">
        <v>2</v>
      </c>
      <c r="C8" s="19" t="s">
        <v>251</v>
      </c>
      <c r="D8" s="20">
        <v>15.830740999999993</v>
      </c>
      <c r="E8" s="21">
        <v>22.642542999999993</v>
      </c>
      <c r="F8" s="21">
        <f t="shared" si="0"/>
        <v>8.2698805123720582</v>
      </c>
      <c r="G8" s="21">
        <v>3.7799224823720579</v>
      </c>
      <c r="H8" s="21">
        <v>1.2785024700000001</v>
      </c>
      <c r="I8" s="21">
        <v>3.2114555599999997</v>
      </c>
      <c r="J8" s="22">
        <f t="shared" si="1"/>
        <v>0.16693895568055492</v>
      </c>
      <c r="K8" s="22">
        <f t="shared" si="2"/>
        <v>0.22340357054294033</v>
      </c>
      <c r="L8" s="23">
        <f t="shared" si="3"/>
        <v>0.36523638322656871</v>
      </c>
      <c r="M8" s="4"/>
      <c r="N8" t="s">
        <v>264</v>
      </c>
      <c r="O8" s="5">
        <v>297.68876543556411</v>
      </c>
      <c r="P8" s="71">
        <v>0.56961074563516134</v>
      </c>
    </row>
    <row r="9" spans="1:16" x14ac:dyDescent="0.25">
      <c r="A9" s="17"/>
      <c r="B9" s="55">
        <v>3</v>
      </c>
      <c r="C9" s="19" t="s">
        <v>252</v>
      </c>
      <c r="D9" s="20">
        <v>8.6330789999999986</v>
      </c>
      <c r="E9" s="21">
        <v>10.121798999999998</v>
      </c>
      <c r="F9" s="21">
        <f t="shared" si="0"/>
        <v>2.5449982750462516</v>
      </c>
      <c r="G9" s="21">
        <v>0.67545590504625164</v>
      </c>
      <c r="H9" s="21">
        <v>0.46918261</v>
      </c>
      <c r="I9" s="21">
        <v>1.40035976</v>
      </c>
      <c r="J9" s="22">
        <f t="shared" si="1"/>
        <v>6.673279177409587E-2</v>
      </c>
      <c r="K9" s="22">
        <f t="shared" si="2"/>
        <v>0.11308646961338117</v>
      </c>
      <c r="L9" s="23">
        <f t="shared" si="3"/>
        <v>0.25143734577679838</v>
      </c>
      <c r="M9" s="4"/>
      <c r="N9" t="s">
        <v>273</v>
      </c>
      <c r="O9" s="5">
        <v>6.2073189327585911</v>
      </c>
      <c r="P9" s="71">
        <v>0.55948960195613839</v>
      </c>
    </row>
    <row r="10" spans="1:16" x14ac:dyDescent="0.25">
      <c r="A10" s="17"/>
      <c r="B10" s="55">
        <v>4</v>
      </c>
      <c r="C10" s="19" t="s">
        <v>253</v>
      </c>
      <c r="D10" s="20">
        <v>20.975883</v>
      </c>
      <c r="E10" s="21">
        <v>40.182719000000006</v>
      </c>
      <c r="F10" s="21">
        <f t="shared" si="0"/>
        <v>19.343020176851642</v>
      </c>
      <c r="G10" s="21">
        <v>12.931763906851643</v>
      </c>
      <c r="H10" s="21">
        <v>2.3074163999999997</v>
      </c>
      <c r="I10" s="21">
        <v>4.1038398699999998</v>
      </c>
      <c r="J10" s="22">
        <f t="shared" si="1"/>
        <v>0.32182401362266305</v>
      </c>
      <c r="K10" s="22">
        <f t="shared" si="2"/>
        <v>0.37924711632509589</v>
      </c>
      <c r="L10" s="23">
        <f t="shared" si="3"/>
        <v>0.48137658820080442</v>
      </c>
      <c r="M10" s="4"/>
      <c r="N10" t="s">
        <v>269</v>
      </c>
      <c r="O10" s="5">
        <v>31.391743923878039</v>
      </c>
      <c r="P10" s="71">
        <v>0.52608890539094111</v>
      </c>
    </row>
    <row r="11" spans="1:16" x14ac:dyDescent="0.25">
      <c r="A11" s="17"/>
      <c r="B11" s="55">
        <v>5</v>
      </c>
      <c r="C11" s="19" t="s">
        <v>254</v>
      </c>
      <c r="D11" s="20">
        <v>15.452875999999998</v>
      </c>
      <c r="E11" s="21">
        <v>23.635984999999991</v>
      </c>
      <c r="F11" s="21">
        <f t="shared" si="0"/>
        <v>7.8410398703044866</v>
      </c>
      <c r="G11" s="21">
        <v>4.5708260303044881</v>
      </c>
      <c r="H11" s="21">
        <v>1.0672860399999999</v>
      </c>
      <c r="I11" s="21">
        <v>2.202927799999999</v>
      </c>
      <c r="J11" s="22">
        <f t="shared" si="1"/>
        <v>0.1933841991482263</v>
      </c>
      <c r="K11" s="22">
        <f t="shared" si="2"/>
        <v>0.2385393318833334</v>
      </c>
      <c r="L11" s="23">
        <f t="shared" si="3"/>
        <v>0.33174161645069961</v>
      </c>
      <c r="M11" s="4"/>
      <c r="N11" t="s">
        <v>263</v>
      </c>
      <c r="O11" s="5">
        <v>31.087430229600496</v>
      </c>
      <c r="P11" s="71">
        <v>0.50906331614946509</v>
      </c>
    </row>
    <row r="12" spans="1:16" x14ac:dyDescent="0.25">
      <c r="A12" s="17"/>
      <c r="B12" s="55">
        <v>6</v>
      </c>
      <c r="C12" s="19" t="s">
        <v>255</v>
      </c>
      <c r="D12" s="20">
        <v>11.958307000000001</v>
      </c>
      <c r="E12" s="21">
        <v>11.493573</v>
      </c>
      <c r="F12" s="21">
        <f t="shared" si="0"/>
        <v>5.5018091267063554</v>
      </c>
      <c r="G12" s="21">
        <v>3.4486440367063551</v>
      </c>
      <c r="H12" s="21">
        <v>1.0554034299999999</v>
      </c>
      <c r="I12" s="21">
        <v>0.99776166000000011</v>
      </c>
      <c r="J12" s="22">
        <f t="shared" si="1"/>
        <v>0.30004977883782136</v>
      </c>
      <c r="K12" s="22">
        <f t="shared" si="2"/>
        <v>0.39187530863608344</v>
      </c>
      <c r="L12" s="23">
        <f t="shared" si="3"/>
        <v>0.47868570780438385</v>
      </c>
      <c r="M12" s="4"/>
      <c r="N12" t="s">
        <v>262</v>
      </c>
      <c r="O12" s="5">
        <v>14.858601698616436</v>
      </c>
      <c r="P12" s="71">
        <v>0.49424804454666488</v>
      </c>
    </row>
    <row r="13" spans="1:16" x14ac:dyDescent="0.25">
      <c r="A13" s="17"/>
      <c r="B13" s="55">
        <v>7</v>
      </c>
      <c r="C13" s="19" t="s">
        <v>256</v>
      </c>
      <c r="D13" s="20">
        <v>73.494990000000001</v>
      </c>
      <c r="E13" s="21">
        <v>83.050940999999995</v>
      </c>
      <c r="F13" s="21">
        <f t="shared" si="0"/>
        <v>68.045025500138436</v>
      </c>
      <c r="G13" s="21">
        <v>44.850686820138435</v>
      </c>
      <c r="H13" s="21">
        <v>8.580229430000001</v>
      </c>
      <c r="I13" s="21">
        <v>14.61410925</v>
      </c>
      <c r="J13" s="22">
        <f t="shared" si="1"/>
        <v>0.54003827386059888</v>
      </c>
      <c r="K13" s="22">
        <f t="shared" si="2"/>
        <v>0.64335112410271722</v>
      </c>
      <c r="L13" s="23">
        <f t="shared" si="3"/>
        <v>0.81931673116308745</v>
      </c>
      <c r="M13" s="4"/>
      <c r="N13" t="s">
        <v>257</v>
      </c>
      <c r="O13" s="5">
        <v>19.387559213042785</v>
      </c>
      <c r="P13" s="71">
        <v>0.49025724861727699</v>
      </c>
    </row>
    <row r="14" spans="1:16" x14ac:dyDescent="0.25">
      <c r="A14" s="17"/>
      <c r="B14" s="55">
        <v>8</v>
      </c>
      <c r="C14" s="19" t="s">
        <v>257</v>
      </c>
      <c r="D14" s="20">
        <v>32.953311000000006</v>
      </c>
      <c r="E14" s="21">
        <v>39.545686000000032</v>
      </c>
      <c r="F14" s="21">
        <f t="shared" si="0"/>
        <v>19.387559213042785</v>
      </c>
      <c r="G14" s="21">
        <v>11.293012043042786</v>
      </c>
      <c r="H14" s="21">
        <v>3.6356379599999995</v>
      </c>
      <c r="I14" s="21">
        <v>4.458909209999999</v>
      </c>
      <c r="J14" s="22">
        <f t="shared" si="1"/>
        <v>0.28556874808146654</v>
      </c>
      <c r="K14" s="22">
        <f t="shared" si="2"/>
        <v>0.37750388254847256</v>
      </c>
      <c r="L14" s="23">
        <f t="shared" si="3"/>
        <v>0.49025724861727699</v>
      </c>
      <c r="M14" s="4"/>
      <c r="N14" t="s">
        <v>265</v>
      </c>
      <c r="O14" s="5">
        <v>8.8486587351261257</v>
      </c>
      <c r="P14" s="71">
        <v>0.48540211540827577</v>
      </c>
    </row>
    <row r="15" spans="1:16" x14ac:dyDescent="0.25">
      <c r="A15" s="17"/>
      <c r="B15" s="55">
        <v>9</v>
      </c>
      <c r="C15" s="19" t="s">
        <v>258</v>
      </c>
      <c r="D15" s="20">
        <v>3.9538089999999988</v>
      </c>
      <c r="E15" s="21">
        <v>9.5838049999999999</v>
      </c>
      <c r="F15" s="21">
        <f t="shared" si="0"/>
        <v>4.2192058642476367</v>
      </c>
      <c r="G15" s="21">
        <v>2.6885690542476368</v>
      </c>
      <c r="H15" s="21">
        <v>0.55918386000000009</v>
      </c>
      <c r="I15" s="21">
        <v>0.97145295000000009</v>
      </c>
      <c r="J15" s="22">
        <f t="shared" si="1"/>
        <v>0.28053252901615139</v>
      </c>
      <c r="K15" s="22">
        <f t="shared" si="2"/>
        <v>0.33887927751531222</v>
      </c>
      <c r="L15" s="23">
        <f t="shared" si="3"/>
        <v>0.44024329212120206</v>
      </c>
      <c r="M15" s="4"/>
      <c r="N15" t="s">
        <v>253</v>
      </c>
      <c r="O15" s="5">
        <v>19.343020176851642</v>
      </c>
      <c r="P15" s="71">
        <v>0.48137658820080442</v>
      </c>
    </row>
    <row r="16" spans="1:16" x14ac:dyDescent="0.25">
      <c r="A16" s="17"/>
      <c r="B16" s="55">
        <v>10</v>
      </c>
      <c r="C16" s="19" t="s">
        <v>259</v>
      </c>
      <c r="D16" s="20">
        <v>11.696899999999999</v>
      </c>
      <c r="E16" s="21">
        <v>15.926207999999997</v>
      </c>
      <c r="F16" s="21">
        <f t="shared" si="0"/>
        <v>6.7145205607979346</v>
      </c>
      <c r="G16" s="21">
        <v>4.2367823107979348</v>
      </c>
      <c r="H16" s="21">
        <v>1.1048342499999997</v>
      </c>
      <c r="I16" s="21">
        <v>1.3729039999999997</v>
      </c>
      <c r="J16" s="22">
        <f t="shared" si="1"/>
        <v>0.26602580543955823</v>
      </c>
      <c r="K16" s="22">
        <f t="shared" si="2"/>
        <v>0.33539789011910026</v>
      </c>
      <c r="L16" s="23">
        <f t="shared" si="3"/>
        <v>0.42160196330463195</v>
      </c>
      <c r="M16" s="4"/>
      <c r="N16" t="s">
        <v>255</v>
      </c>
      <c r="O16" s="5">
        <v>5.5018091267063554</v>
      </c>
      <c r="P16" s="71">
        <v>0.47868570780438385</v>
      </c>
    </row>
    <row r="17" spans="1:16" x14ac:dyDescent="0.25">
      <c r="A17" s="17"/>
      <c r="B17" s="55">
        <v>11</v>
      </c>
      <c r="C17" s="19" t="s">
        <v>260</v>
      </c>
      <c r="D17" s="20">
        <v>27.531283000000002</v>
      </c>
      <c r="E17" s="21">
        <v>33.222428999999998</v>
      </c>
      <c r="F17" s="21">
        <f t="shared" si="0"/>
        <v>15.851633319556395</v>
      </c>
      <c r="G17" s="21">
        <v>10.024164669556395</v>
      </c>
      <c r="H17" s="21">
        <v>2.2405971299999998</v>
      </c>
      <c r="I17" s="21">
        <v>3.5868715199999999</v>
      </c>
      <c r="J17" s="22">
        <f t="shared" si="1"/>
        <v>0.30172883113261811</v>
      </c>
      <c r="K17" s="22">
        <f t="shared" si="2"/>
        <v>0.36917113434289817</v>
      </c>
      <c r="L17" s="23">
        <f t="shared" si="3"/>
        <v>0.47713649473241093</v>
      </c>
      <c r="M17" s="4"/>
      <c r="N17" t="s">
        <v>260</v>
      </c>
      <c r="O17" s="5">
        <v>15.851633319556395</v>
      </c>
      <c r="P17" s="71">
        <v>0.47713649473241093</v>
      </c>
    </row>
    <row r="18" spans="1:16" x14ac:dyDescent="0.25">
      <c r="A18" s="17"/>
      <c r="B18" s="55">
        <v>12</v>
      </c>
      <c r="C18" s="19" t="s">
        <v>261</v>
      </c>
      <c r="D18" s="20">
        <v>25.271195999999996</v>
      </c>
      <c r="E18" s="21">
        <v>43.500807000000016</v>
      </c>
      <c r="F18" s="21">
        <f t="shared" si="0"/>
        <v>15.164475218638792</v>
      </c>
      <c r="G18" s="21">
        <v>9.3065409986387913</v>
      </c>
      <c r="H18" s="21">
        <v>2.8258664499999986</v>
      </c>
      <c r="I18" s="21">
        <v>3.0320677700000003</v>
      </c>
      <c r="J18" s="22">
        <f t="shared" si="1"/>
        <v>0.21393950228644695</v>
      </c>
      <c r="K18" s="22">
        <f t="shared" si="2"/>
        <v>0.27890074426984279</v>
      </c>
      <c r="L18" s="23">
        <f t="shared" si="3"/>
        <v>0.34860215854475496</v>
      </c>
      <c r="M18" s="4"/>
      <c r="N18" t="s">
        <v>274</v>
      </c>
      <c r="O18" s="5">
        <v>8.5604996746898205</v>
      </c>
      <c r="P18" s="71">
        <v>0.47040310559421289</v>
      </c>
    </row>
    <row r="19" spans="1:16" x14ac:dyDescent="0.25">
      <c r="A19" s="17"/>
      <c r="B19" s="55">
        <v>13</v>
      </c>
      <c r="C19" s="19" t="s">
        <v>262</v>
      </c>
      <c r="D19" s="20">
        <v>21.319013000000002</v>
      </c>
      <c r="E19" s="21">
        <v>30.063046</v>
      </c>
      <c r="F19" s="21">
        <f t="shared" si="0"/>
        <v>14.858601698616436</v>
      </c>
      <c r="G19" s="21">
        <v>9.4616798886164375</v>
      </c>
      <c r="H19" s="21">
        <v>2.1566565199999994</v>
      </c>
      <c r="I19" s="21">
        <v>3.24026529</v>
      </c>
      <c r="J19" s="22">
        <f t="shared" si="1"/>
        <v>0.3147279184090806</v>
      </c>
      <c r="K19" s="22">
        <f t="shared" si="2"/>
        <v>0.38646570971605593</v>
      </c>
      <c r="L19" s="23">
        <f t="shared" si="3"/>
        <v>0.49424804454666488</v>
      </c>
      <c r="M19" s="4"/>
      <c r="N19" t="s">
        <v>272</v>
      </c>
      <c r="O19" s="5">
        <v>4.9680941323899148</v>
      </c>
      <c r="P19" s="71">
        <v>0.46163049227108005</v>
      </c>
    </row>
    <row r="20" spans="1:16" x14ac:dyDescent="0.25">
      <c r="A20" s="17"/>
      <c r="B20" s="55">
        <v>14</v>
      </c>
      <c r="C20" s="19" t="s">
        <v>263</v>
      </c>
      <c r="D20" s="20">
        <v>48.500579000000002</v>
      </c>
      <c r="E20" s="21">
        <v>61.067904999999996</v>
      </c>
      <c r="F20" s="21">
        <f t="shared" si="0"/>
        <v>31.087430229600496</v>
      </c>
      <c r="G20" s="21">
        <v>15.696358379600497</v>
      </c>
      <c r="H20" s="21">
        <v>3.9517271799999998</v>
      </c>
      <c r="I20" s="21">
        <v>11.439344670000001</v>
      </c>
      <c r="J20" s="22">
        <f t="shared" si="1"/>
        <v>0.25703122416923418</v>
      </c>
      <c r="K20" s="22">
        <f t="shared" si="2"/>
        <v>0.32174160157615522</v>
      </c>
      <c r="L20" s="23">
        <f t="shared" si="3"/>
        <v>0.50906331614946509</v>
      </c>
      <c r="M20" s="4"/>
      <c r="N20" t="s">
        <v>258</v>
      </c>
      <c r="O20" s="5">
        <v>4.2192058642476367</v>
      </c>
      <c r="P20" s="71">
        <v>0.44024329212120206</v>
      </c>
    </row>
    <row r="21" spans="1:16" x14ac:dyDescent="0.25">
      <c r="A21" s="17"/>
      <c r="B21" s="55">
        <v>15</v>
      </c>
      <c r="C21" s="19" t="s">
        <v>264</v>
      </c>
      <c r="D21" s="20">
        <v>427.23415899999992</v>
      </c>
      <c r="E21" s="21">
        <v>522.61788900000022</v>
      </c>
      <c r="F21" s="21">
        <f t="shared" si="0"/>
        <v>297.68876543556411</v>
      </c>
      <c r="G21" s="21">
        <v>203.8906438255641</v>
      </c>
      <c r="H21" s="21">
        <v>39.446546430000012</v>
      </c>
      <c r="I21" s="21">
        <v>54.351575179999998</v>
      </c>
      <c r="J21" s="22">
        <f t="shared" si="1"/>
        <v>0.39013330411574182</v>
      </c>
      <c r="K21" s="22">
        <f t="shared" si="2"/>
        <v>0.46561205687232804</v>
      </c>
      <c r="L21" s="23">
        <f t="shared" si="3"/>
        <v>0.56961074563516134</v>
      </c>
      <c r="M21" s="4"/>
      <c r="N21" t="s">
        <v>266</v>
      </c>
      <c r="O21" s="5">
        <v>2.6524878424347356</v>
      </c>
      <c r="P21" s="71">
        <v>0.43066047829505649</v>
      </c>
    </row>
    <row r="22" spans="1:16" x14ac:dyDescent="0.25">
      <c r="A22" s="17"/>
      <c r="B22" s="55">
        <v>16</v>
      </c>
      <c r="C22" s="19" t="s">
        <v>265</v>
      </c>
      <c r="D22" s="20">
        <v>20.779009000000002</v>
      </c>
      <c r="E22" s="21">
        <v>18.229543</v>
      </c>
      <c r="F22" s="21">
        <f t="shared" si="0"/>
        <v>8.8486587351261257</v>
      </c>
      <c r="G22" s="21">
        <v>5.9634467351261264</v>
      </c>
      <c r="H22" s="21">
        <v>1.2675387599999999</v>
      </c>
      <c r="I22" s="21">
        <v>1.61767324</v>
      </c>
      <c r="J22" s="22">
        <f t="shared" si="1"/>
        <v>0.32713089599262729</v>
      </c>
      <c r="K22" s="22">
        <f t="shared" si="2"/>
        <v>0.39666301536610798</v>
      </c>
      <c r="L22" s="23">
        <f t="shared" si="3"/>
        <v>0.48540211540827577</v>
      </c>
      <c r="M22" s="4"/>
      <c r="N22" t="s">
        <v>267</v>
      </c>
      <c r="O22" s="5">
        <v>1.2285447518439827</v>
      </c>
      <c r="P22" s="71">
        <v>0.42743870447612486</v>
      </c>
    </row>
    <row r="23" spans="1:16" x14ac:dyDescent="0.25">
      <c r="A23" s="17"/>
      <c r="B23" s="55">
        <v>17</v>
      </c>
      <c r="C23" s="19" t="s">
        <v>266</v>
      </c>
      <c r="D23" s="20">
        <v>5.5656149999999993</v>
      </c>
      <c r="E23" s="21">
        <v>6.1591160000000009</v>
      </c>
      <c r="F23" s="21">
        <f t="shared" si="0"/>
        <v>2.6524878424347356</v>
      </c>
      <c r="G23" s="21">
        <v>1.2975620624347357</v>
      </c>
      <c r="H23" s="21">
        <v>0.80196442000000001</v>
      </c>
      <c r="I23" s="21">
        <v>0.55296135999999996</v>
      </c>
      <c r="J23" s="22">
        <f t="shared" si="1"/>
        <v>0.21067342495818159</v>
      </c>
      <c r="K23" s="22">
        <f t="shared" si="2"/>
        <v>0.34088113983154977</v>
      </c>
      <c r="L23" s="23">
        <f t="shared" si="3"/>
        <v>0.43066047829505649</v>
      </c>
      <c r="M23" s="4"/>
      <c r="N23" t="s">
        <v>259</v>
      </c>
      <c r="O23" s="5">
        <v>6.7145205607979346</v>
      </c>
      <c r="P23" s="71">
        <v>0.42160196330463195</v>
      </c>
    </row>
    <row r="24" spans="1:16" x14ac:dyDescent="0.25">
      <c r="A24" s="17"/>
      <c r="B24" s="55">
        <v>18</v>
      </c>
      <c r="C24" s="19" t="s">
        <v>267</v>
      </c>
      <c r="D24" s="20">
        <v>2.2219389999999999</v>
      </c>
      <c r="E24" s="21">
        <v>2.8742010000000002</v>
      </c>
      <c r="F24" s="21">
        <f t="shared" si="0"/>
        <v>1.2285447518439827</v>
      </c>
      <c r="G24" s="21">
        <v>0.79219728184398264</v>
      </c>
      <c r="H24" s="21">
        <v>0.16334107</v>
      </c>
      <c r="I24" s="21">
        <v>0.27300640000000004</v>
      </c>
      <c r="J24" s="22">
        <f t="shared" si="1"/>
        <v>0.27562348000156656</v>
      </c>
      <c r="K24" s="22">
        <f t="shared" si="2"/>
        <v>0.33245355903918428</v>
      </c>
      <c r="L24" s="23">
        <f t="shared" si="3"/>
        <v>0.42743870447612486</v>
      </c>
      <c r="M24" s="4"/>
      <c r="N24" t="s">
        <v>271</v>
      </c>
      <c r="O24" s="5">
        <v>8.7024745974105606</v>
      </c>
      <c r="P24" s="71">
        <v>0.4153447035776337</v>
      </c>
    </row>
    <row r="25" spans="1:16" x14ac:dyDescent="0.25">
      <c r="A25" s="17"/>
      <c r="B25" s="55">
        <v>19</v>
      </c>
      <c r="C25" s="19" t="s">
        <v>268</v>
      </c>
      <c r="D25" s="20">
        <v>8.3491049999999998</v>
      </c>
      <c r="E25" s="21">
        <v>13.437274</v>
      </c>
      <c r="F25" s="21">
        <f t="shared" si="0"/>
        <v>4.5973241096938082</v>
      </c>
      <c r="G25" s="21">
        <v>2.9890930696938085</v>
      </c>
      <c r="H25" s="21">
        <v>0.65938476999999995</v>
      </c>
      <c r="I25" s="21">
        <v>0.94884626999999999</v>
      </c>
      <c r="J25" s="22">
        <f t="shared" si="1"/>
        <v>0.22244787668196753</v>
      </c>
      <c r="K25" s="22">
        <f t="shared" si="2"/>
        <v>0.27151919650472323</v>
      </c>
      <c r="L25" s="23">
        <f t="shared" si="3"/>
        <v>0.34213219955876528</v>
      </c>
      <c r="M25" s="4"/>
      <c r="N25" t="s">
        <v>251</v>
      </c>
      <c r="O25" s="5">
        <v>8.2698805123720582</v>
      </c>
      <c r="P25" s="71">
        <v>0.36523638322656871</v>
      </c>
    </row>
    <row r="26" spans="1:16" x14ac:dyDescent="0.25">
      <c r="A26" s="17"/>
      <c r="B26" s="55">
        <v>20</v>
      </c>
      <c r="C26" s="19" t="s">
        <v>269</v>
      </c>
      <c r="D26" s="20">
        <v>50.429534000000004</v>
      </c>
      <c r="E26" s="21">
        <v>59.670035999999975</v>
      </c>
      <c r="F26" s="21">
        <f t="shared" si="0"/>
        <v>31.391743923878039</v>
      </c>
      <c r="G26" s="21">
        <v>17.60917402387804</v>
      </c>
      <c r="H26" s="21">
        <v>3.73344977</v>
      </c>
      <c r="I26" s="21">
        <v>10.049120129999999</v>
      </c>
      <c r="J26" s="22">
        <f t="shared" si="1"/>
        <v>0.29510915702946866</v>
      </c>
      <c r="K26" s="22">
        <f t="shared" si="2"/>
        <v>0.35767740770054252</v>
      </c>
      <c r="L26" s="23">
        <f t="shared" si="3"/>
        <v>0.52608890539094111</v>
      </c>
      <c r="M26" s="4"/>
      <c r="N26" t="s">
        <v>261</v>
      </c>
      <c r="O26" s="5">
        <v>15.164475218638792</v>
      </c>
      <c r="P26" s="71">
        <v>0.34860215854475496</v>
      </c>
    </row>
    <row r="27" spans="1:16" x14ac:dyDescent="0.25">
      <c r="A27" s="17"/>
      <c r="B27" s="55">
        <v>21</v>
      </c>
      <c r="C27" s="19" t="s">
        <v>270</v>
      </c>
      <c r="D27" s="20">
        <v>23.288945999999992</v>
      </c>
      <c r="E27" s="21">
        <v>24.16903300000001</v>
      </c>
      <c r="F27" s="21">
        <f t="shared" si="0"/>
        <v>8.0986725214808732</v>
      </c>
      <c r="G27" s="21">
        <v>5.2803672914808732</v>
      </c>
      <c r="H27" s="21">
        <v>1.34004871</v>
      </c>
      <c r="I27" s="21">
        <v>1.47825652</v>
      </c>
      <c r="J27" s="22">
        <f t="shared" si="1"/>
        <v>0.21847656426638465</v>
      </c>
      <c r="K27" s="22">
        <f t="shared" si="2"/>
        <v>0.27392142670668168</v>
      </c>
      <c r="L27" s="23">
        <f t="shared" si="3"/>
        <v>0.33508467308066775</v>
      </c>
      <c r="M27" s="4"/>
      <c r="N27" t="s">
        <v>268</v>
      </c>
      <c r="O27" s="5">
        <v>4.5973241096938082</v>
      </c>
      <c r="P27" s="71">
        <v>0.34213219955876528</v>
      </c>
    </row>
    <row r="28" spans="1:16" x14ac:dyDescent="0.25">
      <c r="A28" s="17"/>
      <c r="B28" s="55">
        <v>22</v>
      </c>
      <c r="C28" s="19" t="s">
        <v>271</v>
      </c>
      <c r="D28" s="20">
        <v>14.566846999999997</v>
      </c>
      <c r="E28" s="21">
        <v>20.952414999999988</v>
      </c>
      <c r="F28" s="21">
        <f t="shared" si="0"/>
        <v>8.7024745974105606</v>
      </c>
      <c r="G28" s="21">
        <v>4.8199413274105609</v>
      </c>
      <c r="H28" s="21">
        <v>0.86341103000000008</v>
      </c>
      <c r="I28" s="21">
        <v>3.0191222400000002</v>
      </c>
      <c r="J28" s="22">
        <f t="shared" si="1"/>
        <v>0.23004228044407118</v>
      </c>
      <c r="K28" s="22">
        <f t="shared" si="2"/>
        <v>0.2712504671853132</v>
      </c>
      <c r="L28" s="23">
        <f t="shared" si="3"/>
        <v>0.4153447035776337</v>
      </c>
      <c r="M28" s="4"/>
      <c r="N28" t="s">
        <v>270</v>
      </c>
      <c r="O28" s="5">
        <v>8.0986725214808732</v>
      </c>
      <c r="P28" s="71">
        <v>0.33508467308066775</v>
      </c>
    </row>
    <row r="29" spans="1:16" x14ac:dyDescent="0.25">
      <c r="A29" s="17"/>
      <c r="B29" s="55">
        <v>23</v>
      </c>
      <c r="C29" s="19" t="s">
        <v>272</v>
      </c>
      <c r="D29" s="20">
        <v>9.8377089999999985</v>
      </c>
      <c r="E29" s="21">
        <v>10.762058</v>
      </c>
      <c r="F29" s="21">
        <f t="shared" si="0"/>
        <v>4.9680941323899148</v>
      </c>
      <c r="G29" s="21">
        <v>2.9796325623899151</v>
      </c>
      <c r="H29" s="21">
        <v>0.75303730000000002</v>
      </c>
      <c r="I29" s="21">
        <v>1.23542427</v>
      </c>
      <c r="J29" s="22">
        <f t="shared" si="1"/>
        <v>0.27686457017699728</v>
      </c>
      <c r="K29" s="22">
        <f t="shared" si="2"/>
        <v>0.34683606633507413</v>
      </c>
      <c r="L29" s="23">
        <f t="shared" si="3"/>
        <v>0.46163049227108005</v>
      </c>
      <c r="M29" s="4"/>
      <c r="N29" t="s">
        <v>254</v>
      </c>
      <c r="O29" s="5">
        <v>7.8410398703044866</v>
      </c>
      <c r="P29" s="71">
        <v>0.33174161645069961</v>
      </c>
    </row>
    <row r="30" spans="1:16" x14ac:dyDescent="0.25">
      <c r="A30" s="17"/>
      <c r="B30" s="55">
        <v>24</v>
      </c>
      <c r="C30" s="19" t="s">
        <v>273</v>
      </c>
      <c r="D30" s="20">
        <v>10.998687</v>
      </c>
      <c r="E30" s="21">
        <v>11.094609999999998</v>
      </c>
      <c r="F30" s="21">
        <f t="shared" si="0"/>
        <v>6.2073189327585911</v>
      </c>
      <c r="G30" s="21">
        <v>3.780082702758591</v>
      </c>
      <c r="H30" s="21">
        <v>0.73193455000000007</v>
      </c>
      <c r="I30" s="21">
        <v>1.6953016800000003</v>
      </c>
      <c r="J30" s="22">
        <f t="shared" si="1"/>
        <v>0.34071343677322519</v>
      </c>
      <c r="K30" s="22">
        <f t="shared" si="2"/>
        <v>0.4066855214161284</v>
      </c>
      <c r="L30" s="23">
        <f t="shared" si="3"/>
        <v>0.55948960195613839</v>
      </c>
      <c r="M30" s="4"/>
      <c r="N30" t="s">
        <v>252</v>
      </c>
      <c r="O30" s="5">
        <v>2.5449982750462516</v>
      </c>
      <c r="P30" s="71">
        <v>0.25143734577679838</v>
      </c>
    </row>
    <row r="31" spans="1:16" ht="15.75" thickBot="1" x14ac:dyDescent="0.3">
      <c r="A31" s="24"/>
      <c r="B31" s="56">
        <v>25</v>
      </c>
      <c r="C31" s="26" t="s">
        <v>274</v>
      </c>
      <c r="D31" s="27">
        <v>10.193104</v>
      </c>
      <c r="E31" s="28">
        <v>18.198220999999997</v>
      </c>
      <c r="F31" s="28">
        <f t="shared" si="0"/>
        <v>8.5604996746898205</v>
      </c>
      <c r="G31" s="28">
        <v>5.9289819946898206</v>
      </c>
      <c r="H31" s="28">
        <v>1.1732674300000001</v>
      </c>
      <c r="I31" s="28">
        <v>1.4582502500000001</v>
      </c>
      <c r="J31" s="29">
        <f t="shared" si="1"/>
        <v>0.32580008752997458</v>
      </c>
      <c r="K31" s="29">
        <f t="shared" si="2"/>
        <v>0.3902716328530037</v>
      </c>
      <c r="L31" s="30">
        <f t="shared" si="3"/>
        <v>0.47040310559421289</v>
      </c>
      <c r="M31" s="4"/>
      <c r="N31" t="s">
        <v>250</v>
      </c>
      <c r="O31" s="5">
        <v>1.6444052879928053</v>
      </c>
      <c r="P31" s="71">
        <v>0.21430641757202784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topLeftCell="A14" workbookViewId="0">
      <selection activeCell="A21" sqref="A21:D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3.42578125" customWidth="1"/>
    <col min="6" max="6" width="13.5703125" customWidth="1"/>
    <col min="7" max="9" width="0" hidden="1" customWidth="1"/>
  </cols>
  <sheetData>
    <row r="1" spans="1:13" ht="15.75" x14ac:dyDescent="0.25">
      <c r="A1" s="50">
        <v>36</v>
      </c>
      <c r="B1" s="49" t="s">
        <v>24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669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905.84426600000006</v>
      </c>
      <c r="E6" s="14">
        <v>1139.8749920000002</v>
      </c>
      <c r="F6" s="14">
        <v>603.41818951118296</v>
      </c>
      <c r="G6" s="14">
        <v>389.34663805118305</v>
      </c>
      <c r="H6" s="14">
        <v>82.497385820000005</v>
      </c>
      <c r="I6" s="14">
        <v>131.57416563999999</v>
      </c>
      <c r="J6" s="15">
        <v>0.34156959384471081</v>
      </c>
      <c r="K6" s="15">
        <v>0.41394365801753014</v>
      </c>
      <c r="L6" s="16">
        <v>0.52937225024336965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784.83349999999928</v>
      </c>
      <c r="E7" s="38">
        <f ca="1">SUM(E8:OFFSET(E6,MATCH("PROYECTOS",$A$8:$A$50,0),0))</f>
        <v>987.17101599999899</v>
      </c>
      <c r="F7" s="38">
        <f ca="1">SUM(F8:OFFSET(F6,MATCH("PROYECTOS",$A$8:$A$50,0),0))</f>
        <v>566.11004398939349</v>
      </c>
      <c r="G7" s="38">
        <f ca="1">SUM(G8:OFFSET(G6,MATCH("PROYECTOS",$A$8:$A$50,0),0))</f>
        <v>373.60250043939357</v>
      </c>
      <c r="H7" s="38">
        <f ca="1">SUM(H8:OFFSET(H6,MATCH("PROYECTOS",$A$8:$A$50,0),0))</f>
        <v>77.761179849999948</v>
      </c>
      <c r="I7" s="38">
        <f ca="1">SUM(I8:OFFSET(I6,MATCH("PROYECTOS",$A$8:$A$50,0),0))</f>
        <v>114.74636369999997</v>
      </c>
      <c r="J7" s="39">
        <f ca="1">IFERROR(G7/E7,0)</f>
        <v>0.37845772858407539</v>
      </c>
      <c r="K7" s="39">
        <f ca="1">IFERROR(SUM(G7,H7)/E7,0)</f>
        <v>0.45722946984232971</v>
      </c>
      <c r="L7" s="40">
        <f ca="1">IFERROR(SUM(G7,H7,I7)/E7,0)</f>
        <v>0.57346704351517763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7.2411159999999999</v>
      </c>
      <c r="E8" s="21">
        <v>7.1302019999999988</v>
      </c>
      <c r="F8" s="21">
        <f t="shared" ref="F8:F13" si="0">SUM(G8,H8,I8)</f>
        <v>3.1744294789362524</v>
      </c>
      <c r="G8" s="21">
        <v>1.7430912489362527</v>
      </c>
      <c r="H8" s="21">
        <v>0.55575492000000004</v>
      </c>
      <c r="I8" s="21">
        <v>0.87558330999999978</v>
      </c>
      <c r="J8" s="22">
        <f t="shared" ref="J8:J14" si="1">IFERROR(G8/E8,0)</f>
        <v>0.24446589997537979</v>
      </c>
      <c r="K8" s="22">
        <f t="shared" ref="K8:K14" si="2">IFERROR(SUM(G8,H8)/E8,0)</f>
        <v>0.32240968333523412</v>
      </c>
      <c r="L8" s="23">
        <f t="shared" ref="L8:L14" si="3">IFERROR(SUM(G8,H8,I8)/E8,0)</f>
        <v>0.44520891258568174</v>
      </c>
      <c r="M8" s="4"/>
    </row>
    <row r="9" spans="1:13" ht="38.25" x14ac:dyDescent="0.25">
      <c r="A9" s="17"/>
      <c r="B9" s="19">
        <v>3000579</v>
      </c>
      <c r="C9" s="19" t="s">
        <v>671</v>
      </c>
      <c r="D9" s="20">
        <v>0.182</v>
      </c>
      <c r="E9" s="21">
        <v>0.10199999999999999</v>
      </c>
      <c r="F9" s="21">
        <f t="shared" si="0"/>
        <v>9.1549999999999982E-3</v>
      </c>
      <c r="G9" s="21">
        <v>0</v>
      </c>
      <c r="H9" s="21">
        <v>9.1549999999999982E-3</v>
      </c>
      <c r="I9" s="21">
        <v>0</v>
      </c>
      <c r="J9" s="22">
        <f t="shared" si="1"/>
        <v>0</v>
      </c>
      <c r="K9" s="22">
        <f t="shared" si="2"/>
        <v>8.9754901960784297E-2</v>
      </c>
      <c r="L9" s="23">
        <f t="shared" si="3"/>
        <v>8.9754901960784297E-2</v>
      </c>
      <c r="M9" s="4"/>
    </row>
    <row r="10" spans="1:13" ht="25.5" x14ac:dyDescent="0.25">
      <c r="A10" s="17"/>
      <c r="B10" s="19">
        <v>3000580</v>
      </c>
      <c r="C10" s="19" t="s">
        <v>672</v>
      </c>
      <c r="D10" s="20">
        <v>694.09721499999921</v>
      </c>
      <c r="E10" s="21">
        <v>873.41912599999898</v>
      </c>
      <c r="F10" s="21">
        <f t="shared" si="0"/>
        <v>514.44528600981369</v>
      </c>
      <c r="G10" s="21">
        <v>341.23204016981379</v>
      </c>
      <c r="H10" s="21">
        <v>68.90344098999995</v>
      </c>
      <c r="I10" s="21">
        <v>104.30980484999998</v>
      </c>
      <c r="J10" s="22">
        <f t="shared" si="1"/>
        <v>0.39068533080166851</v>
      </c>
      <c r="K10" s="22">
        <f t="shared" si="2"/>
        <v>0.46957465087593486</v>
      </c>
      <c r="L10" s="23">
        <f t="shared" si="3"/>
        <v>0.58900162670563538</v>
      </c>
      <c r="M10" s="4"/>
    </row>
    <row r="11" spans="1:13" ht="51" x14ac:dyDescent="0.25">
      <c r="A11" s="17"/>
      <c r="B11" s="19">
        <v>3000581</v>
      </c>
      <c r="C11" s="19" t="s">
        <v>673</v>
      </c>
      <c r="D11" s="20">
        <v>4.9942630000000001</v>
      </c>
      <c r="E11" s="21">
        <v>5.0059589999999989</v>
      </c>
      <c r="F11" s="21">
        <f t="shared" si="0"/>
        <v>2.8994599385793625</v>
      </c>
      <c r="G11" s="21">
        <v>2.0045613185793627</v>
      </c>
      <c r="H11" s="21">
        <v>0.39260351000000004</v>
      </c>
      <c r="I11" s="21">
        <v>0.50229510999999993</v>
      </c>
      <c r="J11" s="22">
        <f t="shared" si="1"/>
        <v>0.40043502525277636</v>
      </c>
      <c r="K11" s="22">
        <f t="shared" si="2"/>
        <v>0.47886225767717294</v>
      </c>
      <c r="L11" s="23">
        <f t="shared" si="3"/>
        <v>0.57920169513561004</v>
      </c>
      <c r="M11" s="4"/>
    </row>
    <row r="12" spans="1:13" ht="51" x14ac:dyDescent="0.25">
      <c r="A12" s="17"/>
      <c r="B12" s="19">
        <v>3000582</v>
      </c>
      <c r="C12" s="19" t="s">
        <v>674</v>
      </c>
      <c r="D12" s="20">
        <v>8.4803300000000021</v>
      </c>
      <c r="E12" s="21">
        <v>8.0909090000000017</v>
      </c>
      <c r="F12" s="21">
        <f t="shared" si="0"/>
        <v>3.1251105967109014</v>
      </c>
      <c r="G12" s="21">
        <v>2.0448706067109015</v>
      </c>
      <c r="H12" s="21">
        <v>0.47030533999999991</v>
      </c>
      <c r="I12" s="21">
        <v>0.60993465000000002</v>
      </c>
      <c r="J12" s="22">
        <f t="shared" si="1"/>
        <v>0.25273681939951381</v>
      </c>
      <c r="K12" s="22">
        <f t="shared" si="2"/>
        <v>0.31086444634476806</v>
      </c>
      <c r="L12" s="23">
        <f t="shared" si="3"/>
        <v>0.3862496286524667</v>
      </c>
      <c r="M12" s="4"/>
    </row>
    <row r="13" spans="1:13" ht="51" x14ac:dyDescent="0.25">
      <c r="A13" s="17"/>
      <c r="B13" s="19">
        <v>3000583</v>
      </c>
      <c r="C13" s="19" t="s">
        <v>675</v>
      </c>
      <c r="D13" s="20">
        <v>69.838576000000018</v>
      </c>
      <c r="E13" s="21">
        <v>93.422820000000044</v>
      </c>
      <c r="F13" s="21">
        <f t="shared" si="0"/>
        <v>42.456602965353284</v>
      </c>
      <c r="G13" s="21">
        <v>26.577937095353285</v>
      </c>
      <c r="H13" s="21">
        <v>7.4299200900000013</v>
      </c>
      <c r="I13" s="21">
        <v>8.4487457799999959</v>
      </c>
      <c r="J13" s="22">
        <f t="shared" si="1"/>
        <v>0.28449084597696017</v>
      </c>
      <c r="K13" s="22">
        <f t="shared" si="2"/>
        <v>0.36402088039467523</v>
      </c>
      <c r="L13" s="23">
        <f t="shared" si="3"/>
        <v>0.45445644827841059</v>
      </c>
      <c r="M13" s="4"/>
    </row>
    <row r="14" spans="1:13" ht="15.75" thickBot="1" x14ac:dyDescent="0.3">
      <c r="A14" s="41" t="s">
        <v>294</v>
      </c>
      <c r="B14" s="43"/>
      <c r="C14" s="43"/>
      <c r="D14" s="44">
        <f ca="1">OFFSET(D14,-MATCH("PROYECTOS",$A$8:$A$50,0)-1,0)-(OFFSET(D14,-MATCH("PROYECTOS",$A$8:$A$50,0),0))</f>
        <v>121.01076600000079</v>
      </c>
      <c r="E14" s="45">
        <f t="shared" ref="E14:I14" ca="1" si="4">OFFSET(E14,-MATCH("PROYECTOS",$A$8:$A$50,0)-1,0)-(OFFSET(E14,-MATCH("PROYECTOS",$A$8:$A$50,0),0))</f>
        <v>152.70397600000126</v>
      </c>
      <c r="F14" s="45">
        <f t="shared" ca="1" si="4"/>
        <v>37.30814552178947</v>
      </c>
      <c r="G14" s="45">
        <f t="shared" ca="1" si="4"/>
        <v>15.744137611789483</v>
      </c>
      <c r="H14" s="45">
        <f t="shared" ca="1" si="4"/>
        <v>4.7362059700000572</v>
      </c>
      <c r="I14" s="45">
        <f t="shared" ca="1" si="4"/>
        <v>16.827801940000015</v>
      </c>
      <c r="J14" s="46">
        <f t="shared" ca="1" si="1"/>
        <v>0.10310234235020412</v>
      </c>
      <c r="K14" s="46">
        <f t="shared" ca="1" si="2"/>
        <v>0.13411794583390135</v>
      </c>
      <c r="L14" s="47">
        <f t="shared" ca="1" si="3"/>
        <v>0.24431679186787675</v>
      </c>
      <c r="M14" s="4"/>
    </row>
    <row r="15" spans="1:13" ht="15.75" thickBot="1" x14ac:dyDescent="0.3"/>
    <row r="16" spans="1:13" ht="15.75" thickBot="1" x14ac:dyDescent="0.3">
      <c r="A16" s="89" t="s">
        <v>316</v>
      </c>
      <c r="B16" s="90"/>
      <c r="C16" s="90"/>
      <c r="D16" s="91"/>
    </row>
    <row r="17" spans="1:4" ht="15.75" thickBot="1" x14ac:dyDescent="0.3">
      <c r="A17" s="1" t="s">
        <v>693</v>
      </c>
    </row>
    <row r="18" spans="1:4" ht="45" customHeight="1" x14ac:dyDescent="0.25">
      <c r="A18" s="82" t="s">
        <v>318</v>
      </c>
      <c r="B18" s="83"/>
      <c r="C18" s="83"/>
      <c r="D18" s="94" t="s">
        <v>319</v>
      </c>
    </row>
    <row r="19" spans="1:4" ht="15.75" thickBot="1" x14ac:dyDescent="0.3">
      <c r="A19" s="92"/>
      <c r="B19" s="93"/>
      <c r="C19" s="93"/>
      <c r="D19" s="95"/>
    </row>
    <row r="20" spans="1:4" ht="38.25" x14ac:dyDescent="0.25">
      <c r="A20" s="17"/>
      <c r="B20" s="19">
        <v>3000579</v>
      </c>
      <c r="C20" s="19" t="s">
        <v>671</v>
      </c>
      <c r="D20" s="23">
        <v>8.9754901960784297E-2</v>
      </c>
    </row>
    <row r="21" spans="1:4" ht="51.75" thickBot="1" x14ac:dyDescent="0.3">
      <c r="A21" s="24"/>
      <c r="B21" s="26">
        <v>3000582</v>
      </c>
      <c r="C21" s="26" t="s">
        <v>674</v>
      </c>
      <c r="D21" s="30">
        <v>0.3862496286524667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5"/>
  <sheetViews>
    <sheetView topLeftCell="A28" workbookViewId="0">
      <selection activeCell="E35" sqref="E3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3.5703125" customWidth="1"/>
    <col min="6" max="6" width="13.5703125" customWidth="1"/>
    <col min="7" max="9" width="0" hidden="1" customWidth="1"/>
  </cols>
  <sheetData>
    <row r="1" spans="1:13" ht="15.75" x14ac:dyDescent="0.25">
      <c r="A1" s="50">
        <v>1</v>
      </c>
      <c r="B1" s="49" t="s">
        <v>13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244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1626.8864380000005</v>
      </c>
      <c r="E6" s="14">
        <v>2052.596223</v>
      </c>
      <c r="F6" s="14">
        <v>1198.9760920400249</v>
      </c>
      <c r="G6" s="14">
        <v>907.71034969002449</v>
      </c>
      <c r="H6" s="14">
        <v>151.72616455999997</v>
      </c>
      <c r="I6" s="14">
        <v>139.53957779000004</v>
      </c>
      <c r="J6" s="15">
        <v>0.44222547986732047</v>
      </c>
      <c r="K6" s="15">
        <v>0.51614462814395634</v>
      </c>
      <c r="L6" s="16">
        <v>0.58412661906180685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1475.469198</v>
      </c>
      <c r="E7" s="38">
        <f ca="1">SUM(E8:OFFSET(E6,MATCH("PROYECTOS",$A$8:$A$50,0),0))</f>
        <v>1891.1804230000005</v>
      </c>
      <c r="F7" s="38">
        <f ca="1">SUM(F8:OFFSET(F6,MATCH("PROYECTOS",$A$8:$A$50,0),0))</f>
        <v>1158.3282181975471</v>
      </c>
      <c r="G7" s="38">
        <f ca="1">SUM(G8:OFFSET(G6,MATCH("PROYECTOS",$A$8:$A$50,0),0))</f>
        <v>884.79886342754719</v>
      </c>
      <c r="H7" s="38">
        <f ca="1">SUM(H8:OFFSET(H6,MATCH("PROYECTOS",$A$8:$A$50,0),0))</f>
        <v>145.44340159000001</v>
      </c>
      <c r="I7" s="38">
        <f ca="1">SUM(I8:OFFSET(I6,MATCH("PROYECTOS",$A$8:$A$50,0),0))</f>
        <v>128.08595318000002</v>
      </c>
      <c r="J7" s="39">
        <f ca="1">IFERROR(G7/E7,0)</f>
        <v>0.4678553419160193</v>
      </c>
      <c r="K7" s="39">
        <f ca="1">IFERROR(SUM(G7,H7)/E7,0)</f>
        <v>0.54476148996046736</v>
      </c>
      <c r="L7" s="40">
        <f ca="1">IFERROR(SUM(G7,H7,I7)/E7,0)</f>
        <v>0.6124895351655969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59.143389999999954</v>
      </c>
      <c r="E8" s="21">
        <v>97.933242000000163</v>
      </c>
      <c r="F8" s="21">
        <f t="shared" ref="F8:F25" si="0">SUM(G8,H8,I8)</f>
        <v>40.995411920699006</v>
      </c>
      <c r="G8" s="21">
        <v>25.559552670699016</v>
      </c>
      <c r="H8" s="21">
        <v>7.4151578799999935</v>
      </c>
      <c r="I8" s="21">
        <v>8.0207013699999994</v>
      </c>
      <c r="J8" s="22">
        <f t="shared" ref="J8:J26" si="1">IFERROR(G8/E8,0)</f>
        <v>0.26098954909201283</v>
      </c>
      <c r="K8" s="22">
        <f t="shared" ref="K8:K26" si="2">IFERROR(SUM(G8,H8)/E8,0)</f>
        <v>0.3367060037765211</v>
      </c>
      <c r="L8" s="23">
        <f t="shared" ref="L8:L26" si="3">IFERROR(SUM(G8,H8,I8)/E8,0)</f>
        <v>0.4186056857047471</v>
      </c>
      <c r="M8" s="4"/>
    </row>
    <row r="9" spans="1:13" ht="38.25" x14ac:dyDescent="0.25">
      <c r="A9" s="17"/>
      <c r="B9" s="19">
        <v>3000608</v>
      </c>
      <c r="C9" s="19" t="s">
        <v>277</v>
      </c>
      <c r="D9" s="20">
        <v>9.8539599999999972</v>
      </c>
      <c r="E9" s="21">
        <v>10.704849000000001</v>
      </c>
      <c r="F9" s="21">
        <f t="shared" si="0"/>
        <v>5.786458215583191</v>
      </c>
      <c r="G9" s="21">
        <v>3.951800045583191</v>
      </c>
      <c r="H9" s="21">
        <v>0.96154823999999994</v>
      </c>
      <c r="I9" s="21">
        <v>0.87310993000000015</v>
      </c>
      <c r="J9" s="22">
        <f t="shared" si="1"/>
        <v>0.36915981211721816</v>
      </c>
      <c r="K9" s="22">
        <f t="shared" si="2"/>
        <v>0.45898342756475968</v>
      </c>
      <c r="L9" s="23">
        <f t="shared" si="3"/>
        <v>0.54054552433044034</v>
      </c>
      <c r="M9" s="4"/>
    </row>
    <row r="10" spans="1:13" ht="25.5" x14ac:dyDescent="0.25">
      <c r="A10" s="17"/>
      <c r="B10" s="19">
        <v>3000609</v>
      </c>
      <c r="C10" s="19" t="s">
        <v>278</v>
      </c>
      <c r="D10" s="20">
        <v>41.639748000000012</v>
      </c>
      <c r="E10" s="21">
        <v>48.880807999999988</v>
      </c>
      <c r="F10" s="21">
        <f t="shared" si="0"/>
        <v>25.039186682857839</v>
      </c>
      <c r="G10" s="21">
        <v>17.153936822857837</v>
      </c>
      <c r="H10" s="21">
        <v>4.0447171899999992</v>
      </c>
      <c r="I10" s="21">
        <v>3.84053267</v>
      </c>
      <c r="J10" s="22">
        <f t="shared" si="1"/>
        <v>0.35093398666523357</v>
      </c>
      <c r="K10" s="22">
        <f t="shared" si="2"/>
        <v>0.43368051552784975</v>
      </c>
      <c r="L10" s="23">
        <f t="shared" si="3"/>
        <v>0.5122498523931488</v>
      </c>
      <c r="M10" s="4"/>
    </row>
    <row r="11" spans="1:13" ht="63.75" x14ac:dyDescent="0.25">
      <c r="A11" s="17"/>
      <c r="B11" s="19">
        <v>3000733</v>
      </c>
      <c r="C11" s="19" t="s">
        <v>279</v>
      </c>
      <c r="D11" s="20">
        <v>4.1000000000000002E-2</v>
      </c>
      <c r="E11" s="21">
        <v>17.732299999999999</v>
      </c>
      <c r="F11" s="21">
        <f t="shared" si="0"/>
        <v>3.6343456366631557</v>
      </c>
      <c r="G11" s="21">
        <v>1.4853246966631559</v>
      </c>
      <c r="H11" s="21">
        <v>0.41388850999999999</v>
      </c>
      <c r="I11" s="21">
        <v>1.7351324299999997</v>
      </c>
      <c r="J11" s="22">
        <f t="shared" si="1"/>
        <v>8.3763792438835125E-2</v>
      </c>
      <c r="K11" s="22">
        <f t="shared" si="2"/>
        <v>0.10710473016264986</v>
      </c>
      <c r="L11" s="23">
        <f t="shared" si="3"/>
        <v>0.20495624575848345</v>
      </c>
      <c r="M11" s="4"/>
    </row>
    <row r="12" spans="1:13" ht="38.25" x14ac:dyDescent="0.25">
      <c r="A12" s="17"/>
      <c r="B12" s="19">
        <v>3033248</v>
      </c>
      <c r="C12" s="19" t="s">
        <v>280</v>
      </c>
      <c r="D12" s="20">
        <v>28.935507999999999</v>
      </c>
      <c r="E12" s="21">
        <v>71.590220000000073</v>
      </c>
      <c r="F12" s="21">
        <f t="shared" si="0"/>
        <v>23.687575958617465</v>
      </c>
      <c r="G12" s="21">
        <v>12.657795268617473</v>
      </c>
      <c r="H12" s="21">
        <v>5.1116643199999947</v>
      </c>
      <c r="I12" s="21">
        <v>5.9181163699999981</v>
      </c>
      <c r="J12" s="22">
        <f t="shared" si="1"/>
        <v>0.1768090008470076</v>
      </c>
      <c r="K12" s="22">
        <f t="shared" si="2"/>
        <v>0.24821071353904836</v>
      </c>
      <c r="L12" s="23">
        <f t="shared" si="3"/>
        <v>0.33087726170721982</v>
      </c>
      <c r="M12" s="4"/>
    </row>
    <row r="13" spans="1:13" ht="38.25" x14ac:dyDescent="0.25">
      <c r="A13" s="17"/>
      <c r="B13" s="19">
        <v>3033249</v>
      </c>
      <c r="C13" s="19" t="s">
        <v>281</v>
      </c>
      <c r="D13" s="20">
        <v>14.114952000000002</v>
      </c>
      <c r="E13" s="21">
        <v>19.890286000000014</v>
      </c>
      <c r="F13" s="21">
        <f t="shared" si="0"/>
        <v>9.8890858403915356</v>
      </c>
      <c r="G13" s="21">
        <v>6.2325433503915351</v>
      </c>
      <c r="H13" s="21">
        <v>1.6227309000000001</v>
      </c>
      <c r="I13" s="21">
        <v>2.0338115900000004</v>
      </c>
      <c r="J13" s="22">
        <f t="shared" si="1"/>
        <v>0.31334609016640236</v>
      </c>
      <c r="K13" s="22">
        <f t="shared" si="2"/>
        <v>0.39493018101356259</v>
      </c>
      <c r="L13" s="23">
        <f t="shared" si="3"/>
        <v>0.4971816815701659</v>
      </c>
      <c r="M13" s="4"/>
    </row>
    <row r="14" spans="1:13" ht="38.25" x14ac:dyDescent="0.25">
      <c r="A14" s="17"/>
      <c r="B14" s="19">
        <v>3033250</v>
      </c>
      <c r="C14" s="19" t="s">
        <v>282</v>
      </c>
      <c r="D14" s="20">
        <v>8.9501419999999996</v>
      </c>
      <c r="E14" s="21">
        <v>13.570348999999997</v>
      </c>
      <c r="F14" s="21">
        <f t="shared" si="0"/>
        <v>6.7844462245667243</v>
      </c>
      <c r="G14" s="21">
        <v>4.4722341845667239</v>
      </c>
      <c r="H14" s="21">
        <v>1.0716227800000002</v>
      </c>
      <c r="I14" s="21">
        <v>1.2405892600000001</v>
      </c>
      <c r="J14" s="22">
        <f t="shared" si="1"/>
        <v>0.32955926075053227</v>
      </c>
      <c r="K14" s="22">
        <f t="shared" si="2"/>
        <v>0.40852722097027316</v>
      </c>
      <c r="L14" s="23">
        <f t="shared" si="3"/>
        <v>0.49994633333061117</v>
      </c>
      <c r="M14" s="4"/>
    </row>
    <row r="15" spans="1:13" ht="63.75" x14ac:dyDescent="0.25">
      <c r="A15" s="17"/>
      <c r="B15" s="19">
        <v>3033251</v>
      </c>
      <c r="C15" s="19" t="s">
        <v>283</v>
      </c>
      <c r="D15" s="20">
        <v>44.920976999999986</v>
      </c>
      <c r="E15" s="21">
        <v>49.677341000000006</v>
      </c>
      <c r="F15" s="21">
        <f t="shared" si="0"/>
        <v>19.548025582664614</v>
      </c>
      <c r="G15" s="21">
        <v>11.447404322664616</v>
      </c>
      <c r="H15" s="21">
        <v>4.1058191900000001</v>
      </c>
      <c r="I15" s="21">
        <v>3.9948020699999982</v>
      </c>
      <c r="J15" s="22">
        <f t="shared" si="1"/>
        <v>0.23043512579839195</v>
      </c>
      <c r="K15" s="22">
        <f t="shared" si="2"/>
        <v>0.31308486323099727</v>
      </c>
      <c r="L15" s="23">
        <f t="shared" si="3"/>
        <v>0.39349983693097851</v>
      </c>
      <c r="M15" s="4"/>
    </row>
    <row r="16" spans="1:13" x14ac:dyDescent="0.25">
      <c r="A16" s="17"/>
      <c r="B16" s="19">
        <v>3033254</v>
      </c>
      <c r="C16" s="19" t="s">
        <v>284</v>
      </c>
      <c r="D16" s="20">
        <v>387.01441400000027</v>
      </c>
      <c r="E16" s="21">
        <v>424.75789700000013</v>
      </c>
      <c r="F16" s="21">
        <f t="shared" si="0"/>
        <v>281.394064098755</v>
      </c>
      <c r="G16" s="21">
        <v>232.19120180875501</v>
      </c>
      <c r="H16" s="21">
        <v>27.213291649999995</v>
      </c>
      <c r="I16" s="21">
        <v>21.989570640000014</v>
      </c>
      <c r="J16" s="22">
        <f t="shared" si="1"/>
        <v>0.54664363734891297</v>
      </c>
      <c r="K16" s="22">
        <f t="shared" si="2"/>
        <v>0.6107114082890257</v>
      </c>
      <c r="L16" s="23">
        <f t="shared" si="3"/>
        <v>0.66248106529907536</v>
      </c>
      <c r="M16" s="4"/>
    </row>
    <row r="17" spans="1:13" x14ac:dyDescent="0.25">
      <c r="A17" s="17"/>
      <c r="B17" s="19">
        <v>3033255</v>
      </c>
      <c r="C17" s="19" t="s">
        <v>285</v>
      </c>
      <c r="D17" s="20">
        <v>273.77885399999997</v>
      </c>
      <c r="E17" s="21">
        <v>390.35280499999976</v>
      </c>
      <c r="F17" s="21">
        <f t="shared" si="0"/>
        <v>249.8169187230921</v>
      </c>
      <c r="G17" s="21">
        <v>193.6261765130921</v>
      </c>
      <c r="H17" s="21">
        <v>29.070246120000018</v>
      </c>
      <c r="I17" s="21">
        <v>27.12049609</v>
      </c>
      <c r="J17" s="22">
        <f t="shared" si="1"/>
        <v>0.49602865416348735</v>
      </c>
      <c r="K17" s="22">
        <f t="shared" si="2"/>
        <v>0.57050037755740546</v>
      </c>
      <c r="L17" s="23">
        <f t="shared" si="3"/>
        <v>0.63997726037370795</v>
      </c>
      <c r="M17" s="4"/>
    </row>
    <row r="18" spans="1:13" ht="25.5" x14ac:dyDescent="0.25">
      <c r="A18" s="17"/>
      <c r="B18" s="19">
        <v>3033256</v>
      </c>
      <c r="C18" s="19" t="s">
        <v>286</v>
      </c>
      <c r="D18" s="20">
        <v>89.556607999999969</v>
      </c>
      <c r="E18" s="21">
        <v>129.19427099999996</v>
      </c>
      <c r="F18" s="21">
        <f t="shared" si="0"/>
        <v>93.241135125999818</v>
      </c>
      <c r="G18" s="21">
        <v>80.803222085999806</v>
      </c>
      <c r="H18" s="21">
        <v>6.9995124399999975</v>
      </c>
      <c r="I18" s="21">
        <v>5.4384006000000049</v>
      </c>
      <c r="J18" s="22">
        <f t="shared" si="1"/>
        <v>0.62543966896179037</v>
      </c>
      <c r="K18" s="22">
        <f t="shared" si="2"/>
        <v>0.67961786421628434</v>
      </c>
      <c r="L18" s="23">
        <f t="shared" si="3"/>
        <v>0.7217126146870696</v>
      </c>
      <c r="M18" s="4"/>
    </row>
    <row r="19" spans="1:13" ht="25.5" x14ac:dyDescent="0.25">
      <c r="A19" s="17"/>
      <c r="B19" s="19">
        <v>3033311</v>
      </c>
      <c r="C19" s="19" t="s">
        <v>287</v>
      </c>
      <c r="D19" s="20">
        <v>165.67291700000007</v>
      </c>
      <c r="E19" s="21">
        <v>181.17319900000018</v>
      </c>
      <c r="F19" s="21">
        <f t="shared" si="0"/>
        <v>122.72723632742964</v>
      </c>
      <c r="G19" s="21">
        <v>95.258508317429644</v>
      </c>
      <c r="H19" s="21">
        <v>14.111781760000007</v>
      </c>
      <c r="I19" s="21">
        <v>13.356946249999996</v>
      </c>
      <c r="J19" s="22">
        <f t="shared" si="1"/>
        <v>0.52578697535406194</v>
      </c>
      <c r="K19" s="22">
        <f t="shared" si="2"/>
        <v>0.60367808638975096</v>
      </c>
      <c r="L19" s="23">
        <f t="shared" si="3"/>
        <v>0.67740282229839921</v>
      </c>
      <c r="M19" s="4"/>
    </row>
    <row r="20" spans="1:13" ht="25.5" x14ac:dyDescent="0.25">
      <c r="A20" s="17"/>
      <c r="B20" s="19">
        <v>3033312</v>
      </c>
      <c r="C20" s="19" t="s">
        <v>288</v>
      </c>
      <c r="D20" s="20">
        <v>79.343687999999986</v>
      </c>
      <c r="E20" s="21">
        <v>91.972654999999946</v>
      </c>
      <c r="F20" s="21">
        <f t="shared" si="0"/>
        <v>57.046138123771946</v>
      </c>
      <c r="G20" s="21">
        <v>42.495066183771954</v>
      </c>
      <c r="H20" s="21">
        <v>7.4896584499999967</v>
      </c>
      <c r="I20" s="21">
        <v>7.0614134899999996</v>
      </c>
      <c r="J20" s="22">
        <f t="shared" si="1"/>
        <v>0.46204022471431294</v>
      </c>
      <c r="K20" s="22">
        <f t="shared" si="2"/>
        <v>0.54347376004065528</v>
      </c>
      <c r="L20" s="23">
        <f t="shared" si="3"/>
        <v>0.62025107488494247</v>
      </c>
      <c r="M20" s="4"/>
    </row>
    <row r="21" spans="1:13" ht="25.5" x14ac:dyDescent="0.25">
      <c r="A21" s="17"/>
      <c r="B21" s="19">
        <v>3033313</v>
      </c>
      <c r="C21" s="19" t="s">
        <v>289</v>
      </c>
      <c r="D21" s="20">
        <v>96.324109999999891</v>
      </c>
      <c r="E21" s="21">
        <v>119.46020999999996</v>
      </c>
      <c r="F21" s="21">
        <f t="shared" si="0"/>
        <v>70.317297175384184</v>
      </c>
      <c r="G21" s="21">
        <v>44.725977275384182</v>
      </c>
      <c r="H21" s="21">
        <v>17.209194970000002</v>
      </c>
      <c r="I21" s="21">
        <v>8.3821249299999998</v>
      </c>
      <c r="J21" s="22">
        <f t="shared" si="1"/>
        <v>0.37440062490585102</v>
      </c>
      <c r="K21" s="22">
        <f t="shared" si="2"/>
        <v>0.51845859173848929</v>
      </c>
      <c r="L21" s="23">
        <f t="shared" si="3"/>
        <v>0.58862526003749871</v>
      </c>
      <c r="M21" s="4"/>
    </row>
    <row r="22" spans="1:13" ht="25.5" x14ac:dyDescent="0.25">
      <c r="A22" s="17"/>
      <c r="B22" s="19">
        <v>3033314</v>
      </c>
      <c r="C22" s="19" t="s">
        <v>290</v>
      </c>
      <c r="D22" s="20">
        <v>62.713990000000031</v>
      </c>
      <c r="E22" s="21">
        <v>70.68018200000003</v>
      </c>
      <c r="F22" s="21">
        <f t="shared" si="0"/>
        <v>42.502976051545922</v>
      </c>
      <c r="G22" s="21">
        <v>28.805551381545921</v>
      </c>
      <c r="H22" s="21">
        <v>7.5128562100000007</v>
      </c>
      <c r="I22" s="21">
        <v>6.1845684599999986</v>
      </c>
      <c r="J22" s="22">
        <f t="shared" si="1"/>
        <v>0.4075477816617098</v>
      </c>
      <c r="K22" s="22">
        <f t="shared" si="2"/>
        <v>0.51384145546690729</v>
      </c>
      <c r="L22" s="23">
        <f t="shared" si="3"/>
        <v>0.60134219874456329</v>
      </c>
      <c r="M22" s="4"/>
    </row>
    <row r="23" spans="1:13" ht="25.5" x14ac:dyDescent="0.25">
      <c r="A23" s="17"/>
      <c r="B23" s="19">
        <v>3033315</v>
      </c>
      <c r="C23" s="19" t="s">
        <v>291</v>
      </c>
      <c r="D23" s="20">
        <v>31.742541999999997</v>
      </c>
      <c r="E23" s="21">
        <v>34.419782999999995</v>
      </c>
      <c r="F23" s="21">
        <f t="shared" si="0"/>
        <v>21.334517873706066</v>
      </c>
      <c r="G23" s="21">
        <v>14.987302433706063</v>
      </c>
      <c r="H23" s="21">
        <v>2.9251368500000008</v>
      </c>
      <c r="I23" s="21">
        <v>3.4220785900000021</v>
      </c>
      <c r="J23" s="22">
        <f t="shared" si="1"/>
        <v>0.43542698783737438</v>
      </c>
      <c r="K23" s="22">
        <f t="shared" si="2"/>
        <v>0.52041116249065444</v>
      </c>
      <c r="L23" s="23">
        <f t="shared" si="3"/>
        <v>0.61983301503400146</v>
      </c>
      <c r="M23" s="4"/>
    </row>
    <row r="24" spans="1:13" ht="25.5" x14ac:dyDescent="0.25">
      <c r="A24" s="17"/>
      <c r="B24" s="19">
        <v>3033317</v>
      </c>
      <c r="C24" s="19" t="s">
        <v>292</v>
      </c>
      <c r="D24" s="20">
        <v>58.428032000000016</v>
      </c>
      <c r="E24" s="21">
        <v>91.039319000000049</v>
      </c>
      <c r="F24" s="21">
        <f t="shared" si="0"/>
        <v>67.643006184456397</v>
      </c>
      <c r="G24" s="21">
        <v>56.7583963344564</v>
      </c>
      <c r="H24" s="21">
        <v>5.9833498899999986</v>
      </c>
      <c r="I24" s="21">
        <v>4.9012599600000009</v>
      </c>
      <c r="J24" s="22">
        <f t="shared" si="1"/>
        <v>0.62344926299873105</v>
      </c>
      <c r="K24" s="22">
        <f t="shared" si="2"/>
        <v>0.68917196342886056</v>
      </c>
      <c r="L24" s="23">
        <f t="shared" si="3"/>
        <v>0.74300870137721875</v>
      </c>
      <c r="M24" s="4"/>
    </row>
    <row r="25" spans="1:13" ht="25.5" x14ac:dyDescent="0.25">
      <c r="A25" s="17"/>
      <c r="B25" s="19">
        <v>3033414</v>
      </c>
      <c r="C25" s="19" t="s">
        <v>293</v>
      </c>
      <c r="D25" s="20">
        <v>23.294366000000004</v>
      </c>
      <c r="E25" s="21">
        <v>28.150707000000004</v>
      </c>
      <c r="F25" s="21">
        <f t="shared" si="0"/>
        <v>16.940392451362516</v>
      </c>
      <c r="G25" s="21">
        <v>12.186869731362517</v>
      </c>
      <c r="H25" s="21">
        <v>2.1812242399999997</v>
      </c>
      <c r="I25" s="21">
        <v>2.5722984799999993</v>
      </c>
      <c r="J25" s="22">
        <f t="shared" si="1"/>
        <v>0.43291522771923685</v>
      </c>
      <c r="K25" s="22">
        <f t="shared" si="2"/>
        <v>0.51039904508837075</v>
      </c>
      <c r="L25" s="23">
        <f t="shared" si="3"/>
        <v>0.60177502651576442</v>
      </c>
      <c r="M25" s="4"/>
    </row>
    <row r="26" spans="1:13" ht="15.75" thickBot="1" x14ac:dyDescent="0.3">
      <c r="A26" s="41" t="s">
        <v>294</v>
      </c>
      <c r="B26" s="43"/>
      <c r="C26" s="43"/>
      <c r="D26" s="44">
        <f ca="1">OFFSET(D26,-MATCH("PROYECTOS",$A$8:$A$50,0)-1,0)-(OFFSET(D26,-MATCH("PROYECTOS",$A$8:$A$50,0),0))</f>
        <v>151.41724000000045</v>
      </c>
      <c r="E26" s="45">
        <f t="shared" ref="E26:I26" ca="1" si="4">OFFSET(E26,-MATCH("PROYECTOS",$A$8:$A$50,0)-1,0)-(OFFSET(E26,-MATCH("PROYECTOS",$A$8:$A$50,0),0))</f>
        <v>161.41579999999954</v>
      </c>
      <c r="F26" s="45">
        <f t="shared" ca="1" si="4"/>
        <v>40.647873842477793</v>
      </c>
      <c r="G26" s="45">
        <f t="shared" ca="1" si="4"/>
        <v>22.911486262477297</v>
      </c>
      <c r="H26" s="45">
        <f t="shared" ca="1" si="4"/>
        <v>6.2827629699999648</v>
      </c>
      <c r="I26" s="45">
        <f t="shared" ca="1" si="4"/>
        <v>11.45362461000002</v>
      </c>
      <c r="J26" s="46">
        <f t="shared" ca="1" si="1"/>
        <v>0.14194079056992787</v>
      </c>
      <c r="K26" s="46">
        <f t="shared" ca="1" si="2"/>
        <v>0.18086364056354673</v>
      </c>
      <c r="L26" s="47">
        <f t="shared" ca="1" si="3"/>
        <v>0.25182091122726152</v>
      </c>
      <c r="M26" s="4"/>
    </row>
    <row r="27" spans="1:13" ht="15.75" thickBot="1" x14ac:dyDescent="0.3"/>
    <row r="28" spans="1:13" ht="15.75" thickBot="1" x14ac:dyDescent="0.3">
      <c r="A28" s="89" t="s">
        <v>316</v>
      </c>
      <c r="B28" s="90"/>
      <c r="C28" s="90"/>
      <c r="D28" s="91"/>
    </row>
    <row r="29" spans="1:13" ht="15.75" thickBot="1" x14ac:dyDescent="0.3">
      <c r="A29" s="1" t="s">
        <v>317</v>
      </c>
    </row>
    <row r="30" spans="1:13" ht="45" customHeight="1" x14ac:dyDescent="0.25">
      <c r="A30" s="82" t="s">
        <v>318</v>
      </c>
      <c r="B30" s="83"/>
      <c r="C30" s="83"/>
      <c r="D30" s="94" t="s">
        <v>319</v>
      </c>
    </row>
    <row r="31" spans="1:13" ht="15.75" thickBot="1" x14ac:dyDescent="0.3">
      <c r="A31" s="92"/>
      <c r="B31" s="93"/>
      <c r="C31" s="93"/>
      <c r="D31" s="95"/>
    </row>
    <row r="32" spans="1:13" x14ac:dyDescent="0.25">
      <c r="A32" s="17"/>
      <c r="B32" s="19">
        <v>3000001</v>
      </c>
      <c r="C32" s="19" t="s">
        <v>276</v>
      </c>
      <c r="D32" s="23">
        <v>0.4186056857047471</v>
      </c>
    </row>
    <row r="33" spans="1:4" ht="63.75" x14ac:dyDescent="0.25">
      <c r="A33" s="17"/>
      <c r="B33" s="19">
        <v>3000733</v>
      </c>
      <c r="C33" s="19" t="s">
        <v>279</v>
      </c>
      <c r="D33" s="23">
        <v>0.20495624575848345</v>
      </c>
    </row>
    <row r="34" spans="1:4" ht="38.25" x14ac:dyDescent="0.25">
      <c r="A34" s="17"/>
      <c r="B34" s="19">
        <v>3033248</v>
      </c>
      <c r="C34" s="19" t="s">
        <v>280</v>
      </c>
      <c r="D34" s="23">
        <v>0.33087726170721982</v>
      </c>
    </row>
    <row r="35" spans="1:4" ht="64.5" thickBot="1" x14ac:dyDescent="0.3">
      <c r="A35" s="24"/>
      <c r="B35" s="26">
        <v>3033251</v>
      </c>
      <c r="C35" s="26" t="s">
        <v>283</v>
      </c>
      <c r="D35" s="30">
        <v>0.39349983693097851</v>
      </c>
    </row>
  </sheetData>
  <mergeCells count="10">
    <mergeCell ref="A28:D28"/>
    <mergeCell ref="A30:C31"/>
    <mergeCell ref="D30:D31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1"/>
  <sheetViews>
    <sheetView topLeftCell="A13" workbookViewId="0">
      <selection activeCell="C19" sqref="C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36</v>
      </c>
      <c r="B1" s="49" t="s">
        <v>24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670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905.84426600000006</v>
      </c>
      <c r="I6" s="14">
        <v>1139.8749920000002</v>
      </c>
      <c r="J6" s="14">
        <v>603.41818951118296</v>
      </c>
      <c r="K6" s="14">
        <v>389.34663805118305</v>
      </c>
      <c r="L6" s="14">
        <v>82.497385820000005</v>
      </c>
      <c r="M6" s="14">
        <v>131.57416563999999</v>
      </c>
      <c r="N6" s="15">
        <v>0.34156959384471081</v>
      </c>
      <c r="O6" s="15">
        <v>0.41394365801753014</v>
      </c>
      <c r="P6" s="16">
        <v>0.52937225024336965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ca="1">SUM(H8:OFFSET(H6,MATCH("PROYECTOS",$A$8:$A$40,0),0))</f>
        <v>787.90814599999919</v>
      </c>
      <c r="I7" s="38">
        <f ca="1">SUM(I8:OFFSET(I6,MATCH("PROYECTOS",$A$8:$A$40,0),0))</f>
        <v>991.15510399999994</v>
      </c>
      <c r="J7" s="38">
        <f ca="1">SUM(J8:OFFSET(J6,MATCH("PROYECTOS",$A$8:$A$40,0),0))</f>
        <v>567.66820198191306</v>
      </c>
      <c r="K7" s="38">
        <f ca="1">SUM(K8:OFFSET(K6,MATCH("PROYECTOS",$A$8:$A$40,0),0))</f>
        <v>374.63316317191288</v>
      </c>
      <c r="L7" s="38">
        <f ca="1">SUM(L8:OFFSET(L6,MATCH("PROYECTOS",$A$8:$A$40,0),0))</f>
        <v>78.040847130000017</v>
      </c>
      <c r="M7" s="38">
        <f ca="1">SUM(M8:OFFSET(M6,MATCH("PROYECTOS",$A$8:$A$40,0),0))</f>
        <v>114.99419168000003</v>
      </c>
      <c r="N7" s="39">
        <f ca="1">IFERROR(K7/I7,0)</f>
        <v>0.37797632445215446</v>
      </c>
      <c r="O7" s="39">
        <f ca="1">IFERROR(SUM(K7,L7)/I7,0)</f>
        <v>0.45671359454747151</v>
      </c>
      <c r="P7" s="40">
        <f ca="1">IFERROR(SUM(K7,L7,M7)/I7,0)</f>
        <v>0.57273397442133633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513</v>
      </c>
      <c r="D8" s="68">
        <v>3000001</v>
      </c>
      <c r="E8" s="19" t="s">
        <v>276</v>
      </c>
      <c r="F8" s="69">
        <v>1</v>
      </c>
      <c r="G8" s="19" t="s">
        <v>532</v>
      </c>
      <c r="H8" s="20">
        <v>7.2411159999999999</v>
      </c>
      <c r="I8" s="21">
        <v>7.1302019999999979</v>
      </c>
      <c r="J8" s="21">
        <f t="shared" ref="J8:J20" si="0">SUM(K8,L8,M8)</f>
        <v>3.1744294789362528</v>
      </c>
      <c r="K8" s="21">
        <v>1.7430912489362527</v>
      </c>
      <c r="L8" s="21">
        <v>0.55575492000000004</v>
      </c>
      <c r="M8" s="21">
        <v>0.87558331</v>
      </c>
      <c r="N8" s="22">
        <f t="shared" ref="N8:N21" si="1">IFERROR(K8/I8,0)</f>
        <v>0.24446589997537982</v>
      </c>
      <c r="O8" s="22">
        <f t="shared" ref="O8:O21" si="2">IFERROR(SUM(K8,L8)/I8,0)</f>
        <v>0.32240968333523418</v>
      </c>
      <c r="P8" s="23">
        <f t="shared" ref="P8:P21" si="3">IFERROR(SUM(K8,L8,M8)/I8,0)</f>
        <v>0.44520891258568185</v>
      </c>
      <c r="Q8" s="70">
        <v>38.590000000000003</v>
      </c>
      <c r="R8" s="21">
        <v>0</v>
      </c>
      <c r="S8" s="23">
        <f>IFERROR(R8/Q8,0)</f>
        <v>0</v>
      </c>
    </row>
    <row r="9" spans="1:19" ht="51" x14ac:dyDescent="0.25">
      <c r="A9" s="17"/>
      <c r="B9" s="19">
        <v>5004322</v>
      </c>
      <c r="C9" s="19" t="s">
        <v>676</v>
      </c>
      <c r="D9" s="68">
        <v>3000579</v>
      </c>
      <c r="E9" s="19" t="s">
        <v>671</v>
      </c>
      <c r="F9" s="69">
        <v>41</v>
      </c>
      <c r="G9" s="19" t="s">
        <v>687</v>
      </c>
      <c r="H9" s="20">
        <v>0.11200000000000002</v>
      </c>
      <c r="I9" s="21">
        <v>5.1999999999999998E-2</v>
      </c>
      <c r="J9" s="21">
        <f t="shared" si="0"/>
        <v>0</v>
      </c>
      <c r="K9" s="21">
        <v>0</v>
      </c>
      <c r="L9" s="21">
        <v>0</v>
      </c>
      <c r="M9" s="21">
        <v>0</v>
      </c>
      <c r="N9" s="22">
        <f t="shared" si="1"/>
        <v>0</v>
      </c>
      <c r="O9" s="22">
        <f t="shared" si="2"/>
        <v>0</v>
      </c>
      <c r="P9" s="23">
        <f t="shared" si="3"/>
        <v>0</v>
      </c>
      <c r="Q9" s="70">
        <v>0</v>
      </c>
      <c r="R9" s="21">
        <v>0</v>
      </c>
      <c r="S9" s="23">
        <f t="shared" ref="S9:S20" si="4">IFERROR(R9/Q9,0)</f>
        <v>0</v>
      </c>
    </row>
    <row r="10" spans="1:19" ht="51" x14ac:dyDescent="0.25">
      <c r="A10" s="17"/>
      <c r="B10" s="19">
        <v>5004323</v>
      </c>
      <c r="C10" s="19" t="s">
        <v>677</v>
      </c>
      <c r="D10" s="68">
        <v>3000579</v>
      </c>
      <c r="E10" s="19" t="s">
        <v>671</v>
      </c>
      <c r="F10" s="69">
        <v>117</v>
      </c>
      <c r="G10" s="19" t="s">
        <v>688</v>
      </c>
      <c r="H10" s="20">
        <v>7.0000000000000007E-2</v>
      </c>
      <c r="I10" s="21">
        <v>4.9999999999999996E-2</v>
      </c>
      <c r="J10" s="21">
        <f t="shared" si="0"/>
        <v>9.1549999999999982E-3</v>
      </c>
      <c r="K10" s="21">
        <v>0</v>
      </c>
      <c r="L10" s="21">
        <v>9.1549999999999982E-3</v>
      </c>
      <c r="M10" s="21">
        <v>0</v>
      </c>
      <c r="N10" s="22">
        <f t="shared" si="1"/>
        <v>0</v>
      </c>
      <c r="O10" s="22">
        <f t="shared" si="2"/>
        <v>0.18309999999999998</v>
      </c>
      <c r="P10" s="23">
        <f t="shared" si="3"/>
        <v>0.18309999999999998</v>
      </c>
      <c r="Q10" s="70">
        <v>0</v>
      </c>
      <c r="R10" s="21">
        <v>0</v>
      </c>
      <c r="S10" s="23">
        <f t="shared" si="4"/>
        <v>0</v>
      </c>
    </row>
    <row r="11" spans="1:19" ht="25.5" x14ac:dyDescent="0.25">
      <c r="A11" s="17"/>
      <c r="B11" s="19">
        <v>5004324</v>
      </c>
      <c r="C11" s="19" t="s">
        <v>678</v>
      </c>
      <c r="D11" s="68">
        <v>3000580</v>
      </c>
      <c r="E11" s="19" t="s">
        <v>672</v>
      </c>
      <c r="F11" s="69">
        <v>86</v>
      </c>
      <c r="G11" s="19" t="s">
        <v>501</v>
      </c>
      <c r="H11" s="20">
        <v>2.1316999999999995</v>
      </c>
      <c r="I11" s="21">
        <v>3.9908269999999999</v>
      </c>
      <c r="J11" s="21">
        <f t="shared" si="0"/>
        <v>3.2277029151957235</v>
      </c>
      <c r="K11" s="21">
        <v>2.0682878051957232</v>
      </c>
      <c r="L11" s="21">
        <v>0.49824176999999997</v>
      </c>
      <c r="M11" s="21">
        <v>0.66117334000000016</v>
      </c>
      <c r="N11" s="22">
        <f t="shared" si="1"/>
        <v>0.51826045208066485</v>
      </c>
      <c r="O11" s="22">
        <f t="shared" si="2"/>
        <v>0.64310719938391792</v>
      </c>
      <c r="P11" s="23">
        <f t="shared" si="3"/>
        <v>0.80878046459937336</v>
      </c>
      <c r="Q11" s="70">
        <v>1575.2550000000001</v>
      </c>
      <c r="R11" s="21">
        <v>0</v>
      </c>
      <c r="S11" s="23">
        <f t="shared" si="4"/>
        <v>0</v>
      </c>
    </row>
    <row r="12" spans="1:19" ht="51" x14ac:dyDescent="0.25">
      <c r="A12" s="17"/>
      <c r="B12" s="19">
        <v>5004325</v>
      </c>
      <c r="C12" s="19" t="s">
        <v>679</v>
      </c>
      <c r="D12" s="68">
        <v>3000580</v>
      </c>
      <c r="E12" s="19" t="s">
        <v>672</v>
      </c>
      <c r="F12" s="69">
        <v>215</v>
      </c>
      <c r="G12" s="19" t="s">
        <v>689</v>
      </c>
      <c r="H12" s="20">
        <v>2.8204140000000004</v>
      </c>
      <c r="I12" s="21">
        <v>2.9368399999999992</v>
      </c>
      <c r="J12" s="21">
        <f t="shared" si="0"/>
        <v>0.83027378111368977</v>
      </c>
      <c r="K12" s="21">
        <v>0.4513734611136897</v>
      </c>
      <c r="L12" s="21">
        <v>9.2308810000000019E-2</v>
      </c>
      <c r="M12" s="21">
        <v>0.28659151000000005</v>
      </c>
      <c r="N12" s="22">
        <f t="shared" si="1"/>
        <v>0.1536935825968353</v>
      </c>
      <c r="O12" s="22">
        <f t="shared" si="2"/>
        <v>0.18512492036123515</v>
      </c>
      <c r="P12" s="23">
        <f t="shared" si="3"/>
        <v>0.28270991307449161</v>
      </c>
      <c r="Q12" s="70">
        <v>1</v>
      </c>
      <c r="R12" s="21">
        <v>0</v>
      </c>
      <c r="S12" s="23">
        <f t="shared" si="4"/>
        <v>0</v>
      </c>
    </row>
    <row r="13" spans="1:19" ht="25.5" x14ac:dyDescent="0.25">
      <c r="A13" s="17"/>
      <c r="B13" s="19">
        <v>5004326</v>
      </c>
      <c r="C13" s="19" t="s">
        <v>680</v>
      </c>
      <c r="D13" s="68">
        <v>3000580</v>
      </c>
      <c r="E13" s="19" t="s">
        <v>672</v>
      </c>
      <c r="F13" s="69">
        <v>215</v>
      </c>
      <c r="G13" s="19" t="s">
        <v>689</v>
      </c>
      <c r="H13" s="20">
        <v>689.12510099999918</v>
      </c>
      <c r="I13" s="21">
        <v>866.37985100000003</v>
      </c>
      <c r="J13" s="21">
        <f t="shared" si="0"/>
        <v>510.38530687349356</v>
      </c>
      <c r="K13" s="21">
        <v>338.71077885349348</v>
      </c>
      <c r="L13" s="21">
        <v>68.312266010000016</v>
      </c>
      <c r="M13" s="21">
        <v>103.36226201000004</v>
      </c>
      <c r="N13" s="22">
        <f t="shared" si="1"/>
        <v>0.39094951072851469</v>
      </c>
      <c r="O13" s="22">
        <f t="shared" si="2"/>
        <v>0.46979745015272001</v>
      </c>
      <c r="P13" s="23">
        <f t="shared" si="3"/>
        <v>0.58910108110708304</v>
      </c>
      <c r="Q13" s="70">
        <v>1156543.6499999999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5004327</v>
      </c>
      <c r="C14" s="19" t="s">
        <v>681</v>
      </c>
      <c r="D14" s="68">
        <v>3000580</v>
      </c>
      <c r="E14" s="19" t="s">
        <v>672</v>
      </c>
      <c r="F14" s="69">
        <v>120</v>
      </c>
      <c r="G14" s="19" t="s">
        <v>690</v>
      </c>
      <c r="H14" s="20">
        <v>2.0000000000000004E-2</v>
      </c>
      <c r="I14" s="21">
        <v>0.111608</v>
      </c>
      <c r="J14" s="21">
        <f t="shared" si="0"/>
        <v>2.0024400108930281E-3</v>
      </c>
      <c r="K14" s="21">
        <v>1.6000500108930282E-3</v>
      </c>
      <c r="L14" s="21">
        <v>6.244E-4</v>
      </c>
      <c r="M14" s="21">
        <v>-2.2201E-4</v>
      </c>
      <c r="N14" s="22">
        <f t="shared" si="1"/>
        <v>1.4336337994525735E-2</v>
      </c>
      <c r="O14" s="22">
        <f t="shared" si="2"/>
        <v>1.9930919028143396E-2</v>
      </c>
      <c r="P14" s="23">
        <f t="shared" si="3"/>
        <v>1.7941724705155798E-2</v>
      </c>
      <c r="Q14" s="70">
        <v>0</v>
      </c>
      <c r="R14" s="21">
        <v>0</v>
      </c>
      <c r="S14" s="23">
        <f t="shared" si="4"/>
        <v>0</v>
      </c>
    </row>
    <row r="15" spans="1:19" ht="51" x14ac:dyDescent="0.25">
      <c r="A15" s="17"/>
      <c r="B15" s="19">
        <v>5004329</v>
      </c>
      <c r="C15" s="19" t="s">
        <v>682</v>
      </c>
      <c r="D15" s="68">
        <v>3000581</v>
      </c>
      <c r="E15" s="19" t="s">
        <v>673</v>
      </c>
      <c r="F15" s="69">
        <v>14</v>
      </c>
      <c r="G15" s="19" t="s">
        <v>691</v>
      </c>
      <c r="H15" s="20">
        <v>4.9942630000000001</v>
      </c>
      <c r="I15" s="21">
        <v>5.0059589999999998</v>
      </c>
      <c r="J15" s="21">
        <f t="shared" si="0"/>
        <v>2.8994599385793625</v>
      </c>
      <c r="K15" s="21">
        <v>2.0045613185793627</v>
      </c>
      <c r="L15" s="21">
        <v>0.39260350999999999</v>
      </c>
      <c r="M15" s="21">
        <v>0.50229510999999993</v>
      </c>
      <c r="N15" s="22">
        <f t="shared" si="1"/>
        <v>0.4004350252527763</v>
      </c>
      <c r="O15" s="22">
        <f t="shared" si="2"/>
        <v>0.47886225767717289</v>
      </c>
      <c r="P15" s="23">
        <f t="shared" si="3"/>
        <v>0.57920169513560993</v>
      </c>
      <c r="Q15" s="70">
        <v>22</v>
      </c>
      <c r="R15" s="21">
        <v>0</v>
      </c>
      <c r="S15" s="23">
        <f t="shared" si="4"/>
        <v>0</v>
      </c>
    </row>
    <row r="16" spans="1:19" ht="51" x14ac:dyDescent="0.25">
      <c r="A16" s="17"/>
      <c r="B16" s="19">
        <v>5004330</v>
      </c>
      <c r="C16" s="19" t="s">
        <v>683</v>
      </c>
      <c r="D16" s="68">
        <v>3000582</v>
      </c>
      <c r="E16" s="19" t="s">
        <v>674</v>
      </c>
      <c r="F16" s="69">
        <v>215</v>
      </c>
      <c r="G16" s="19" t="s">
        <v>689</v>
      </c>
      <c r="H16" s="20">
        <v>8.1878299999999999</v>
      </c>
      <c r="I16" s="21">
        <v>7.4751469999999998</v>
      </c>
      <c r="J16" s="21">
        <f t="shared" si="0"/>
        <v>3.0724941458215853</v>
      </c>
      <c r="K16" s="21">
        <v>2.0157531558215851</v>
      </c>
      <c r="L16" s="21">
        <v>0.46201783999999996</v>
      </c>
      <c r="M16" s="21">
        <v>0.59472314999999998</v>
      </c>
      <c r="N16" s="22">
        <f t="shared" si="1"/>
        <v>0.26966067099704999</v>
      </c>
      <c r="O16" s="22">
        <f t="shared" si="2"/>
        <v>0.33146786221349028</v>
      </c>
      <c r="P16" s="23">
        <f t="shared" si="3"/>
        <v>0.41102792303905</v>
      </c>
      <c r="Q16" s="70">
        <v>14.545</v>
      </c>
      <c r="R16" s="21">
        <v>0</v>
      </c>
      <c r="S16" s="23">
        <f t="shared" si="4"/>
        <v>0</v>
      </c>
    </row>
    <row r="17" spans="1:19" ht="51" x14ac:dyDescent="0.25">
      <c r="A17" s="17"/>
      <c r="B17" s="19">
        <v>5004331</v>
      </c>
      <c r="C17" s="19" t="s">
        <v>684</v>
      </c>
      <c r="D17" s="68">
        <v>3000582</v>
      </c>
      <c r="E17" s="19" t="s">
        <v>674</v>
      </c>
      <c r="F17" s="69">
        <v>120</v>
      </c>
      <c r="G17" s="19" t="s">
        <v>690</v>
      </c>
      <c r="H17" s="20">
        <v>0.29249999999999998</v>
      </c>
      <c r="I17" s="21">
        <v>0.61576200000000003</v>
      </c>
      <c r="J17" s="21">
        <f t="shared" si="0"/>
        <v>5.2616450889316393E-2</v>
      </c>
      <c r="K17" s="21">
        <v>2.9117450889316387E-2</v>
      </c>
      <c r="L17" s="21">
        <v>8.2874999999999997E-3</v>
      </c>
      <c r="M17" s="21">
        <v>1.5211499999999999E-2</v>
      </c>
      <c r="N17" s="22">
        <f t="shared" si="1"/>
        <v>4.7286859028839688E-2</v>
      </c>
      <c r="O17" s="22">
        <f t="shared" si="2"/>
        <v>6.0745792837681424E-2</v>
      </c>
      <c r="P17" s="23">
        <f t="shared" si="3"/>
        <v>8.5449330892969022E-2</v>
      </c>
      <c r="Q17" s="70">
        <v>182</v>
      </c>
      <c r="R17" s="21">
        <v>0</v>
      </c>
      <c r="S17" s="23">
        <f t="shared" si="4"/>
        <v>0</v>
      </c>
    </row>
    <row r="18" spans="1:19" ht="51" x14ac:dyDescent="0.25">
      <c r="A18" s="17"/>
      <c r="B18" s="19">
        <v>5004332</v>
      </c>
      <c r="C18" s="19" t="s">
        <v>685</v>
      </c>
      <c r="D18" s="68">
        <v>3000583</v>
      </c>
      <c r="E18" s="19" t="s">
        <v>675</v>
      </c>
      <c r="F18" s="69">
        <v>215</v>
      </c>
      <c r="G18" s="19" t="s">
        <v>689</v>
      </c>
      <c r="H18" s="20">
        <v>69.716575999999989</v>
      </c>
      <c r="I18" s="21">
        <v>93.193745999999976</v>
      </c>
      <c r="J18" s="21">
        <f t="shared" si="0"/>
        <v>42.447531465468828</v>
      </c>
      <c r="K18" s="21">
        <v>26.572765595468834</v>
      </c>
      <c r="L18" s="21">
        <v>7.4260200899999997</v>
      </c>
      <c r="M18" s="21">
        <v>8.4487457799999959</v>
      </c>
      <c r="N18" s="22">
        <f t="shared" si="1"/>
        <v>0.28513464407224109</v>
      </c>
      <c r="O18" s="22">
        <f t="shared" si="2"/>
        <v>0.36481831823209299</v>
      </c>
      <c r="P18" s="23">
        <f t="shared" si="3"/>
        <v>0.45547618040237203</v>
      </c>
      <c r="Q18" s="70">
        <v>3450805.2009999999</v>
      </c>
      <c r="R18" s="21">
        <v>0</v>
      </c>
      <c r="S18" s="23">
        <f t="shared" si="4"/>
        <v>0</v>
      </c>
    </row>
    <row r="19" spans="1:19" ht="51" x14ac:dyDescent="0.25">
      <c r="A19" s="17"/>
      <c r="B19" s="19">
        <v>5004333</v>
      </c>
      <c r="C19" s="19" t="s">
        <v>686</v>
      </c>
      <c r="D19" s="68">
        <v>3000583</v>
      </c>
      <c r="E19" s="19" t="s">
        <v>675</v>
      </c>
      <c r="F19" s="69">
        <v>14</v>
      </c>
      <c r="G19" s="19" t="s">
        <v>691</v>
      </c>
      <c r="H19" s="20">
        <v>0.12200000000000001</v>
      </c>
      <c r="I19" s="21">
        <v>0.229074</v>
      </c>
      <c r="J19" s="21">
        <f t="shared" si="0"/>
        <v>9.0714998844545341E-3</v>
      </c>
      <c r="K19" s="21">
        <v>5.1714998844545335E-3</v>
      </c>
      <c r="L19" s="21">
        <v>3.8999999999999998E-3</v>
      </c>
      <c r="M19" s="21">
        <v>0</v>
      </c>
      <c r="N19" s="22">
        <f t="shared" si="1"/>
        <v>2.2575673731870635E-2</v>
      </c>
      <c r="O19" s="22">
        <f t="shared" si="2"/>
        <v>3.9600739867704474E-2</v>
      </c>
      <c r="P19" s="23">
        <f t="shared" si="3"/>
        <v>3.9600739867704474E-2</v>
      </c>
      <c r="Q19" s="70">
        <v>0</v>
      </c>
      <c r="R19" s="21">
        <v>0</v>
      </c>
      <c r="S19" s="23">
        <f t="shared" si="4"/>
        <v>0</v>
      </c>
    </row>
    <row r="20" spans="1:19" x14ac:dyDescent="0.25">
      <c r="A20" s="17"/>
      <c r="B20" s="19">
        <v>9000000</v>
      </c>
      <c r="C20" s="19" t="s">
        <v>304</v>
      </c>
      <c r="D20" s="68">
        <v>9000000</v>
      </c>
      <c r="E20" s="19" t="s">
        <v>305</v>
      </c>
      <c r="F20" s="69"/>
      <c r="G20" s="19" t="s">
        <v>312</v>
      </c>
      <c r="H20" s="20">
        <v>3.074646</v>
      </c>
      <c r="I20" s="21">
        <v>3.9840879999999999</v>
      </c>
      <c r="J20" s="21">
        <f t="shared" si="0"/>
        <v>1.5581579925193196</v>
      </c>
      <c r="K20" s="21">
        <v>1.0306627325193198</v>
      </c>
      <c r="L20" s="21">
        <v>0.27966727999999996</v>
      </c>
      <c r="M20" s="21">
        <v>0.24782797999999995</v>
      </c>
      <c r="N20" s="22">
        <f t="shared" si="1"/>
        <v>0.25869477092858389</v>
      </c>
      <c r="O20" s="22">
        <f t="shared" si="2"/>
        <v>0.32889083085497106</v>
      </c>
      <c r="P20" s="23">
        <f t="shared" si="3"/>
        <v>0.39109527513431425</v>
      </c>
      <c r="Q20" s="70"/>
      <c r="R20" s="21"/>
      <c r="S20" s="23">
        <f t="shared" si="4"/>
        <v>0</v>
      </c>
    </row>
    <row r="21" spans="1:19" ht="15.75" thickBot="1" x14ac:dyDescent="0.3">
      <c r="A21" s="41" t="s">
        <v>294</v>
      </c>
      <c r="B21" s="43"/>
      <c r="C21" s="43"/>
      <c r="D21" s="65"/>
      <c r="E21" s="43"/>
      <c r="F21" s="66"/>
      <c r="G21" s="43"/>
      <c r="H21" s="44">
        <f t="shared" ref="H21:M21" ca="1" si="5">OFFSET(H21,-MATCH("PROYECTOS",$A$8:$A$40,0)-1,0)-(OFFSET(H21,-MATCH("PROYECTOS",$A$8:$A$40,0),0))</f>
        <v>117.93612000000087</v>
      </c>
      <c r="I21" s="45">
        <f t="shared" ca="1" si="5"/>
        <v>148.71988800000031</v>
      </c>
      <c r="J21" s="45">
        <f t="shared" ca="1" si="5"/>
        <v>35.749987529269902</v>
      </c>
      <c r="K21" s="45">
        <f t="shared" ca="1" si="5"/>
        <v>14.713474879270166</v>
      </c>
      <c r="L21" s="45">
        <f t="shared" ca="1" si="5"/>
        <v>4.4565386899999879</v>
      </c>
      <c r="M21" s="45">
        <f t="shared" ca="1" si="5"/>
        <v>16.579973959999961</v>
      </c>
      <c r="N21" s="46">
        <f t="shared" ca="1" si="1"/>
        <v>9.8934144431779933E-2</v>
      </c>
      <c r="O21" s="46">
        <f t="shared" ca="1" si="2"/>
        <v>0.12890013452182073</v>
      </c>
      <c r="P21" s="47">
        <f t="shared" ca="1" si="3"/>
        <v>0.2403847125629226</v>
      </c>
      <c r="Q21" s="67"/>
      <c r="R21" s="45"/>
      <c r="S21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workbookViewId="0">
      <selection activeCell="A17" sqref="A17:L1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39</v>
      </c>
      <c r="B1" s="50" t="s">
        <v>25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694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98.759394</v>
      </c>
      <c r="E6" s="14">
        <v>94.596679000000009</v>
      </c>
      <c r="F6" s="14">
        <v>38.979851346936627</v>
      </c>
      <c r="G6" s="14">
        <v>19.213397336936623</v>
      </c>
      <c r="H6" s="14">
        <v>7.3992117900000007</v>
      </c>
      <c r="I6" s="14">
        <v>12.367242219999998</v>
      </c>
      <c r="J6" s="15">
        <v>0.20310858203528076</v>
      </c>
      <c r="K6" s="15">
        <v>0.28132709740197775</v>
      </c>
      <c r="L6" s="16">
        <v>0.41206363435799498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37.724172000000031</v>
      </c>
      <c r="E7" s="38">
        <f ca="1">SUM(E8:OFFSET(E6,MATCH("GOBIERNOS REGIONALES",$A$8:$A$50,0),0))</f>
        <v>43.032370000000014</v>
      </c>
      <c r="F7" s="38">
        <f ca="1">SUM(F8:OFFSET(F6,MATCH("GOBIERNOS REGIONALES",$A$8:$A$50,0),0))</f>
        <v>17.171034763472115</v>
      </c>
      <c r="G7" s="38">
        <f ca="1">SUM(G8:OFFSET(G6,MATCH("GOBIERNOS REGIONALES",$A$8:$A$50,0),0))</f>
        <v>9.2896662834721155</v>
      </c>
      <c r="H7" s="38">
        <f ca="1">SUM(H8:OFFSET(H6,MATCH("GOBIERNOS REGIONALES",$A$8:$A$50,0),0))</f>
        <v>2.9823802900000027</v>
      </c>
      <c r="I7" s="38">
        <f ca="1">SUM(I8:OFFSET(I6,MATCH("GOBIERNOS REGIONALES",$A$8:$A$50,0),0))</f>
        <v>4.8989881899999972</v>
      </c>
      <c r="J7" s="39">
        <f ca="1">IFERROR(G7/E7,0)</f>
        <v>0.21587624115223289</v>
      </c>
      <c r="K7" s="39">
        <f ca="1">IFERROR(SUM(G7,H7)/E7,0)</f>
        <v>0.28518174977283645</v>
      </c>
      <c r="L7" s="40">
        <f ca="1">IFERROR(SUM(G7,H7,I7)/E7,0)</f>
        <v>0.39902600678215278</v>
      </c>
      <c r="M7" s="4"/>
    </row>
    <row r="8" spans="1:13" x14ac:dyDescent="0.25">
      <c r="A8" s="17"/>
      <c r="B8" s="18">
        <v>13</v>
      </c>
      <c r="C8" s="19" t="s">
        <v>115</v>
      </c>
      <c r="D8" s="20">
        <v>0.05</v>
      </c>
      <c r="E8" s="21">
        <v>0.83295999999999992</v>
      </c>
      <c r="F8" s="21">
        <f t="shared" ref="F8:F18" si="0">SUM(G8,H8,I8)</f>
        <v>0.30415824250454127</v>
      </c>
      <c r="G8" s="21">
        <v>0.14989472250454128</v>
      </c>
      <c r="H8" s="21">
        <v>0.11731351999999999</v>
      </c>
      <c r="I8" s="21">
        <v>3.6949999999999997E-2</v>
      </c>
      <c r="J8" s="22">
        <f t="shared" ref="J8:J18" si="1">IFERROR(G8/E8,0)</f>
        <v>0.17995428652581311</v>
      </c>
      <c r="K8" s="22">
        <f t="shared" ref="K8:K18" si="2">IFERROR(SUM(G8,H8)/E8,0)</f>
        <v>0.32079360654118</v>
      </c>
      <c r="L8" s="23">
        <f t="shared" ref="L8:L18" si="3">IFERROR(SUM(G8,H8,I8)/E8,0)</f>
        <v>0.365153479764384</v>
      </c>
      <c r="M8" s="4"/>
    </row>
    <row r="9" spans="1:13" ht="25.5" x14ac:dyDescent="0.25">
      <c r="A9" s="17"/>
      <c r="B9" s="18">
        <v>160</v>
      </c>
      <c r="C9" s="19" t="s">
        <v>148</v>
      </c>
      <c r="D9" s="20">
        <v>37.674172000000034</v>
      </c>
      <c r="E9" s="21">
        <v>42.199410000000015</v>
      </c>
      <c r="F9" s="21">
        <f t="shared" si="0"/>
        <v>16.866876520967573</v>
      </c>
      <c r="G9" s="21">
        <v>9.1397715609675743</v>
      </c>
      <c r="H9" s="21">
        <v>2.8650667700000025</v>
      </c>
      <c r="I9" s="21">
        <v>4.8620381899999972</v>
      </c>
      <c r="J9" s="22">
        <f t="shared" si="1"/>
        <v>0.21658529256611814</v>
      </c>
      <c r="K9" s="22">
        <f t="shared" si="2"/>
        <v>0.28447881927656271</v>
      </c>
      <c r="L9" s="23">
        <f t="shared" si="3"/>
        <v>0.39969460523186384</v>
      </c>
      <c r="M9" s="4"/>
    </row>
    <row r="10" spans="1:13" x14ac:dyDescent="0.25">
      <c r="A10" s="34" t="s">
        <v>206</v>
      </c>
      <c r="B10" s="57"/>
      <c r="C10" s="36"/>
      <c r="D10" s="37">
        <f ca="1">SUM(D11:OFFSET(D9,(MATCH("GOBIERNOS LOCALES",$A$8:$A$50,0)-MATCH("GOBIERNOS REGIONALES",$A$8:$A$50,0)),0))</f>
        <v>13.666309</v>
      </c>
      <c r="E10" s="38">
        <f ca="1">SUM(E11:OFFSET(E9,(MATCH("GOBIERNOS LOCALES",$A$8:$A$50,0)-MATCH("GOBIERNOS REGIONALES",$A$8:$A$50,0)),0))</f>
        <v>13.695900999999999</v>
      </c>
      <c r="F10" s="38">
        <f ca="1">SUM(F11:OFFSET(F9,(MATCH("GOBIERNOS LOCALES",$A$8:$A$50,0)-MATCH("GOBIERNOS REGIONALES",$A$8:$A$50,0)),0))</f>
        <v>5.0519656808986015</v>
      </c>
      <c r="G10" s="38">
        <f ca="1">SUM(G11:OFFSET(G9,(MATCH("GOBIERNOS LOCALES",$A$8:$A$50,0)-MATCH("GOBIERNOS REGIONALES",$A$8:$A$50,0)),0))</f>
        <v>2.7661552808986016</v>
      </c>
      <c r="H10" s="38">
        <f ca="1">SUM(H11:OFFSET(H9,(MATCH("GOBIERNOS LOCALES",$A$8:$A$50,0)-MATCH("GOBIERNOS REGIONALES",$A$8:$A$50,0)),0))</f>
        <v>1.4152291900000002</v>
      </c>
      <c r="I10" s="38">
        <f ca="1">SUM(I11:OFFSET(I9,(MATCH("GOBIERNOS LOCALES",$A$8:$A$50,0)-MATCH("GOBIERNOS REGIONALES",$A$8:$A$50,0)),0))</f>
        <v>0.87058121000000011</v>
      </c>
      <c r="J10" s="39">
        <f t="shared" ca="1" si="1"/>
        <v>0.20196957329777732</v>
      </c>
      <c r="K10" s="39">
        <f t="shared" ca="1" si="2"/>
        <v>0.30530189075538744</v>
      </c>
      <c r="L10" s="40">
        <f t="shared" ca="1" si="3"/>
        <v>0.36886698296801368</v>
      </c>
      <c r="M10" s="4"/>
    </row>
    <row r="11" spans="1:13" x14ac:dyDescent="0.25">
      <c r="A11" s="17"/>
      <c r="B11" s="18">
        <v>442</v>
      </c>
      <c r="C11" s="19" t="s">
        <v>209</v>
      </c>
      <c r="D11" s="20">
        <v>1.217978</v>
      </c>
      <c r="E11" s="21">
        <v>1.724726</v>
      </c>
      <c r="F11" s="21">
        <f t="shared" si="0"/>
        <v>0.55306257073732379</v>
      </c>
      <c r="G11" s="21">
        <v>0.14593937073732377</v>
      </c>
      <c r="H11" s="21">
        <v>0.35274643000000006</v>
      </c>
      <c r="I11" s="21">
        <v>5.4376769999999998E-2</v>
      </c>
      <c r="J11" s="22">
        <f t="shared" si="1"/>
        <v>8.4615974211163847E-2</v>
      </c>
      <c r="K11" s="22">
        <f t="shared" si="2"/>
        <v>0.28913914484812303</v>
      </c>
      <c r="L11" s="23">
        <f t="shared" si="3"/>
        <v>0.32066691795527164</v>
      </c>
      <c r="M11" s="4"/>
    </row>
    <row r="12" spans="1:13" x14ac:dyDescent="0.25">
      <c r="A12" s="17"/>
      <c r="B12" s="18">
        <v>445</v>
      </c>
      <c r="C12" s="19" t="s">
        <v>212</v>
      </c>
      <c r="D12" s="20">
        <v>3.25</v>
      </c>
      <c r="E12" s="21">
        <v>1.9746910000000002</v>
      </c>
      <c r="F12" s="21">
        <f t="shared" si="0"/>
        <v>0.72178741186105433</v>
      </c>
      <c r="G12" s="21">
        <v>0.44367717186105438</v>
      </c>
      <c r="H12" s="21">
        <v>0.16475407</v>
      </c>
      <c r="I12" s="21">
        <v>0.11335617000000001</v>
      </c>
      <c r="J12" s="22">
        <f t="shared" si="1"/>
        <v>0.22468182204762888</v>
      </c>
      <c r="K12" s="22">
        <f t="shared" si="2"/>
        <v>0.30811465786852438</v>
      </c>
      <c r="L12" s="23">
        <f t="shared" si="3"/>
        <v>0.36551916824508457</v>
      </c>
      <c r="M12" s="4"/>
    </row>
    <row r="13" spans="1:13" x14ac:dyDescent="0.25">
      <c r="A13" s="17"/>
      <c r="B13" s="18">
        <v>446</v>
      </c>
      <c r="C13" s="19" t="s">
        <v>213</v>
      </c>
      <c r="D13" s="20">
        <v>8.7097420000000003</v>
      </c>
      <c r="E13" s="21">
        <v>8.2496069999999992</v>
      </c>
      <c r="F13" s="21">
        <f t="shared" si="0"/>
        <v>3.3851255483147802</v>
      </c>
      <c r="G13" s="21">
        <v>1.9770047083147801</v>
      </c>
      <c r="H13" s="21">
        <v>0.83107203000000007</v>
      </c>
      <c r="I13" s="21">
        <v>0.57704880999999997</v>
      </c>
      <c r="J13" s="22">
        <f t="shared" si="1"/>
        <v>0.23964835031714607</v>
      </c>
      <c r="K13" s="22">
        <f t="shared" si="2"/>
        <v>0.34038915287901356</v>
      </c>
      <c r="L13" s="23">
        <f t="shared" si="3"/>
        <v>0.41033779528100922</v>
      </c>
      <c r="M13" s="4"/>
    </row>
    <row r="14" spans="1:13" x14ac:dyDescent="0.25">
      <c r="A14" s="17"/>
      <c r="B14" s="18">
        <v>447</v>
      </c>
      <c r="C14" s="19" t="s">
        <v>214</v>
      </c>
      <c r="D14" s="20">
        <v>0</v>
      </c>
      <c r="E14" s="21">
        <v>0.98928200000000011</v>
      </c>
      <c r="F14" s="21">
        <f t="shared" si="0"/>
        <v>8.866819021631539E-2</v>
      </c>
      <c r="G14" s="21">
        <v>1.3347880216315389E-2</v>
      </c>
      <c r="H14" s="21">
        <v>2.8438810000000002E-2</v>
      </c>
      <c r="I14" s="21">
        <v>4.68815E-2</v>
      </c>
      <c r="J14" s="22">
        <f t="shared" si="1"/>
        <v>1.3492492753648997E-2</v>
      </c>
      <c r="K14" s="22">
        <f t="shared" si="2"/>
        <v>4.2239412236667995E-2</v>
      </c>
      <c r="L14" s="23">
        <f t="shared" si="3"/>
        <v>8.9628832038099737E-2</v>
      </c>
      <c r="M14" s="4"/>
    </row>
    <row r="15" spans="1:13" x14ac:dyDescent="0.25">
      <c r="A15" s="17"/>
      <c r="B15" s="18">
        <v>448</v>
      </c>
      <c r="C15" s="19" t="s">
        <v>215</v>
      </c>
      <c r="D15" s="20">
        <v>0.43084099999999997</v>
      </c>
      <c r="E15" s="21">
        <v>0.49984699999999999</v>
      </c>
      <c r="F15" s="21">
        <f t="shared" si="0"/>
        <v>0.2305762000293374</v>
      </c>
      <c r="G15" s="21">
        <v>0.15821080002933741</v>
      </c>
      <c r="H15" s="21">
        <v>3.49089E-2</v>
      </c>
      <c r="I15" s="21">
        <v>3.7456500000000004E-2</v>
      </c>
      <c r="J15" s="22">
        <f t="shared" si="1"/>
        <v>0.3165184547058148</v>
      </c>
      <c r="K15" s="22">
        <f t="shared" si="2"/>
        <v>0.38635762549207536</v>
      </c>
      <c r="L15" s="23">
        <f t="shared" si="3"/>
        <v>0.46129355588677617</v>
      </c>
      <c r="M15" s="4"/>
    </row>
    <row r="16" spans="1:13" x14ac:dyDescent="0.25">
      <c r="A16" s="17"/>
      <c r="B16" s="18">
        <v>449</v>
      </c>
      <c r="C16" s="19" t="s">
        <v>216</v>
      </c>
      <c r="D16" s="20">
        <v>5.7748000000000001E-2</v>
      </c>
      <c r="E16" s="21">
        <v>5.7747999999999994E-2</v>
      </c>
      <c r="F16" s="21">
        <f t="shared" si="0"/>
        <v>3.586075973979054E-2</v>
      </c>
      <c r="G16" s="21">
        <v>2.7975349739790545E-2</v>
      </c>
      <c r="H16" s="21">
        <v>3.3089499999999997E-3</v>
      </c>
      <c r="I16" s="21">
        <v>4.5764599999999992E-3</v>
      </c>
      <c r="J16" s="22">
        <f t="shared" si="1"/>
        <v>0.48443841760390921</v>
      </c>
      <c r="K16" s="22">
        <f t="shared" si="2"/>
        <v>0.54173823751109207</v>
      </c>
      <c r="L16" s="23">
        <f t="shared" si="3"/>
        <v>0.62098704266451732</v>
      </c>
      <c r="M16" s="4"/>
    </row>
    <row r="17" spans="1:13" x14ac:dyDescent="0.25">
      <c r="A17" s="17"/>
      <c r="B17" s="18">
        <v>456</v>
      </c>
      <c r="C17" s="19" t="s">
        <v>223</v>
      </c>
      <c r="D17" s="20">
        <v>0</v>
      </c>
      <c r="E17" s="21">
        <v>0.2</v>
      </c>
      <c r="F17" s="21">
        <f t="shared" si="0"/>
        <v>3.6885000000000001E-2</v>
      </c>
      <c r="G17" s="21">
        <v>0</v>
      </c>
      <c r="H17" s="21">
        <v>0</v>
      </c>
      <c r="I17" s="21">
        <v>3.6885000000000001E-2</v>
      </c>
      <c r="J17" s="22">
        <f t="shared" si="1"/>
        <v>0</v>
      </c>
      <c r="K17" s="22">
        <f t="shared" si="2"/>
        <v>0</v>
      </c>
      <c r="L17" s="23">
        <f t="shared" si="3"/>
        <v>0.18442500000000001</v>
      </c>
      <c r="M17" s="4"/>
    </row>
    <row r="18" spans="1:13" ht="15.75" thickBot="1" x14ac:dyDescent="0.3">
      <c r="A18" s="41" t="s">
        <v>233</v>
      </c>
      <c r="B18" s="58"/>
      <c r="C18" s="43"/>
      <c r="D18" s="44">
        <v>47.368912999999992</v>
      </c>
      <c r="E18" s="45">
        <v>37.868408000000002</v>
      </c>
      <c r="F18" s="45">
        <f t="shared" si="0"/>
        <v>16.756850902565905</v>
      </c>
      <c r="G18" s="45">
        <v>7.1575757725659059</v>
      </c>
      <c r="H18" s="45">
        <v>3.00160231</v>
      </c>
      <c r="I18" s="45">
        <v>6.5976728199999997</v>
      </c>
      <c r="J18" s="46">
        <f t="shared" si="1"/>
        <v>0.18901179507112909</v>
      </c>
      <c r="K18" s="46">
        <f t="shared" si="2"/>
        <v>0.26827581667985367</v>
      </c>
      <c r="L18" s="47">
        <f t="shared" si="3"/>
        <v>0.44250212215327095</v>
      </c>
      <c r="M18" s="4"/>
    </row>
    <row r="19" spans="1:13" x14ac:dyDescent="0.25">
      <c r="D19" s="5"/>
      <c r="E19" s="5"/>
      <c r="F19" s="5"/>
      <c r="G19" s="5"/>
      <c r="H19" s="5"/>
      <c r="I19" s="5"/>
      <c r="J19" s="4"/>
      <c r="K19" s="4"/>
      <c r="L19" s="4"/>
      <c r="M1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13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39</v>
      </c>
      <c r="B1" s="51" t="s">
        <v>25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695</v>
      </c>
      <c r="N2" s="72" t="s">
        <v>717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98.759394</v>
      </c>
      <c r="E6" s="14">
        <f ca="1">SUM(E7:OFFSET(E7,50,0))</f>
        <v>94.596679000000009</v>
      </c>
      <c r="F6" s="14">
        <f ca="1">SUM(F7:OFFSET(F7,50,0))</f>
        <v>38.979851346936627</v>
      </c>
      <c r="G6" s="14">
        <f ca="1">SUM(G7:OFFSET(G7,50,0))</f>
        <v>19.213397336936623</v>
      </c>
      <c r="H6" s="14">
        <f ca="1">SUM(H7:OFFSET(H7,50,0))</f>
        <v>7.3992117900000007</v>
      </c>
      <c r="I6" s="14">
        <f ca="1">SUM(I7:OFFSET(I7,50,0))</f>
        <v>12.367242219999998</v>
      </c>
      <c r="J6" s="15">
        <f ca="1">IFERROR(G6/E6,0)</f>
        <v>0.20310858203528076</v>
      </c>
      <c r="K6" s="15">
        <f ca="1">IFERROR(SUM(G6,H6)/E6,0)</f>
        <v>0.28132709740197775</v>
      </c>
      <c r="L6" s="16">
        <f ca="1">IFERROR(SUM(G6,H6,I6)/E6,0)</f>
        <v>0.41206363435799498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1.1331910000000001</v>
      </c>
      <c r="E7" s="21">
        <v>1.4099219999999999</v>
      </c>
      <c r="F7" s="21">
        <f t="shared" ref="F7:F31" si="0">SUM(G7,H7,I7)</f>
        <v>0.36550466174534918</v>
      </c>
      <c r="G7" s="21">
        <v>0.23288574174534915</v>
      </c>
      <c r="H7" s="21">
        <v>5.4211179999999998E-2</v>
      </c>
      <c r="I7" s="21">
        <v>7.840773999999999E-2</v>
      </c>
      <c r="J7" s="22">
        <f t="shared" ref="J7:J31" si="1">IFERROR(G7/E7,0)</f>
        <v>0.16517633014120581</v>
      </c>
      <c r="K7" s="22">
        <f t="shared" ref="K7:K31" si="2">IFERROR(SUM(G7,H7)/E7,0)</f>
        <v>0.20362610253996263</v>
      </c>
      <c r="L7" s="23">
        <f t="shared" ref="L7:L31" si="3">IFERROR(SUM(G7,H7,I7)/E7,0)</f>
        <v>0.2592375051565613</v>
      </c>
      <c r="M7" s="4"/>
      <c r="N7" t="s">
        <v>265</v>
      </c>
      <c r="O7" s="5">
        <v>0.51939893105984281</v>
      </c>
      <c r="P7" s="71">
        <v>0.56120354427654706</v>
      </c>
    </row>
    <row r="8" spans="1:16" x14ac:dyDescent="0.25">
      <c r="A8" s="17"/>
      <c r="B8" s="55">
        <v>2</v>
      </c>
      <c r="C8" s="19" t="s">
        <v>251</v>
      </c>
      <c r="D8" s="20">
        <v>1.3602099999999999</v>
      </c>
      <c r="E8" s="21">
        <v>2.0998139999999998</v>
      </c>
      <c r="F8" s="21">
        <f t="shared" si="0"/>
        <v>0.5162120500363413</v>
      </c>
      <c r="G8" s="21">
        <v>0.26095184003634131</v>
      </c>
      <c r="H8" s="21">
        <v>7.9112650000000007E-2</v>
      </c>
      <c r="I8" s="21">
        <v>0.17614755999999998</v>
      </c>
      <c r="J8" s="22">
        <f t="shared" si="1"/>
        <v>0.12427378807663028</v>
      </c>
      <c r="K8" s="22">
        <f t="shared" si="2"/>
        <v>0.16194981557239896</v>
      </c>
      <c r="L8" s="23">
        <f t="shared" si="3"/>
        <v>0.24583703605954685</v>
      </c>
      <c r="M8" s="4"/>
      <c r="N8" t="s">
        <v>260</v>
      </c>
      <c r="O8" s="5">
        <v>0.554204558261437</v>
      </c>
      <c r="P8" s="71">
        <v>0.55283297963895273</v>
      </c>
    </row>
    <row r="9" spans="1:16" x14ac:dyDescent="0.25">
      <c r="A9" s="17"/>
      <c r="B9" s="55">
        <v>3</v>
      </c>
      <c r="C9" s="19" t="s">
        <v>252</v>
      </c>
      <c r="D9" s="20">
        <v>2.1406529999999999</v>
      </c>
      <c r="E9" s="21">
        <v>3.0098280000000002</v>
      </c>
      <c r="F9" s="21">
        <f t="shared" si="0"/>
        <v>0.92034071079204816</v>
      </c>
      <c r="G9" s="21">
        <v>0.33793325079204806</v>
      </c>
      <c r="H9" s="21">
        <v>0.40871184000000005</v>
      </c>
      <c r="I9" s="21">
        <v>0.17369562000000002</v>
      </c>
      <c r="J9" s="22">
        <f t="shared" si="1"/>
        <v>0.1122765987930367</v>
      </c>
      <c r="K9" s="22">
        <f t="shared" si="2"/>
        <v>0.24806902281195073</v>
      </c>
      <c r="L9" s="23">
        <f t="shared" si="3"/>
        <v>0.30577850654324701</v>
      </c>
      <c r="M9" s="4"/>
      <c r="N9" t="s">
        <v>263</v>
      </c>
      <c r="O9" s="5">
        <v>0.57603750673405874</v>
      </c>
      <c r="P9" s="71">
        <v>0.54659878914811932</v>
      </c>
    </row>
    <row r="10" spans="1:16" x14ac:dyDescent="0.25">
      <c r="A10" s="17"/>
      <c r="B10" s="55">
        <v>4</v>
      </c>
      <c r="C10" s="19" t="s">
        <v>253</v>
      </c>
      <c r="D10" s="20">
        <v>1.2981880000000001</v>
      </c>
      <c r="E10" s="21">
        <v>1.9273120000000006</v>
      </c>
      <c r="F10" s="21">
        <f t="shared" si="0"/>
        <v>0.69007049303206636</v>
      </c>
      <c r="G10" s="21">
        <v>0.45029507303206628</v>
      </c>
      <c r="H10" s="21">
        <v>8.4958140000000015E-2</v>
      </c>
      <c r="I10" s="21">
        <v>0.15481728000000003</v>
      </c>
      <c r="J10" s="22">
        <f t="shared" si="1"/>
        <v>0.23363890902566173</v>
      </c>
      <c r="K10" s="22">
        <f t="shared" si="2"/>
        <v>0.27772006454173798</v>
      </c>
      <c r="L10" s="23">
        <f t="shared" si="3"/>
        <v>0.35804814842229288</v>
      </c>
      <c r="M10" s="4"/>
      <c r="N10" t="s">
        <v>256</v>
      </c>
      <c r="O10" s="5">
        <v>2.1552104104018404</v>
      </c>
      <c r="P10" s="71">
        <v>0.54337866603648632</v>
      </c>
    </row>
    <row r="11" spans="1:16" x14ac:dyDescent="0.25">
      <c r="A11" s="17"/>
      <c r="B11" s="55">
        <v>5</v>
      </c>
      <c r="C11" s="19" t="s">
        <v>254</v>
      </c>
      <c r="D11" s="20">
        <v>2.0375799999999997</v>
      </c>
      <c r="E11" s="21">
        <v>2.2650160000000001</v>
      </c>
      <c r="F11" s="21">
        <f t="shared" si="0"/>
        <v>0.57719283528664334</v>
      </c>
      <c r="G11" s="21">
        <v>0.3315356552866433</v>
      </c>
      <c r="H11" s="21">
        <v>9.9298340000000013E-2</v>
      </c>
      <c r="I11" s="21">
        <v>0.14635883999999999</v>
      </c>
      <c r="J11" s="22">
        <f t="shared" si="1"/>
        <v>0.14637232376576734</v>
      </c>
      <c r="K11" s="22">
        <f t="shared" si="2"/>
        <v>0.19021234078992966</v>
      </c>
      <c r="L11" s="23">
        <f t="shared" si="3"/>
        <v>0.25482947373733489</v>
      </c>
      <c r="M11" s="4"/>
      <c r="N11" t="s">
        <v>261</v>
      </c>
      <c r="O11" s="5">
        <v>0.62225129615680486</v>
      </c>
      <c r="P11" s="71">
        <v>0.52110440922233947</v>
      </c>
    </row>
    <row r="12" spans="1:16" x14ac:dyDescent="0.25">
      <c r="A12" s="17"/>
      <c r="B12" s="55">
        <v>6</v>
      </c>
      <c r="C12" s="19" t="s">
        <v>255</v>
      </c>
      <c r="D12" s="20">
        <v>5.1413029999999997</v>
      </c>
      <c r="E12" s="21">
        <v>4.230741000000001</v>
      </c>
      <c r="F12" s="21">
        <f t="shared" si="0"/>
        <v>1.7777587539684629</v>
      </c>
      <c r="G12" s="21">
        <v>1.1052833039684629</v>
      </c>
      <c r="H12" s="21">
        <v>0.39464639000000001</v>
      </c>
      <c r="I12" s="21">
        <v>0.27782906000000002</v>
      </c>
      <c r="J12" s="22">
        <f t="shared" si="1"/>
        <v>0.26125052419149802</v>
      </c>
      <c r="K12" s="22">
        <f t="shared" si="2"/>
        <v>0.35453120244620567</v>
      </c>
      <c r="L12" s="23">
        <f t="shared" si="3"/>
        <v>0.42020032754745862</v>
      </c>
      <c r="M12" s="4"/>
      <c r="N12" t="s">
        <v>273</v>
      </c>
      <c r="O12" s="5">
        <v>0.50715668179241558</v>
      </c>
      <c r="P12" s="71">
        <v>0.51346459433380642</v>
      </c>
    </row>
    <row r="13" spans="1:16" x14ac:dyDescent="0.25">
      <c r="A13" s="17"/>
      <c r="B13" s="55">
        <v>7</v>
      </c>
      <c r="C13" s="19" t="s">
        <v>256</v>
      </c>
      <c r="D13" s="20">
        <v>2.9099550000000001</v>
      </c>
      <c r="E13" s="21">
        <v>3.9663140000000006</v>
      </c>
      <c r="F13" s="21">
        <f t="shared" si="0"/>
        <v>2.1552104104018404</v>
      </c>
      <c r="G13" s="21">
        <v>1.2753217104018404</v>
      </c>
      <c r="H13" s="21">
        <v>0.26550309999999999</v>
      </c>
      <c r="I13" s="21">
        <v>0.61438559999999998</v>
      </c>
      <c r="J13" s="22">
        <f t="shared" si="1"/>
        <v>0.32153826207452063</v>
      </c>
      <c r="K13" s="22">
        <f t="shared" si="2"/>
        <v>0.3884777681247224</v>
      </c>
      <c r="L13" s="23">
        <f t="shared" si="3"/>
        <v>0.54337866603648632</v>
      </c>
      <c r="M13" s="4"/>
      <c r="N13" t="s">
        <v>267</v>
      </c>
      <c r="O13" s="5">
        <v>0.26811739077092511</v>
      </c>
      <c r="P13" s="71">
        <v>0.51026145305827775</v>
      </c>
    </row>
    <row r="14" spans="1:16" x14ac:dyDescent="0.25">
      <c r="A14" s="17"/>
      <c r="B14" s="55">
        <v>8</v>
      </c>
      <c r="C14" s="19" t="s">
        <v>257</v>
      </c>
      <c r="D14" s="20">
        <v>33.984858000000017</v>
      </c>
      <c r="E14" s="21">
        <v>27.379347999999993</v>
      </c>
      <c r="F14" s="21">
        <f t="shared" si="0"/>
        <v>13.03380047694462</v>
      </c>
      <c r="G14" s="21">
        <v>5.9784538669446192</v>
      </c>
      <c r="H14" s="21">
        <v>2.6143501000000011</v>
      </c>
      <c r="I14" s="21">
        <v>4.4409965100000006</v>
      </c>
      <c r="J14" s="22">
        <f t="shared" si="1"/>
        <v>0.2183563270734066</v>
      </c>
      <c r="K14" s="22">
        <f t="shared" si="2"/>
        <v>0.31384253441479404</v>
      </c>
      <c r="L14" s="23">
        <f t="shared" si="3"/>
        <v>0.47604495464773755</v>
      </c>
      <c r="M14" s="4"/>
      <c r="N14" t="s">
        <v>259</v>
      </c>
      <c r="O14" s="5">
        <v>0.47163381486864908</v>
      </c>
      <c r="P14" s="71">
        <v>0.48362827983688361</v>
      </c>
    </row>
    <row r="15" spans="1:16" x14ac:dyDescent="0.25">
      <c r="A15" s="17"/>
      <c r="B15" s="55">
        <v>9</v>
      </c>
      <c r="C15" s="19" t="s">
        <v>258</v>
      </c>
      <c r="D15" s="20">
        <v>2.2440439999999997</v>
      </c>
      <c r="E15" s="21">
        <v>2.2294989999999997</v>
      </c>
      <c r="F15" s="21">
        <f t="shared" si="0"/>
        <v>0.7063171200839663</v>
      </c>
      <c r="G15" s="21">
        <v>0.31850886008396628</v>
      </c>
      <c r="H15" s="21">
        <v>0.20852745</v>
      </c>
      <c r="I15" s="21">
        <v>0.17928080999999998</v>
      </c>
      <c r="J15" s="22">
        <f t="shared" si="1"/>
        <v>0.14286118095767988</v>
      </c>
      <c r="K15" s="22">
        <f t="shared" si="2"/>
        <v>0.23639226125868026</v>
      </c>
      <c r="L15" s="23">
        <f t="shared" si="3"/>
        <v>0.31680530921250311</v>
      </c>
      <c r="M15" s="4"/>
      <c r="N15" t="s">
        <v>257</v>
      </c>
      <c r="O15" s="5">
        <v>13.03380047694462</v>
      </c>
      <c r="P15" s="71">
        <v>0.47604495464773755</v>
      </c>
    </row>
    <row r="16" spans="1:16" x14ac:dyDescent="0.25">
      <c r="A16" s="17"/>
      <c r="B16" s="55">
        <v>10</v>
      </c>
      <c r="C16" s="19" t="s">
        <v>259</v>
      </c>
      <c r="D16" s="20">
        <v>0.99362399999999984</v>
      </c>
      <c r="E16" s="21">
        <v>0.97519900000000004</v>
      </c>
      <c r="F16" s="21">
        <f t="shared" si="0"/>
        <v>0.47163381486864908</v>
      </c>
      <c r="G16" s="21">
        <v>0.2755434848686491</v>
      </c>
      <c r="H16" s="21">
        <v>6.9616410000000004E-2</v>
      </c>
      <c r="I16" s="21">
        <v>0.12647391999999999</v>
      </c>
      <c r="J16" s="22">
        <f t="shared" si="1"/>
        <v>0.2825510330390506</v>
      </c>
      <c r="K16" s="22">
        <f t="shared" si="2"/>
        <v>0.35393790894848037</v>
      </c>
      <c r="L16" s="23">
        <f t="shared" si="3"/>
        <v>0.48362827983688361</v>
      </c>
      <c r="M16" s="4"/>
      <c r="N16" t="s">
        <v>274</v>
      </c>
      <c r="O16" s="5">
        <v>0.23524299936224735</v>
      </c>
      <c r="P16" s="71">
        <v>0.46979821413899514</v>
      </c>
    </row>
    <row r="17" spans="1:16" x14ac:dyDescent="0.25">
      <c r="A17" s="17"/>
      <c r="B17" s="55">
        <v>11</v>
      </c>
      <c r="C17" s="19" t="s">
        <v>260</v>
      </c>
      <c r="D17" s="20">
        <v>0.95789499999999994</v>
      </c>
      <c r="E17" s="21">
        <v>1.002481</v>
      </c>
      <c r="F17" s="21">
        <f t="shared" si="0"/>
        <v>0.554204558261437</v>
      </c>
      <c r="G17" s="21">
        <v>0.30548279826143698</v>
      </c>
      <c r="H17" s="21">
        <v>9.2046420000000018E-2</v>
      </c>
      <c r="I17" s="21">
        <v>0.15667534000000002</v>
      </c>
      <c r="J17" s="22">
        <f t="shared" si="1"/>
        <v>0.30472677114223312</v>
      </c>
      <c r="K17" s="22">
        <f t="shared" si="2"/>
        <v>0.3965453891509535</v>
      </c>
      <c r="L17" s="23">
        <f t="shared" si="3"/>
        <v>0.55283297963895273</v>
      </c>
      <c r="M17" s="4"/>
      <c r="N17" t="s">
        <v>269</v>
      </c>
      <c r="O17" s="5">
        <v>1.6191308773496882</v>
      </c>
      <c r="P17" s="71">
        <v>0.45863754511639732</v>
      </c>
    </row>
    <row r="18" spans="1:16" x14ac:dyDescent="0.25">
      <c r="A18" s="17"/>
      <c r="B18" s="55">
        <v>12</v>
      </c>
      <c r="C18" s="19" t="s">
        <v>261</v>
      </c>
      <c r="D18" s="20">
        <v>1.21865</v>
      </c>
      <c r="E18" s="21">
        <v>1.1941010000000001</v>
      </c>
      <c r="F18" s="21">
        <f t="shared" si="0"/>
        <v>0.62225129615680486</v>
      </c>
      <c r="G18" s="21">
        <v>0.32023695615680481</v>
      </c>
      <c r="H18" s="21">
        <v>0.18011585999999999</v>
      </c>
      <c r="I18" s="21">
        <v>0.12189848</v>
      </c>
      <c r="J18" s="22">
        <f t="shared" si="1"/>
        <v>0.26818247045836557</v>
      </c>
      <c r="K18" s="22">
        <f t="shared" si="2"/>
        <v>0.41902051514637773</v>
      </c>
      <c r="L18" s="23">
        <f t="shared" si="3"/>
        <v>0.52110440922233947</v>
      </c>
      <c r="M18" s="4"/>
      <c r="N18" t="s">
        <v>272</v>
      </c>
      <c r="O18" s="5">
        <v>1.2365548492805523</v>
      </c>
      <c r="P18" s="71">
        <v>0.44965565478470287</v>
      </c>
    </row>
    <row r="19" spans="1:16" x14ac:dyDescent="0.25">
      <c r="A19" s="17"/>
      <c r="B19" s="55">
        <v>13</v>
      </c>
      <c r="C19" s="19" t="s">
        <v>262</v>
      </c>
      <c r="D19" s="20">
        <v>3.1402520000000003</v>
      </c>
      <c r="E19" s="21">
        <v>2.9136859999999998</v>
      </c>
      <c r="F19" s="21">
        <f t="shared" si="0"/>
        <v>0.8185302016279592</v>
      </c>
      <c r="G19" s="21">
        <v>0.42973833162795927</v>
      </c>
      <c r="H19" s="21">
        <v>0.10937688999999999</v>
      </c>
      <c r="I19" s="21">
        <v>0.27941498000000003</v>
      </c>
      <c r="J19" s="22">
        <f t="shared" si="1"/>
        <v>0.14748958248347946</v>
      </c>
      <c r="K19" s="22">
        <f t="shared" si="2"/>
        <v>0.1850285932073529</v>
      </c>
      <c r="L19" s="23">
        <f t="shared" si="3"/>
        <v>0.28092601660850181</v>
      </c>
      <c r="M19" s="4"/>
      <c r="N19" t="s">
        <v>271</v>
      </c>
      <c r="O19" s="5">
        <v>0.27711564865274163</v>
      </c>
      <c r="P19" s="71">
        <v>0.42307668026879602</v>
      </c>
    </row>
    <row r="20" spans="1:16" x14ac:dyDescent="0.25">
      <c r="A20" s="17"/>
      <c r="B20" s="55">
        <v>14</v>
      </c>
      <c r="C20" s="19" t="s">
        <v>263</v>
      </c>
      <c r="D20" s="20">
        <v>0.94497100000000012</v>
      </c>
      <c r="E20" s="21">
        <v>1.053858</v>
      </c>
      <c r="F20" s="21">
        <f t="shared" si="0"/>
        <v>0.57603750673405874</v>
      </c>
      <c r="G20" s="21">
        <v>0.31774914673405874</v>
      </c>
      <c r="H20" s="21">
        <v>8.3076589999999992E-2</v>
      </c>
      <c r="I20" s="21">
        <v>0.17521177000000002</v>
      </c>
      <c r="J20" s="22">
        <f t="shared" si="1"/>
        <v>0.30151039963074605</v>
      </c>
      <c r="K20" s="22">
        <f t="shared" si="2"/>
        <v>0.38034131423214396</v>
      </c>
      <c r="L20" s="23">
        <f t="shared" si="3"/>
        <v>0.54659878914811932</v>
      </c>
      <c r="M20" s="4"/>
      <c r="N20" t="s">
        <v>255</v>
      </c>
      <c r="O20" s="5">
        <v>1.7777587539684629</v>
      </c>
      <c r="P20" s="71">
        <v>0.42020032754745862</v>
      </c>
    </row>
    <row r="21" spans="1:16" x14ac:dyDescent="0.25">
      <c r="A21" s="17"/>
      <c r="B21" s="55">
        <v>15</v>
      </c>
      <c r="C21" s="19" t="s">
        <v>264</v>
      </c>
      <c r="D21" s="20">
        <v>15.371487999999998</v>
      </c>
      <c r="E21" s="21">
        <v>17.061716000000004</v>
      </c>
      <c r="F21" s="21">
        <f t="shared" si="0"/>
        <v>5.8466124995800222</v>
      </c>
      <c r="G21" s="21">
        <v>2.6502732995800216</v>
      </c>
      <c r="H21" s="21">
        <v>1.08621788</v>
      </c>
      <c r="I21" s="21">
        <v>2.1101213200000002</v>
      </c>
      <c r="J21" s="22">
        <f t="shared" si="1"/>
        <v>0.15533451029075979</v>
      </c>
      <c r="K21" s="22">
        <f t="shared" si="2"/>
        <v>0.21899855674423491</v>
      </c>
      <c r="L21" s="23">
        <f t="shared" si="3"/>
        <v>0.34267435348121028</v>
      </c>
      <c r="M21" s="4"/>
      <c r="N21" t="s">
        <v>268</v>
      </c>
      <c r="O21" s="5">
        <v>0.34149857737516454</v>
      </c>
      <c r="P21" s="71">
        <v>0.39808008888957286</v>
      </c>
    </row>
    <row r="22" spans="1:16" x14ac:dyDescent="0.25">
      <c r="A22" s="17"/>
      <c r="B22" s="55">
        <v>16</v>
      </c>
      <c r="C22" s="19" t="s">
        <v>265</v>
      </c>
      <c r="D22" s="20">
        <v>1.1448959999999999</v>
      </c>
      <c r="E22" s="21">
        <v>0.92550900000000003</v>
      </c>
      <c r="F22" s="21">
        <f t="shared" si="0"/>
        <v>0.51939893105984281</v>
      </c>
      <c r="G22" s="21">
        <v>0.32019018105984287</v>
      </c>
      <c r="H22" s="21">
        <v>4.9391669999999999E-2</v>
      </c>
      <c r="I22" s="21">
        <v>0.14981707999999999</v>
      </c>
      <c r="J22" s="22">
        <f t="shared" si="1"/>
        <v>0.34596117494248341</v>
      </c>
      <c r="K22" s="22">
        <f t="shared" si="2"/>
        <v>0.3993282086504214</v>
      </c>
      <c r="L22" s="23">
        <f t="shared" si="3"/>
        <v>0.56120354427654706</v>
      </c>
      <c r="M22" s="4"/>
      <c r="N22" t="s">
        <v>270</v>
      </c>
      <c r="O22" s="5">
        <v>4.145530061033643</v>
      </c>
      <c r="P22" s="71">
        <v>0.39269032564440504</v>
      </c>
    </row>
    <row r="23" spans="1:16" x14ac:dyDescent="0.25">
      <c r="A23" s="17"/>
      <c r="B23" s="55">
        <v>17</v>
      </c>
      <c r="C23" s="19" t="s">
        <v>266</v>
      </c>
      <c r="D23" s="20">
        <v>0.48009299999999999</v>
      </c>
      <c r="E23" s="21">
        <v>0.58852099999999996</v>
      </c>
      <c r="F23" s="21">
        <f t="shared" si="0"/>
        <v>0.19842794073913519</v>
      </c>
      <c r="G23" s="21">
        <v>0.11364949073913522</v>
      </c>
      <c r="H23" s="21">
        <v>3.0545579999999999E-2</v>
      </c>
      <c r="I23" s="21">
        <v>5.4232869999999996E-2</v>
      </c>
      <c r="J23" s="22">
        <f t="shared" si="1"/>
        <v>0.19311034056411788</v>
      </c>
      <c r="K23" s="22">
        <f t="shared" si="2"/>
        <v>0.24501261762814788</v>
      </c>
      <c r="L23" s="23">
        <f t="shared" si="3"/>
        <v>0.33716373882858081</v>
      </c>
      <c r="M23" s="4"/>
      <c r="N23" t="s">
        <v>253</v>
      </c>
      <c r="O23" s="5">
        <v>0.69007049303206636</v>
      </c>
      <c r="P23" s="71">
        <v>0.35804814842229288</v>
      </c>
    </row>
    <row r="24" spans="1:16" x14ac:dyDescent="0.25">
      <c r="A24" s="17"/>
      <c r="B24" s="55">
        <v>18</v>
      </c>
      <c r="C24" s="19" t="s">
        <v>267</v>
      </c>
      <c r="D24" s="20">
        <v>0.55314799999999997</v>
      </c>
      <c r="E24" s="21">
        <v>0.525451</v>
      </c>
      <c r="F24" s="21">
        <f t="shared" si="0"/>
        <v>0.26811739077092511</v>
      </c>
      <c r="G24" s="21">
        <v>0.17197591077092511</v>
      </c>
      <c r="H24" s="21">
        <v>4.9052410000000005E-2</v>
      </c>
      <c r="I24" s="21">
        <v>4.7089069999999997E-2</v>
      </c>
      <c r="J24" s="22">
        <f t="shared" si="1"/>
        <v>0.32729200395645858</v>
      </c>
      <c r="K24" s="22">
        <f t="shared" si="2"/>
        <v>0.42064497121696431</v>
      </c>
      <c r="L24" s="23">
        <f t="shared" si="3"/>
        <v>0.51026145305827775</v>
      </c>
      <c r="M24" s="4"/>
      <c r="N24" t="s">
        <v>264</v>
      </c>
      <c r="O24" s="5">
        <v>5.8466124995800222</v>
      </c>
      <c r="P24" s="71">
        <v>0.34267435348121028</v>
      </c>
    </row>
    <row r="25" spans="1:16" x14ac:dyDescent="0.25">
      <c r="A25" s="17"/>
      <c r="B25" s="55">
        <v>19</v>
      </c>
      <c r="C25" s="19" t="s">
        <v>268</v>
      </c>
      <c r="D25" s="20">
        <v>0.83578399999999997</v>
      </c>
      <c r="E25" s="21">
        <v>0.85786399999999996</v>
      </c>
      <c r="F25" s="21">
        <f t="shared" si="0"/>
        <v>0.34149857737516454</v>
      </c>
      <c r="G25" s="21">
        <v>0.16875075737516454</v>
      </c>
      <c r="H25" s="21">
        <v>4.2433810000000002E-2</v>
      </c>
      <c r="I25" s="21">
        <v>0.13031401000000001</v>
      </c>
      <c r="J25" s="22">
        <f t="shared" si="1"/>
        <v>0.19671038460078119</v>
      </c>
      <c r="K25" s="22">
        <f t="shared" si="2"/>
        <v>0.24617488013853545</v>
      </c>
      <c r="L25" s="23">
        <f t="shared" si="3"/>
        <v>0.39808008888957286</v>
      </c>
      <c r="M25" s="4"/>
      <c r="N25" t="s">
        <v>266</v>
      </c>
      <c r="O25" s="5">
        <v>0.19842794073913519</v>
      </c>
      <c r="P25" s="71">
        <v>0.33716373882858081</v>
      </c>
    </row>
    <row r="26" spans="1:16" x14ac:dyDescent="0.25">
      <c r="A26" s="17"/>
      <c r="B26" s="55">
        <v>20</v>
      </c>
      <c r="C26" s="19" t="s">
        <v>269</v>
      </c>
      <c r="D26" s="20">
        <v>2.7940310000000004</v>
      </c>
      <c r="E26" s="21">
        <v>3.5303059999999999</v>
      </c>
      <c r="F26" s="21">
        <f t="shared" si="0"/>
        <v>1.6191308773496882</v>
      </c>
      <c r="G26" s="21">
        <v>0.99110715734968835</v>
      </c>
      <c r="H26" s="21">
        <v>0.25383245999999998</v>
      </c>
      <c r="I26" s="21">
        <v>0.37419125999999997</v>
      </c>
      <c r="J26" s="22">
        <f t="shared" si="1"/>
        <v>0.28074256377483664</v>
      </c>
      <c r="K26" s="22">
        <f t="shared" si="2"/>
        <v>0.35264354346328286</v>
      </c>
      <c r="L26" s="23">
        <f t="shared" si="3"/>
        <v>0.45863754511639732</v>
      </c>
      <c r="M26" s="4"/>
      <c r="N26" t="s">
        <v>258</v>
      </c>
      <c r="O26" s="5">
        <v>0.7063171200839663</v>
      </c>
      <c r="P26" s="71">
        <v>0.31680530921250311</v>
      </c>
    </row>
    <row r="27" spans="1:16" x14ac:dyDescent="0.25">
      <c r="A27" s="17"/>
      <c r="B27" s="55">
        <v>21</v>
      </c>
      <c r="C27" s="19" t="s">
        <v>270</v>
      </c>
      <c r="D27" s="20">
        <v>13.619891999999998</v>
      </c>
      <c r="E27" s="21">
        <v>10.556741000000002</v>
      </c>
      <c r="F27" s="21">
        <f t="shared" si="0"/>
        <v>4.145530061033643</v>
      </c>
      <c r="G27" s="21">
        <v>1.4164778810336429</v>
      </c>
      <c r="H27" s="21">
        <v>0.70260518000000005</v>
      </c>
      <c r="I27" s="21">
        <v>2.0264469999999997</v>
      </c>
      <c r="J27" s="22">
        <f t="shared" si="1"/>
        <v>0.13417757251349091</v>
      </c>
      <c r="K27" s="22">
        <f t="shared" si="2"/>
        <v>0.20073269402305527</v>
      </c>
      <c r="L27" s="23">
        <f t="shared" si="3"/>
        <v>0.39269032564440504</v>
      </c>
      <c r="M27" s="4"/>
      <c r="N27" t="s">
        <v>252</v>
      </c>
      <c r="O27" s="5">
        <v>0.92034071079204816</v>
      </c>
      <c r="P27" s="71">
        <v>0.30577850654324701</v>
      </c>
    </row>
    <row r="28" spans="1:16" x14ac:dyDescent="0.25">
      <c r="A28" s="17"/>
      <c r="B28" s="55">
        <v>22</v>
      </c>
      <c r="C28" s="19" t="s">
        <v>271</v>
      </c>
      <c r="D28" s="20">
        <v>0.58764400000000006</v>
      </c>
      <c r="E28" s="21">
        <v>0.65500099999999994</v>
      </c>
      <c r="F28" s="21">
        <f t="shared" si="0"/>
        <v>0.27711564865274163</v>
      </c>
      <c r="G28" s="21">
        <v>0.14079745865274162</v>
      </c>
      <c r="H28" s="21">
        <v>4.5662189999999998E-2</v>
      </c>
      <c r="I28" s="21">
        <v>9.0656E-2</v>
      </c>
      <c r="J28" s="22">
        <f t="shared" si="1"/>
        <v>0.21495762396201171</v>
      </c>
      <c r="K28" s="22">
        <f t="shared" si="2"/>
        <v>0.28467078470527774</v>
      </c>
      <c r="L28" s="23">
        <f t="shared" si="3"/>
        <v>0.42307668026879602</v>
      </c>
      <c r="M28" s="4"/>
      <c r="N28" t="s">
        <v>262</v>
      </c>
      <c r="O28" s="5">
        <v>0.8185302016279592</v>
      </c>
      <c r="P28" s="71">
        <v>0.28092601660850181</v>
      </c>
    </row>
    <row r="29" spans="1:16" x14ac:dyDescent="0.25">
      <c r="A29" s="17"/>
      <c r="B29" s="55">
        <v>23</v>
      </c>
      <c r="C29" s="19" t="s">
        <v>272</v>
      </c>
      <c r="D29" s="20">
        <v>1.8632249999999999</v>
      </c>
      <c r="E29" s="21">
        <v>2.7500040000000006</v>
      </c>
      <c r="F29" s="21">
        <f t="shared" si="0"/>
        <v>1.2365548492805523</v>
      </c>
      <c r="G29" s="21">
        <v>0.77001530928055217</v>
      </c>
      <c r="H29" s="21">
        <v>0.27413816000000008</v>
      </c>
      <c r="I29" s="21">
        <v>0.19240137999999998</v>
      </c>
      <c r="J29" s="22">
        <f t="shared" si="1"/>
        <v>0.28000515973087747</v>
      </c>
      <c r="K29" s="22">
        <f t="shared" si="2"/>
        <v>0.37969161836875587</v>
      </c>
      <c r="L29" s="23">
        <f t="shared" si="3"/>
        <v>0.44965565478470287</v>
      </c>
      <c r="M29" s="4"/>
      <c r="N29" t="s">
        <v>250</v>
      </c>
      <c r="O29" s="5">
        <v>0.36550466174534918</v>
      </c>
      <c r="P29" s="71">
        <v>0.2592375051565613</v>
      </c>
    </row>
    <row r="30" spans="1:16" x14ac:dyDescent="0.25">
      <c r="A30" s="17"/>
      <c r="B30" s="55">
        <v>24</v>
      </c>
      <c r="C30" s="19" t="s">
        <v>273</v>
      </c>
      <c r="D30" s="20">
        <v>1.1621630000000001</v>
      </c>
      <c r="E30" s="21">
        <v>0.98771500000000001</v>
      </c>
      <c r="F30" s="21">
        <f t="shared" si="0"/>
        <v>0.50715668179241558</v>
      </c>
      <c r="G30" s="21">
        <v>0.40067793179241562</v>
      </c>
      <c r="H30" s="21">
        <v>7.0545340000000012E-2</v>
      </c>
      <c r="I30" s="21">
        <v>3.5933409999999999E-2</v>
      </c>
      <c r="J30" s="22">
        <f t="shared" si="1"/>
        <v>0.40566148311245209</v>
      </c>
      <c r="K30" s="22">
        <f t="shared" si="2"/>
        <v>0.47708425182609926</v>
      </c>
      <c r="L30" s="23">
        <f t="shared" si="3"/>
        <v>0.51346459433380642</v>
      </c>
      <c r="M30" s="4"/>
      <c r="N30" t="s">
        <v>254</v>
      </c>
      <c r="O30" s="5">
        <v>0.57719283528664334</v>
      </c>
      <c r="P30" s="71">
        <v>0.25482947373733489</v>
      </c>
    </row>
    <row r="31" spans="1:16" ht="15.75" thickBot="1" x14ac:dyDescent="0.3">
      <c r="A31" s="24"/>
      <c r="B31" s="56">
        <v>25</v>
      </c>
      <c r="C31" s="26" t="s">
        <v>274</v>
      </c>
      <c r="D31" s="27">
        <v>0.84165600000000007</v>
      </c>
      <c r="E31" s="28">
        <v>0.50073200000000007</v>
      </c>
      <c r="F31" s="28">
        <f t="shared" si="0"/>
        <v>0.23524299936224735</v>
      </c>
      <c r="G31" s="28">
        <v>0.12956193936224736</v>
      </c>
      <c r="H31" s="28">
        <v>5.1235749999999997E-2</v>
      </c>
      <c r="I31" s="28">
        <v>5.4445310000000004E-2</v>
      </c>
      <c r="J31" s="29">
        <f t="shared" si="1"/>
        <v>0.25874507593332829</v>
      </c>
      <c r="K31" s="29">
        <f t="shared" si="2"/>
        <v>0.36106677696302081</v>
      </c>
      <c r="L31" s="30">
        <f t="shared" si="3"/>
        <v>0.46979821413899514</v>
      </c>
      <c r="M31" s="4"/>
      <c r="N31" t="s">
        <v>251</v>
      </c>
      <c r="O31" s="5">
        <v>0.5162120500363413</v>
      </c>
      <c r="P31" s="71">
        <v>0.24583703605954685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"/>
  <sheetViews>
    <sheetView workbookViewId="0">
      <selection activeCell="A18" sqref="A18:D1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2.85546875" customWidth="1"/>
    <col min="6" max="6" width="13.5703125" customWidth="1"/>
    <col min="7" max="9" width="0" hidden="1" customWidth="1"/>
  </cols>
  <sheetData>
    <row r="1" spans="1:13" ht="15.75" x14ac:dyDescent="0.25">
      <c r="A1" s="50">
        <v>39</v>
      </c>
      <c r="B1" s="49" t="s">
        <v>25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696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98.759394</v>
      </c>
      <c r="E6" s="14">
        <v>94.596679000000009</v>
      </c>
      <c r="F6" s="14">
        <v>38.979851346936627</v>
      </c>
      <c r="G6" s="14">
        <v>19.213397336936623</v>
      </c>
      <c r="H6" s="14">
        <v>7.3992117900000007</v>
      </c>
      <c r="I6" s="14">
        <v>12.367242219999998</v>
      </c>
      <c r="J6" s="15">
        <v>0.20310858203528076</v>
      </c>
      <c r="K6" s="15">
        <v>0.28132709740197775</v>
      </c>
      <c r="L6" s="16">
        <v>0.41206363435799498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38.204191999999985</v>
      </c>
      <c r="E7" s="38">
        <f ca="1">SUM(E8:OFFSET(E6,MATCH("PROYECTOS",$A$8:$A$50,0),0))</f>
        <v>42.583064999999991</v>
      </c>
      <c r="F7" s="38">
        <f ca="1">SUM(F8:OFFSET(F6,MATCH("PROYECTOS",$A$8:$A$50,0),0))</f>
        <v>17.087995870180986</v>
      </c>
      <c r="G7" s="38">
        <f ca="1">SUM(G8:OFFSET(G6,MATCH("PROYECTOS",$A$8:$A$50,0),0))</f>
        <v>9.2912038601809854</v>
      </c>
      <c r="H7" s="38">
        <f ca="1">SUM(H8:OFFSET(H6,MATCH("PROYECTOS",$A$8:$A$50,0),0))</f>
        <v>2.9127191400000005</v>
      </c>
      <c r="I7" s="38">
        <f ca="1">SUM(I8:OFFSET(I6,MATCH("PROYECTOS",$A$8:$A$50,0),0))</f>
        <v>4.8840728700000016</v>
      </c>
      <c r="J7" s="39">
        <f ca="1">IFERROR(G7/E7,0)</f>
        <v>0.21819011525311735</v>
      </c>
      <c r="K7" s="39">
        <f ca="1">IFERROR(SUM(G7,H7)/E7,0)</f>
        <v>0.28659099574398855</v>
      </c>
      <c r="L7" s="40">
        <f ca="1">IFERROR(SUM(G7,H7,I7)/E7,0)</f>
        <v>0.4012861890091986</v>
      </c>
      <c r="M7" s="4"/>
    </row>
    <row r="8" spans="1:13" ht="63.75" x14ac:dyDescent="0.25">
      <c r="A8" s="17"/>
      <c r="B8" s="19">
        <v>3000059</v>
      </c>
      <c r="C8" s="19" t="s">
        <v>698</v>
      </c>
      <c r="D8" s="20">
        <v>8.9452079999999992</v>
      </c>
      <c r="E8" s="21">
        <v>10.440093999999998</v>
      </c>
      <c r="F8" s="21">
        <f t="shared" ref="F8:F10" si="0">SUM(G8,H8,I8)</f>
        <v>5.4133757036612309</v>
      </c>
      <c r="G8" s="21">
        <v>2.5031656936612308</v>
      </c>
      <c r="H8" s="21">
        <v>0.81122360999999987</v>
      </c>
      <c r="I8" s="21">
        <v>2.0989864000000007</v>
      </c>
      <c r="J8" s="22">
        <f t="shared" ref="J8:J11" si="1">IFERROR(G8/E8,0)</f>
        <v>0.2397646700940845</v>
      </c>
      <c r="K8" s="22">
        <f t="shared" ref="K8:K11" si="2">IFERROR(SUM(G8,H8)/E8,0)</f>
        <v>0.31746738139151154</v>
      </c>
      <c r="L8" s="23">
        <f t="shared" ref="L8:L11" si="3">IFERROR(SUM(G8,H8,I8)/E8,0)</f>
        <v>0.51851790833121159</v>
      </c>
      <c r="M8" s="4"/>
    </row>
    <row r="9" spans="1:13" ht="38.25" x14ac:dyDescent="0.25">
      <c r="A9" s="17"/>
      <c r="B9" s="19">
        <v>3000523</v>
      </c>
      <c r="C9" s="19" t="s">
        <v>699</v>
      </c>
      <c r="D9" s="20">
        <v>27.690151999999987</v>
      </c>
      <c r="E9" s="21">
        <v>30.649025999999999</v>
      </c>
      <c r="F9" s="21">
        <f t="shared" si="0"/>
        <v>11.083420290547075</v>
      </c>
      <c r="G9" s="21">
        <v>6.3994654905470725</v>
      </c>
      <c r="H9" s="21">
        <v>2.0159065700000007</v>
      </c>
      <c r="I9" s="21">
        <v>2.668048230000001</v>
      </c>
      <c r="J9" s="22">
        <f t="shared" si="1"/>
        <v>0.20879833148848098</v>
      </c>
      <c r="K9" s="22">
        <f t="shared" si="2"/>
        <v>0.27457225102510835</v>
      </c>
      <c r="L9" s="23">
        <f t="shared" si="3"/>
        <v>0.3616238992569315</v>
      </c>
      <c r="M9" s="4"/>
    </row>
    <row r="10" spans="1:13" ht="51" x14ac:dyDescent="0.25">
      <c r="A10" s="17"/>
      <c r="B10" s="19">
        <v>3000524</v>
      </c>
      <c r="C10" s="19" t="s">
        <v>700</v>
      </c>
      <c r="D10" s="20">
        <v>1.568832</v>
      </c>
      <c r="E10" s="21">
        <v>1.4939450000000001</v>
      </c>
      <c r="F10" s="21">
        <f t="shared" si="0"/>
        <v>0.5911998759726822</v>
      </c>
      <c r="G10" s="21">
        <v>0.38857267597268219</v>
      </c>
      <c r="H10" s="21">
        <v>8.5588960000000006E-2</v>
      </c>
      <c r="I10" s="21">
        <v>0.11703824</v>
      </c>
      <c r="J10" s="22">
        <f t="shared" si="1"/>
        <v>0.26009838111354983</v>
      </c>
      <c r="K10" s="22">
        <f t="shared" si="2"/>
        <v>0.31738895071283224</v>
      </c>
      <c r="L10" s="23">
        <f t="shared" si="3"/>
        <v>0.39573068350754692</v>
      </c>
      <c r="M10" s="4"/>
    </row>
    <row r="11" spans="1:13" ht="15.75" thickBot="1" x14ac:dyDescent="0.3">
      <c r="A11" s="41" t="s">
        <v>294</v>
      </c>
      <c r="B11" s="43"/>
      <c r="C11" s="43"/>
      <c r="D11" s="44">
        <f ca="1">OFFSET(D11,-MATCH("PROYECTOS",$A$8:$A$50,0)-1,0)-(OFFSET(D11,-MATCH("PROYECTOS",$A$8:$A$50,0),0))</f>
        <v>60.555202000000016</v>
      </c>
      <c r="E11" s="45">
        <f t="shared" ref="E11:I11" ca="1" si="4">OFFSET(E11,-MATCH("PROYECTOS",$A$8:$A$50,0)-1,0)-(OFFSET(E11,-MATCH("PROYECTOS",$A$8:$A$50,0),0))</f>
        <v>52.013614000000018</v>
      </c>
      <c r="F11" s="45">
        <f t="shared" ca="1" si="4"/>
        <v>21.891855476755641</v>
      </c>
      <c r="G11" s="45">
        <f t="shared" ca="1" si="4"/>
        <v>9.9221934767556377</v>
      </c>
      <c r="H11" s="45">
        <f t="shared" ca="1" si="4"/>
        <v>4.4864926500000006</v>
      </c>
      <c r="I11" s="45">
        <f t="shared" ca="1" si="4"/>
        <v>7.4831693499999963</v>
      </c>
      <c r="J11" s="46">
        <f t="shared" ca="1" si="1"/>
        <v>0.19076147019423864</v>
      </c>
      <c r="K11" s="46">
        <f t="shared" ca="1" si="2"/>
        <v>0.27701759248560642</v>
      </c>
      <c r="L11" s="47">
        <f t="shared" ca="1" si="3"/>
        <v>0.42088702924499011</v>
      </c>
      <c r="M11" s="4"/>
    </row>
    <row r="12" spans="1:13" ht="15.75" thickBot="1" x14ac:dyDescent="0.3"/>
    <row r="13" spans="1:13" ht="15.75" thickBot="1" x14ac:dyDescent="0.3">
      <c r="A13" s="89" t="s">
        <v>316</v>
      </c>
      <c r="B13" s="90"/>
      <c r="C13" s="90"/>
      <c r="D13" s="91"/>
    </row>
    <row r="14" spans="1:13" ht="15.75" thickBot="1" x14ac:dyDescent="0.3">
      <c r="A14" s="1" t="s">
        <v>718</v>
      </c>
    </row>
    <row r="15" spans="1:13" ht="45" customHeight="1" x14ac:dyDescent="0.25">
      <c r="A15" s="82" t="s">
        <v>318</v>
      </c>
      <c r="B15" s="83"/>
      <c r="C15" s="83"/>
      <c r="D15" s="94" t="s">
        <v>319</v>
      </c>
    </row>
    <row r="16" spans="1:13" ht="15.75" thickBot="1" x14ac:dyDescent="0.3">
      <c r="A16" s="92"/>
      <c r="B16" s="93"/>
      <c r="C16" s="93"/>
      <c r="D16" s="95"/>
    </row>
    <row r="17" spans="1:4" ht="38.25" x14ac:dyDescent="0.25">
      <c r="A17" s="17"/>
      <c r="B17" s="19">
        <v>3000523</v>
      </c>
      <c r="C17" s="19" t="s">
        <v>699</v>
      </c>
      <c r="D17" s="23">
        <v>0.3616238992569315</v>
      </c>
    </row>
    <row r="18" spans="1:4" ht="51.75" thickBot="1" x14ac:dyDescent="0.3">
      <c r="A18" s="24"/>
      <c r="B18" s="26">
        <v>3000524</v>
      </c>
      <c r="C18" s="26" t="s">
        <v>700</v>
      </c>
      <c r="D18" s="30">
        <v>0.39573068350754692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workbookViewId="0">
      <selection activeCell="E22" sqref="E22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39</v>
      </c>
      <c r="B1" s="49" t="s">
        <v>25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697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98.759394</v>
      </c>
      <c r="I6" s="14">
        <v>94.596679000000009</v>
      </c>
      <c r="J6" s="14">
        <v>38.979851346936627</v>
      </c>
      <c r="K6" s="14">
        <v>19.213397336936623</v>
      </c>
      <c r="L6" s="14">
        <v>7.3992117900000007</v>
      </c>
      <c r="M6" s="14">
        <v>12.367242219999998</v>
      </c>
      <c r="N6" s="15">
        <v>0.20310858203528076</v>
      </c>
      <c r="O6" s="15">
        <v>0.28132709740197775</v>
      </c>
      <c r="P6" s="16">
        <v>0.41206363435799498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ca="1">SUM(H8:OFFSET(H6,MATCH("PROYECTOS",$A$8:$A$37,0),0))</f>
        <v>38.204192000000006</v>
      </c>
      <c r="I7" s="38">
        <f ca="1">SUM(I8:OFFSET(I6,MATCH("PROYECTOS",$A$8:$A$37,0),0))</f>
        <v>42.583064999999998</v>
      </c>
      <c r="J7" s="38">
        <f ca="1">SUM(J8:OFFSET(J6,MATCH("PROYECTOS",$A$8:$A$37,0),0))</f>
        <v>17.087995870180986</v>
      </c>
      <c r="K7" s="38">
        <f ca="1">SUM(K8:OFFSET(K6,MATCH("PROYECTOS",$A$8:$A$37,0),0))</f>
        <v>9.2912038601809854</v>
      </c>
      <c r="L7" s="38">
        <f ca="1">SUM(L8:OFFSET(L6,MATCH("PROYECTOS",$A$8:$A$37,0),0))</f>
        <v>2.9127191400000001</v>
      </c>
      <c r="M7" s="38">
        <f ca="1">SUM(M8:OFFSET(M6,MATCH("PROYECTOS",$A$8:$A$37,0),0))</f>
        <v>4.8840728699999998</v>
      </c>
      <c r="N7" s="39">
        <f ca="1">IFERROR(K7/I7,0)</f>
        <v>0.21819011525311732</v>
      </c>
      <c r="O7" s="39">
        <f ca="1">IFERROR(SUM(K7,L7)/I7,0)</f>
        <v>0.2865909957439885</v>
      </c>
      <c r="P7" s="40">
        <f ca="1">IFERROR(SUM(K7,L7,M7)/I7,0)</f>
        <v>0.40128618900919855</v>
      </c>
      <c r="Q7" s="64"/>
      <c r="R7" s="38"/>
      <c r="S7" s="40"/>
    </row>
    <row r="8" spans="1:19" ht="38.25" x14ac:dyDescent="0.25">
      <c r="A8" s="17"/>
      <c r="B8" s="19">
        <v>5000185</v>
      </c>
      <c r="C8" s="19" t="s">
        <v>701</v>
      </c>
      <c r="D8" s="68">
        <v>3000523</v>
      </c>
      <c r="E8" s="19" t="s">
        <v>699</v>
      </c>
      <c r="F8" s="69">
        <v>43</v>
      </c>
      <c r="G8" s="19" t="s">
        <v>711</v>
      </c>
      <c r="H8" s="20">
        <v>0.63569799999999999</v>
      </c>
      <c r="I8" s="21">
        <v>0.55785499999999999</v>
      </c>
      <c r="J8" s="21">
        <f t="shared" ref="J8:J17" si="0">SUM(K8,L8,M8)</f>
        <v>0.20350108873830369</v>
      </c>
      <c r="K8" s="21">
        <v>0.12513499873830369</v>
      </c>
      <c r="L8" s="21">
        <v>4.1656689999999996E-2</v>
      </c>
      <c r="M8" s="21">
        <v>3.6709399999999996E-2</v>
      </c>
      <c r="N8" s="22">
        <f t="shared" ref="N8:N18" si="1">IFERROR(K8/I8,0)</f>
        <v>0.22431455976607487</v>
      </c>
      <c r="O8" s="22">
        <f t="shared" ref="O8:O18" si="2">IFERROR(SUM(K8,L8)/I8,0)</f>
        <v>0.29898753034086578</v>
      </c>
      <c r="P8" s="23">
        <f t="shared" ref="P8:P18" si="3">IFERROR(SUM(K8,L8,M8)/I8,0)</f>
        <v>0.36479208528793988</v>
      </c>
      <c r="Q8" s="70">
        <v>384.5</v>
      </c>
      <c r="R8" s="21">
        <v>458</v>
      </c>
      <c r="S8" s="23">
        <f>IFERROR(R8/Q8,0)</f>
        <v>1.1911573472041612</v>
      </c>
    </row>
    <row r="9" spans="1:19" ht="63.75" x14ac:dyDescent="0.25">
      <c r="A9" s="17"/>
      <c r="B9" s="19">
        <v>5000186</v>
      </c>
      <c r="C9" s="19" t="s">
        <v>702</v>
      </c>
      <c r="D9" s="68">
        <v>3000059</v>
      </c>
      <c r="E9" s="19" t="s">
        <v>698</v>
      </c>
      <c r="F9" s="69">
        <v>18</v>
      </c>
      <c r="G9" s="19" t="s">
        <v>712</v>
      </c>
      <c r="H9" s="20">
        <v>6.0500000000000007</v>
      </c>
      <c r="I9" s="21">
        <v>8.2570270000000008</v>
      </c>
      <c r="J9" s="21">
        <f t="shared" si="0"/>
        <v>4.4327455762247254</v>
      </c>
      <c r="K9" s="21">
        <v>1.9651645262247257</v>
      </c>
      <c r="L9" s="21">
        <v>0.57669000999999998</v>
      </c>
      <c r="M9" s="21">
        <v>1.8908910399999996</v>
      </c>
      <c r="N9" s="22">
        <f t="shared" si="1"/>
        <v>0.23799904326638699</v>
      </c>
      <c r="O9" s="22">
        <f t="shared" si="2"/>
        <v>0.30784137392607841</v>
      </c>
      <c r="P9" s="23">
        <f t="shared" si="3"/>
        <v>0.53684523209439972</v>
      </c>
      <c r="Q9" s="70">
        <v>66160</v>
      </c>
      <c r="R9" s="21">
        <v>72361</v>
      </c>
      <c r="S9" s="23">
        <f t="shared" ref="S9:S17" si="4">IFERROR(R9/Q9,0)</f>
        <v>1.0937273276904473</v>
      </c>
    </row>
    <row r="10" spans="1:19" ht="51" x14ac:dyDescent="0.25">
      <c r="A10" s="17"/>
      <c r="B10" s="19">
        <v>5000187</v>
      </c>
      <c r="C10" s="19" t="s">
        <v>703</v>
      </c>
      <c r="D10" s="68">
        <v>3000524</v>
      </c>
      <c r="E10" s="19" t="s">
        <v>700</v>
      </c>
      <c r="F10" s="69">
        <v>18</v>
      </c>
      <c r="G10" s="19" t="s">
        <v>712</v>
      </c>
      <c r="H10" s="20">
        <v>1.2690160000000004</v>
      </c>
      <c r="I10" s="21">
        <v>1.193767</v>
      </c>
      <c r="J10" s="21">
        <f t="shared" si="0"/>
        <v>0.47777439582739445</v>
      </c>
      <c r="K10" s="21">
        <v>0.32126786582739442</v>
      </c>
      <c r="L10" s="21">
        <v>7.1716729999999992E-2</v>
      </c>
      <c r="M10" s="21">
        <v>8.4789799999999999E-2</v>
      </c>
      <c r="N10" s="22">
        <f t="shared" si="1"/>
        <v>0.26912108127247142</v>
      </c>
      <c r="O10" s="22">
        <f t="shared" si="2"/>
        <v>0.32919706762491713</v>
      </c>
      <c r="P10" s="23">
        <f t="shared" si="3"/>
        <v>0.4002241608516523</v>
      </c>
      <c r="Q10" s="70">
        <v>1446</v>
      </c>
      <c r="R10" s="21">
        <v>1898</v>
      </c>
      <c r="S10" s="23">
        <f t="shared" si="4"/>
        <v>1.3125864453665284</v>
      </c>
    </row>
    <row r="11" spans="1:19" ht="63.75" x14ac:dyDescent="0.25">
      <c r="A11" s="17"/>
      <c r="B11" s="19">
        <v>5000198</v>
      </c>
      <c r="C11" s="19" t="s">
        <v>704</v>
      </c>
      <c r="D11" s="68">
        <v>3000059</v>
      </c>
      <c r="E11" s="19" t="s">
        <v>698</v>
      </c>
      <c r="F11" s="69">
        <v>30</v>
      </c>
      <c r="G11" s="19" t="s">
        <v>713</v>
      </c>
      <c r="H11" s="20">
        <v>1.0280200000000002</v>
      </c>
      <c r="I11" s="21">
        <v>0.6779670000000001</v>
      </c>
      <c r="J11" s="21">
        <f t="shared" si="0"/>
        <v>0.39028441732807234</v>
      </c>
      <c r="K11" s="21">
        <v>0.23791443732807238</v>
      </c>
      <c r="L11" s="21">
        <v>9.4954989999999989E-2</v>
      </c>
      <c r="M11" s="21">
        <v>5.7414989999999992E-2</v>
      </c>
      <c r="N11" s="22">
        <f t="shared" si="1"/>
        <v>0.35092333008549437</v>
      </c>
      <c r="O11" s="22">
        <f t="shared" si="2"/>
        <v>0.49098175475808159</v>
      </c>
      <c r="P11" s="23">
        <f t="shared" si="3"/>
        <v>0.57566875279780916</v>
      </c>
      <c r="Q11" s="70">
        <v>25861</v>
      </c>
      <c r="R11" s="21">
        <v>30084</v>
      </c>
      <c r="S11" s="23">
        <f t="shared" si="4"/>
        <v>1.1632960829047601</v>
      </c>
    </row>
    <row r="12" spans="1:19" ht="38.25" x14ac:dyDescent="0.25">
      <c r="A12" s="17"/>
      <c r="B12" s="19">
        <v>5000199</v>
      </c>
      <c r="C12" s="19" t="s">
        <v>705</v>
      </c>
      <c r="D12" s="68">
        <v>3000523</v>
      </c>
      <c r="E12" s="19" t="s">
        <v>699</v>
      </c>
      <c r="F12" s="69">
        <v>30</v>
      </c>
      <c r="G12" s="19" t="s">
        <v>713</v>
      </c>
      <c r="H12" s="20">
        <v>2.5155780000000005</v>
      </c>
      <c r="I12" s="21">
        <v>2.3005470000000003</v>
      </c>
      <c r="J12" s="21">
        <f t="shared" si="0"/>
        <v>1.2778471726619873</v>
      </c>
      <c r="K12" s="21">
        <v>0.64419276266198722</v>
      </c>
      <c r="L12" s="21">
        <v>0.37721478000000008</v>
      </c>
      <c r="M12" s="21">
        <v>0.25643963000000003</v>
      </c>
      <c r="N12" s="22">
        <f t="shared" si="1"/>
        <v>0.28001721445464367</v>
      </c>
      <c r="O12" s="22">
        <f t="shared" si="2"/>
        <v>0.44398464480925065</v>
      </c>
      <c r="P12" s="23">
        <f t="shared" si="3"/>
        <v>0.55545362588201286</v>
      </c>
      <c r="Q12" s="70">
        <v>32840</v>
      </c>
      <c r="R12" s="21">
        <v>43594</v>
      </c>
      <c r="S12" s="23">
        <f t="shared" si="4"/>
        <v>1.3274665042630938</v>
      </c>
    </row>
    <row r="13" spans="1:19" ht="38.25" x14ac:dyDescent="0.25">
      <c r="A13" s="17"/>
      <c r="B13" s="19">
        <v>5001306</v>
      </c>
      <c r="C13" s="19" t="s">
        <v>706</v>
      </c>
      <c r="D13" s="68">
        <v>3000523</v>
      </c>
      <c r="E13" s="19" t="s">
        <v>699</v>
      </c>
      <c r="F13" s="69">
        <v>5</v>
      </c>
      <c r="G13" s="19" t="s">
        <v>714</v>
      </c>
      <c r="H13" s="20">
        <v>2.1912870000000004</v>
      </c>
      <c r="I13" s="21">
        <v>1.9166650000000001</v>
      </c>
      <c r="J13" s="21">
        <f t="shared" si="0"/>
        <v>0.6440890449126202</v>
      </c>
      <c r="K13" s="21">
        <v>0.36612554491262017</v>
      </c>
      <c r="L13" s="21">
        <v>0.10779239000000002</v>
      </c>
      <c r="M13" s="21">
        <v>0.17017110999999999</v>
      </c>
      <c r="N13" s="22">
        <f t="shared" si="1"/>
        <v>0.19102218953892316</v>
      </c>
      <c r="O13" s="22">
        <f t="shared" si="2"/>
        <v>0.24726174626897249</v>
      </c>
      <c r="P13" s="23">
        <f t="shared" si="3"/>
        <v>0.33604675042984566</v>
      </c>
      <c r="Q13" s="70">
        <v>47093</v>
      </c>
      <c r="R13" s="21">
        <v>38525</v>
      </c>
      <c r="S13" s="23">
        <f t="shared" si="4"/>
        <v>0.81806213237636172</v>
      </c>
    </row>
    <row r="14" spans="1:19" ht="63.75" x14ac:dyDescent="0.25">
      <c r="A14" s="17"/>
      <c r="B14" s="19">
        <v>5001307</v>
      </c>
      <c r="C14" s="19" t="s">
        <v>707</v>
      </c>
      <c r="D14" s="68">
        <v>3000059</v>
      </c>
      <c r="E14" s="19" t="s">
        <v>698</v>
      </c>
      <c r="F14" s="69">
        <v>5</v>
      </c>
      <c r="G14" s="19" t="s">
        <v>714</v>
      </c>
      <c r="H14" s="20">
        <v>1.8671880000000001</v>
      </c>
      <c r="I14" s="21">
        <v>1.5051000000000003</v>
      </c>
      <c r="J14" s="21">
        <f t="shared" si="0"/>
        <v>0.59034571010843262</v>
      </c>
      <c r="K14" s="21">
        <v>0.30008673010843268</v>
      </c>
      <c r="L14" s="21">
        <v>0.13957860999999996</v>
      </c>
      <c r="M14" s="21">
        <v>0.15068037000000004</v>
      </c>
      <c r="N14" s="22">
        <f t="shared" si="1"/>
        <v>0.19937992831601395</v>
      </c>
      <c r="O14" s="22">
        <f t="shared" si="2"/>
        <v>0.29211702884089596</v>
      </c>
      <c r="P14" s="23">
        <f t="shared" si="3"/>
        <v>0.39223022397743174</v>
      </c>
      <c r="Q14" s="70">
        <v>23279</v>
      </c>
      <c r="R14" s="21">
        <v>11561</v>
      </c>
      <c r="S14" s="23">
        <f t="shared" si="4"/>
        <v>0.4966278620215645</v>
      </c>
    </row>
    <row r="15" spans="1:19" ht="38.25" x14ac:dyDescent="0.25">
      <c r="A15" s="17"/>
      <c r="B15" s="19">
        <v>5001310</v>
      </c>
      <c r="C15" s="19" t="s">
        <v>708</v>
      </c>
      <c r="D15" s="68">
        <v>3000523</v>
      </c>
      <c r="E15" s="19" t="s">
        <v>699</v>
      </c>
      <c r="F15" s="69">
        <v>341</v>
      </c>
      <c r="G15" s="19" t="s">
        <v>715</v>
      </c>
      <c r="H15" s="20">
        <v>2.0666599999999997</v>
      </c>
      <c r="I15" s="21">
        <v>2.3832110000000002</v>
      </c>
      <c r="J15" s="21">
        <f t="shared" si="0"/>
        <v>0.92865960758714949</v>
      </c>
      <c r="K15" s="21">
        <v>0.53637143758714956</v>
      </c>
      <c r="L15" s="21">
        <v>0.18440718</v>
      </c>
      <c r="M15" s="21">
        <v>0.20788098999999996</v>
      </c>
      <c r="N15" s="22">
        <f t="shared" si="1"/>
        <v>0.22506250499311622</v>
      </c>
      <c r="O15" s="22">
        <f t="shared" si="2"/>
        <v>0.30244011864125731</v>
      </c>
      <c r="P15" s="23">
        <f t="shared" si="3"/>
        <v>0.38966738890813674</v>
      </c>
      <c r="Q15" s="70">
        <v>1293</v>
      </c>
      <c r="R15" s="21">
        <v>2483</v>
      </c>
      <c r="S15" s="23">
        <f t="shared" si="4"/>
        <v>1.9203402938901779</v>
      </c>
    </row>
    <row r="16" spans="1:19" ht="51" x14ac:dyDescent="0.25">
      <c r="A16" s="17"/>
      <c r="B16" s="19">
        <v>5003089</v>
      </c>
      <c r="C16" s="19" t="s">
        <v>709</v>
      </c>
      <c r="D16" s="68">
        <v>3000524</v>
      </c>
      <c r="E16" s="19" t="s">
        <v>700</v>
      </c>
      <c r="F16" s="69">
        <v>112</v>
      </c>
      <c r="G16" s="19" t="s">
        <v>716</v>
      </c>
      <c r="H16" s="20">
        <v>0.29981599999999997</v>
      </c>
      <c r="I16" s="21">
        <v>0.300178</v>
      </c>
      <c r="J16" s="21">
        <f t="shared" si="0"/>
        <v>0.11342548014528778</v>
      </c>
      <c r="K16" s="21">
        <v>6.7304810145287775E-2</v>
      </c>
      <c r="L16" s="21">
        <v>1.3872229999999998E-2</v>
      </c>
      <c r="M16" s="21">
        <v>3.2248439999999996E-2</v>
      </c>
      <c r="N16" s="22">
        <f t="shared" si="1"/>
        <v>0.22421633212723041</v>
      </c>
      <c r="O16" s="22">
        <f t="shared" si="2"/>
        <v>0.27042967887482683</v>
      </c>
      <c r="P16" s="23">
        <f t="shared" si="3"/>
        <v>0.37786073644733381</v>
      </c>
      <c r="Q16" s="70">
        <v>3</v>
      </c>
      <c r="R16" s="21">
        <v>4</v>
      </c>
      <c r="S16" s="23">
        <f t="shared" si="4"/>
        <v>1.3333333333333333</v>
      </c>
    </row>
    <row r="17" spans="1:19" ht="38.25" x14ac:dyDescent="0.25">
      <c r="A17" s="17"/>
      <c r="B17" s="19">
        <v>5004169</v>
      </c>
      <c r="C17" s="19" t="s">
        <v>710</v>
      </c>
      <c r="D17" s="68">
        <v>3000523</v>
      </c>
      <c r="E17" s="19" t="s">
        <v>699</v>
      </c>
      <c r="F17" s="69">
        <v>341</v>
      </c>
      <c r="G17" s="19" t="s">
        <v>715</v>
      </c>
      <c r="H17" s="20">
        <v>20.280929</v>
      </c>
      <c r="I17" s="21">
        <v>23.490748</v>
      </c>
      <c r="J17" s="21">
        <f t="shared" si="0"/>
        <v>8.029323376647012</v>
      </c>
      <c r="K17" s="21">
        <v>4.7276407466470118</v>
      </c>
      <c r="L17" s="21">
        <v>1.3048355300000001</v>
      </c>
      <c r="M17" s="21">
        <v>1.9968471000000005</v>
      </c>
      <c r="N17" s="22">
        <f t="shared" si="1"/>
        <v>0.20125543667860266</v>
      </c>
      <c r="O17" s="22">
        <f t="shared" si="2"/>
        <v>0.25680222173627726</v>
      </c>
      <c r="P17" s="23">
        <f t="shared" si="3"/>
        <v>0.34180790567618419</v>
      </c>
      <c r="Q17" s="70">
        <v>3400217.5</v>
      </c>
      <c r="R17" s="21">
        <v>3134594</v>
      </c>
      <c r="S17" s="23">
        <f t="shared" si="4"/>
        <v>0.92188043853077051</v>
      </c>
    </row>
    <row r="18" spans="1:19" ht="15.75" thickBot="1" x14ac:dyDescent="0.3">
      <c r="A18" s="41" t="s">
        <v>294</v>
      </c>
      <c r="B18" s="43"/>
      <c r="C18" s="43"/>
      <c r="D18" s="65"/>
      <c r="E18" s="43"/>
      <c r="F18" s="66"/>
      <c r="G18" s="43"/>
      <c r="H18" s="44">
        <f t="shared" ref="H18:M18" ca="1" si="5">OFFSET(H18,-MATCH("PROYECTOS",$A$8:$A$37,0)-1,0)-(OFFSET(H18,-MATCH("PROYECTOS",$A$8:$A$37,0),0))</f>
        <v>60.555201999999994</v>
      </c>
      <c r="I18" s="45">
        <f t="shared" ca="1" si="5"/>
        <v>52.013614000000011</v>
      </c>
      <c r="J18" s="45">
        <f t="shared" ca="1" si="5"/>
        <v>21.891855476755641</v>
      </c>
      <c r="K18" s="45">
        <f t="shared" ca="1" si="5"/>
        <v>9.9221934767556377</v>
      </c>
      <c r="L18" s="45">
        <f t="shared" ca="1" si="5"/>
        <v>4.4864926500000006</v>
      </c>
      <c r="M18" s="45">
        <f t="shared" ca="1" si="5"/>
        <v>7.4831693499999981</v>
      </c>
      <c r="N18" s="46">
        <f t="shared" ca="1" si="1"/>
        <v>0.19076147019423867</v>
      </c>
      <c r="O18" s="46">
        <f t="shared" ca="1" si="2"/>
        <v>0.27701759248560648</v>
      </c>
      <c r="P18" s="47">
        <f t="shared" ca="1" si="3"/>
        <v>0.42088702924499022</v>
      </c>
      <c r="Q18" s="67"/>
      <c r="R18" s="45"/>
      <c r="S18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4"/>
  <sheetViews>
    <sheetView workbookViewId="0">
      <selection activeCell="A12" sqref="A12:L12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40</v>
      </c>
      <c r="B1" s="50" t="s">
        <v>26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719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130.698308</v>
      </c>
      <c r="E6" s="14">
        <v>125.526388</v>
      </c>
      <c r="F6" s="14">
        <v>62.146971924917096</v>
      </c>
      <c r="G6" s="14">
        <v>39.297200154917107</v>
      </c>
      <c r="H6" s="14">
        <v>9.910520570000001</v>
      </c>
      <c r="I6" s="14">
        <v>12.939251199999999</v>
      </c>
      <c r="J6" s="15">
        <v>0.3130592760696429</v>
      </c>
      <c r="K6" s="15">
        <v>0.39201096684879605</v>
      </c>
      <c r="L6" s="16">
        <v>0.49509089614621199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97.083955000000032</v>
      </c>
      <c r="E7" s="38">
        <f ca="1">SUM(E8:OFFSET(E6,MATCH("GOBIERNOS REGIONALES",$A$8:$A$50,0),0))</f>
        <v>93.859651999999983</v>
      </c>
      <c r="F7" s="38">
        <f ca="1">SUM(F8:OFFSET(F6,MATCH("GOBIERNOS REGIONALES",$A$8:$A$50,0),0))</f>
        <v>53.002962994821203</v>
      </c>
      <c r="G7" s="38">
        <f ca="1">SUM(G8:OFFSET(G6,MATCH("GOBIERNOS REGIONALES",$A$8:$A$50,0),0))</f>
        <v>35.438504944821204</v>
      </c>
      <c r="H7" s="38">
        <f ca="1">SUM(H8:OFFSET(H6,MATCH("GOBIERNOS REGIONALES",$A$8:$A$50,0),0))</f>
        <v>8.1565803199999962</v>
      </c>
      <c r="I7" s="38">
        <f ca="1">SUM(I8:OFFSET(I6,MATCH("GOBIERNOS REGIONALES",$A$8:$A$50,0),0))</f>
        <v>9.4078777300000027</v>
      </c>
      <c r="J7" s="39">
        <f ca="1">IFERROR(G7/E7,0)</f>
        <v>0.37756910652962161</v>
      </c>
      <c r="K7" s="39">
        <f ca="1">IFERROR(SUM(G7,H7)/E7,0)</f>
        <v>0.464470987648891</v>
      </c>
      <c r="L7" s="40">
        <f ca="1">IFERROR(SUM(G7,H7,I7)/E7,0)</f>
        <v>0.56470444824173449</v>
      </c>
      <c r="M7" s="4"/>
    </row>
    <row r="8" spans="1:13" ht="25.5" x14ac:dyDescent="0.25">
      <c r="A8" s="17"/>
      <c r="B8" s="18">
        <v>160</v>
      </c>
      <c r="C8" s="19" t="s">
        <v>148</v>
      </c>
      <c r="D8" s="20">
        <v>97.083955000000032</v>
      </c>
      <c r="E8" s="21">
        <v>93.859651999999983</v>
      </c>
      <c r="F8" s="21">
        <f t="shared" ref="F8:F13" si="0">SUM(G8,H8,I8)</f>
        <v>53.002962994821203</v>
      </c>
      <c r="G8" s="21">
        <v>35.438504944821204</v>
      </c>
      <c r="H8" s="21">
        <v>8.1565803199999962</v>
      </c>
      <c r="I8" s="21">
        <v>9.4078777300000027</v>
      </c>
      <c r="J8" s="22">
        <f t="shared" ref="J8:J13" si="1">IFERROR(G8/E8,0)</f>
        <v>0.37756910652962161</v>
      </c>
      <c r="K8" s="22">
        <f t="shared" ref="K8:K13" si="2">IFERROR(SUM(G8,H8)/E8,0)</f>
        <v>0.464470987648891</v>
      </c>
      <c r="L8" s="23">
        <f t="shared" ref="L8:L13" si="3">IFERROR(SUM(G8,H8,I8)/E8,0)</f>
        <v>0.56470444824173449</v>
      </c>
      <c r="M8" s="4"/>
    </row>
    <row r="9" spans="1:13" x14ac:dyDescent="0.25">
      <c r="A9" s="34" t="s">
        <v>206</v>
      </c>
      <c r="B9" s="57"/>
      <c r="C9" s="36"/>
      <c r="D9" s="37">
        <f ca="1">SUM(D10:OFFSET(D8,(MATCH("GOBIERNOS LOCALES",$A$8:$A$50,0)-MATCH("GOBIERNOS REGIONALES",$A$8:$A$50,0)),0))</f>
        <v>0.37692300000000001</v>
      </c>
      <c r="E9" s="38">
        <f ca="1">SUM(E10:OFFSET(E8,(MATCH("GOBIERNOS LOCALES",$A$8:$A$50,0)-MATCH("GOBIERNOS REGIONALES",$A$8:$A$50,0)),0))</f>
        <v>2.1125680000000004</v>
      </c>
      <c r="F9" s="38">
        <f ca="1">SUM(F10:OFFSET(F8,(MATCH("GOBIERNOS LOCALES",$A$8:$A$50,0)-MATCH("GOBIERNOS REGIONALES",$A$8:$A$50,0)),0))</f>
        <v>0.86237294827903277</v>
      </c>
      <c r="G9" s="38">
        <f ca="1">SUM(G10:OFFSET(G8,(MATCH("GOBIERNOS LOCALES",$A$8:$A$50,0)-MATCH("GOBIERNOS REGIONALES",$A$8:$A$50,0)),0))</f>
        <v>0.50397549827903276</v>
      </c>
      <c r="H9" s="38">
        <f ca="1">SUM(H10:OFFSET(H8,(MATCH("GOBIERNOS LOCALES",$A$8:$A$50,0)-MATCH("GOBIERNOS REGIONALES",$A$8:$A$50,0)),0))</f>
        <v>0.14064457</v>
      </c>
      <c r="I9" s="38">
        <f ca="1">SUM(I10:OFFSET(I8,(MATCH("GOBIERNOS LOCALES",$A$8:$A$50,0)-MATCH("GOBIERNOS REGIONALES",$A$8:$A$50,0)),0))</f>
        <v>0.21775288000000001</v>
      </c>
      <c r="J9" s="39">
        <f t="shared" ca="1" si="1"/>
        <v>0.23856060409843974</v>
      </c>
      <c r="K9" s="39">
        <f t="shared" ca="1" si="2"/>
        <v>0.30513577232971084</v>
      </c>
      <c r="L9" s="40">
        <f t="shared" ca="1" si="3"/>
        <v>0.40821074080409842</v>
      </c>
      <c r="M9" s="4"/>
    </row>
    <row r="10" spans="1:13" x14ac:dyDescent="0.25">
      <c r="A10" s="17"/>
      <c r="B10" s="18">
        <v>440</v>
      </c>
      <c r="C10" s="19" t="s">
        <v>207</v>
      </c>
      <c r="D10" s="20">
        <v>5.0352000000000001E-2</v>
      </c>
      <c r="E10" s="21">
        <v>1.7859960000000001</v>
      </c>
      <c r="F10" s="21">
        <f t="shared" si="0"/>
        <v>0.63011523329107055</v>
      </c>
      <c r="G10" s="21">
        <v>0.33070412329107057</v>
      </c>
      <c r="H10" s="21">
        <v>0.11617844999999999</v>
      </c>
      <c r="I10" s="21">
        <v>0.18323266000000002</v>
      </c>
      <c r="J10" s="22">
        <f t="shared" si="1"/>
        <v>0.18516509739723411</v>
      </c>
      <c r="K10" s="22">
        <f t="shared" si="2"/>
        <v>0.25021476716133212</v>
      </c>
      <c r="L10" s="23">
        <f t="shared" si="3"/>
        <v>0.35280887151542922</v>
      </c>
      <c r="M10" s="4"/>
    </row>
    <row r="11" spans="1:13" x14ac:dyDescent="0.25">
      <c r="A11" s="17"/>
      <c r="B11" s="18">
        <v>448</v>
      </c>
      <c r="C11" s="19" t="s">
        <v>215</v>
      </c>
      <c r="D11" s="20">
        <v>0.27002700000000002</v>
      </c>
      <c r="E11" s="21">
        <v>0.27002799999999999</v>
      </c>
      <c r="F11" s="21">
        <f t="shared" si="0"/>
        <v>0.19741859520900248</v>
      </c>
      <c r="G11" s="21">
        <v>0.14673809520900249</v>
      </c>
      <c r="H11" s="21">
        <v>2.0935500000000003E-2</v>
      </c>
      <c r="I11" s="21">
        <v>2.9745000000000001E-2</v>
      </c>
      <c r="J11" s="22">
        <f t="shared" si="1"/>
        <v>0.54341807223325911</v>
      </c>
      <c r="K11" s="22">
        <f t="shared" si="2"/>
        <v>0.62094892088599141</v>
      </c>
      <c r="L11" s="23">
        <f t="shared" si="3"/>
        <v>0.73110416404596001</v>
      </c>
      <c r="M11" s="4"/>
    </row>
    <row r="12" spans="1:13" x14ac:dyDescent="0.25">
      <c r="A12" s="17"/>
      <c r="B12" s="18">
        <v>449</v>
      </c>
      <c r="C12" s="19" t="s">
        <v>216</v>
      </c>
      <c r="D12" s="20">
        <v>5.6543999999999997E-2</v>
      </c>
      <c r="E12" s="21">
        <v>5.6543999999999997E-2</v>
      </c>
      <c r="F12" s="21">
        <f t="shared" si="0"/>
        <v>3.4839119778959697E-2</v>
      </c>
      <c r="G12" s="21">
        <v>2.6533279778959695E-2</v>
      </c>
      <c r="H12" s="21">
        <v>3.5306200000000004E-3</v>
      </c>
      <c r="I12" s="21">
        <v>4.7752200000000002E-3</v>
      </c>
      <c r="J12" s="22">
        <f t="shared" si="1"/>
        <v>0.46925013757356565</v>
      </c>
      <c r="K12" s="22">
        <f t="shared" si="2"/>
        <v>0.53169036111629353</v>
      </c>
      <c r="L12" s="23">
        <f t="shared" si="3"/>
        <v>0.61614176179541058</v>
      </c>
      <c r="M12" s="4"/>
    </row>
    <row r="13" spans="1:13" ht="15.75" thickBot="1" x14ac:dyDescent="0.3">
      <c r="A13" s="41" t="s">
        <v>233</v>
      </c>
      <c r="B13" s="58"/>
      <c r="C13" s="43"/>
      <c r="D13" s="44">
        <v>33.23743000000001</v>
      </c>
      <c r="E13" s="45">
        <v>29.554168000000011</v>
      </c>
      <c r="F13" s="45">
        <f t="shared" si="0"/>
        <v>8.2816359818168674</v>
      </c>
      <c r="G13" s="45">
        <v>3.3547197118168697</v>
      </c>
      <c r="H13" s="45">
        <v>1.6132956799999996</v>
      </c>
      <c r="I13" s="45">
        <v>3.3136205899999989</v>
      </c>
      <c r="J13" s="46">
        <f t="shared" si="1"/>
        <v>0.11351088319647057</v>
      </c>
      <c r="K13" s="46">
        <f t="shared" si="2"/>
        <v>0.16809863812836373</v>
      </c>
      <c r="L13" s="47">
        <f t="shared" si="3"/>
        <v>0.28021888424728669</v>
      </c>
      <c r="M13" s="4"/>
    </row>
    <row r="14" spans="1:13" x14ac:dyDescent="0.25">
      <c r="D14" s="5"/>
      <c r="E14" s="5"/>
      <c r="F14" s="5"/>
      <c r="G14" s="5"/>
      <c r="H14" s="5"/>
      <c r="I14" s="5"/>
      <c r="J14" s="4"/>
      <c r="K14" s="4"/>
      <c r="L14" s="4"/>
      <c r="M14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13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40</v>
      </c>
      <c r="B1" s="51" t="s">
        <v>26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720</v>
      </c>
      <c r="N2" s="72" t="s">
        <v>740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130.698308</v>
      </c>
      <c r="E6" s="14">
        <f ca="1">SUM(E7:OFFSET(E7,50,0))</f>
        <v>125.526388</v>
      </c>
      <c r="F6" s="14">
        <f ca="1">SUM(F7:OFFSET(F7,50,0))</f>
        <v>62.146971924917096</v>
      </c>
      <c r="G6" s="14">
        <f ca="1">SUM(G7:OFFSET(G7,50,0))</f>
        <v>39.297200154917107</v>
      </c>
      <c r="H6" s="14">
        <f ca="1">SUM(H7:OFFSET(H7,50,0))</f>
        <v>9.910520570000001</v>
      </c>
      <c r="I6" s="14">
        <f ca="1">SUM(I7:OFFSET(I7,50,0))</f>
        <v>12.939251199999999</v>
      </c>
      <c r="J6" s="15">
        <f ca="1">IFERROR(G6/E6,0)</f>
        <v>0.3130592760696429</v>
      </c>
      <c r="K6" s="15">
        <f ca="1">IFERROR(SUM(G6,H6)/E6,0)</f>
        <v>0.39201096684879605</v>
      </c>
      <c r="L6" s="16">
        <f ca="1">IFERROR(SUM(G6,H6,I6)/E6,0)</f>
        <v>0.49509089614621199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0.49304200000000004</v>
      </c>
      <c r="E7" s="21">
        <v>2.5877220000000007</v>
      </c>
      <c r="F7" s="21">
        <f t="shared" ref="F7:F31" si="0">SUM(G7,H7,I7)</f>
        <v>0.99391973545660628</v>
      </c>
      <c r="G7" s="21">
        <v>0.57442108545660631</v>
      </c>
      <c r="H7" s="21">
        <v>0.18314377999999998</v>
      </c>
      <c r="I7" s="21">
        <v>0.23635487000000002</v>
      </c>
      <c r="J7" s="22">
        <f t="shared" ref="J7:J31" si="1">IFERROR(G7/E7,0)</f>
        <v>0.22197944194028807</v>
      </c>
      <c r="K7" s="22">
        <f t="shared" ref="K7:K31" si="2">IFERROR(SUM(G7,H7)/E7,0)</f>
        <v>0.29275357455576995</v>
      </c>
      <c r="L7" s="23">
        <f t="shared" ref="L7:L31" si="3">IFERROR(SUM(G7,H7,I7)/E7,0)</f>
        <v>0.38409061539709677</v>
      </c>
      <c r="M7" s="4"/>
      <c r="N7" t="s">
        <v>260</v>
      </c>
      <c r="O7" s="5">
        <v>5.3366411571298125</v>
      </c>
      <c r="P7" s="71">
        <v>0.80303666034814936</v>
      </c>
    </row>
    <row r="8" spans="1:16" x14ac:dyDescent="0.25">
      <c r="A8" s="17"/>
      <c r="B8" s="55">
        <v>2</v>
      </c>
      <c r="C8" s="19" t="s">
        <v>251</v>
      </c>
      <c r="D8" s="20">
        <v>8.019991000000001</v>
      </c>
      <c r="E8" s="21">
        <v>6.7905449999999998</v>
      </c>
      <c r="F8" s="21">
        <f t="shared" si="0"/>
        <v>3.8180546805154023</v>
      </c>
      <c r="G8" s="21">
        <v>2.6260150105154025</v>
      </c>
      <c r="H8" s="21">
        <v>0.27367638</v>
      </c>
      <c r="I8" s="21">
        <v>0.91836329000000005</v>
      </c>
      <c r="J8" s="22">
        <f t="shared" si="1"/>
        <v>0.38671638440145861</v>
      </c>
      <c r="K8" s="22">
        <f t="shared" si="2"/>
        <v>0.42701894921768468</v>
      </c>
      <c r="L8" s="23">
        <f t="shared" si="3"/>
        <v>0.56226041952676886</v>
      </c>
      <c r="M8" s="4"/>
      <c r="N8" t="s">
        <v>273</v>
      </c>
      <c r="O8" s="5">
        <v>0.63787510293376393</v>
      </c>
      <c r="P8" s="71">
        <v>0.75811250421472309</v>
      </c>
    </row>
    <row r="9" spans="1:16" x14ac:dyDescent="0.25">
      <c r="A9" s="17"/>
      <c r="B9" s="55">
        <v>3</v>
      </c>
      <c r="C9" s="19" t="s">
        <v>252</v>
      </c>
      <c r="D9" s="20">
        <v>0.95888899999999988</v>
      </c>
      <c r="E9" s="21">
        <v>1.55318</v>
      </c>
      <c r="F9" s="21">
        <f t="shared" si="0"/>
        <v>0.54992998857655173</v>
      </c>
      <c r="G9" s="21">
        <v>0.2069927285765516</v>
      </c>
      <c r="H9" s="21">
        <v>0.2806321100000001</v>
      </c>
      <c r="I9" s="21">
        <v>6.230514999999999E-2</v>
      </c>
      <c r="J9" s="22">
        <f t="shared" si="1"/>
        <v>0.13327027683626599</v>
      </c>
      <c r="K9" s="22">
        <f t="shared" si="2"/>
        <v>0.31395256092439494</v>
      </c>
      <c r="L9" s="23">
        <f t="shared" si="3"/>
        <v>0.35406713231985459</v>
      </c>
      <c r="M9" s="4"/>
      <c r="N9" t="s">
        <v>262</v>
      </c>
      <c r="O9" s="5">
        <v>3.0969235089219058</v>
      </c>
      <c r="P9" s="71">
        <v>0.66929872508560007</v>
      </c>
    </row>
    <row r="10" spans="1:16" x14ac:dyDescent="0.25">
      <c r="A10" s="17"/>
      <c r="B10" s="55">
        <v>4</v>
      </c>
      <c r="C10" s="19" t="s">
        <v>253</v>
      </c>
      <c r="D10" s="20">
        <v>8.7621400000000005</v>
      </c>
      <c r="E10" s="21">
        <v>7.8319289999999988</v>
      </c>
      <c r="F10" s="21">
        <f t="shared" si="0"/>
        <v>2.9371232613787135</v>
      </c>
      <c r="G10" s="21">
        <v>2.3249655913787137</v>
      </c>
      <c r="H10" s="21">
        <v>0.29070699</v>
      </c>
      <c r="I10" s="21">
        <v>0.32145067999999999</v>
      </c>
      <c r="J10" s="22">
        <f t="shared" si="1"/>
        <v>0.29685733762125704</v>
      </c>
      <c r="K10" s="22">
        <f t="shared" si="2"/>
        <v>0.33397552268141273</v>
      </c>
      <c r="L10" s="23">
        <f t="shared" si="3"/>
        <v>0.37501913786229596</v>
      </c>
      <c r="M10" s="4"/>
      <c r="N10" t="s">
        <v>271</v>
      </c>
      <c r="O10" s="5">
        <v>0.6229274615001853</v>
      </c>
      <c r="P10" s="71">
        <v>0.6351962776020692</v>
      </c>
    </row>
    <row r="11" spans="1:16" x14ac:dyDescent="0.25">
      <c r="A11" s="17"/>
      <c r="B11" s="55">
        <v>5</v>
      </c>
      <c r="C11" s="19" t="s">
        <v>254</v>
      </c>
      <c r="D11" s="20">
        <v>7.0084129999999991</v>
      </c>
      <c r="E11" s="21">
        <v>4.5370099999999978</v>
      </c>
      <c r="F11" s="21">
        <f t="shared" si="0"/>
        <v>1.7405810627444167</v>
      </c>
      <c r="G11" s="21">
        <v>1.4412781527444167</v>
      </c>
      <c r="H11" s="21">
        <v>0.1644156</v>
      </c>
      <c r="I11" s="21">
        <v>0.13488731000000001</v>
      </c>
      <c r="J11" s="22">
        <f t="shared" si="1"/>
        <v>0.31767136346281305</v>
      </c>
      <c r="K11" s="22">
        <f t="shared" si="2"/>
        <v>0.35391011982438159</v>
      </c>
      <c r="L11" s="23">
        <f t="shared" si="3"/>
        <v>0.38364056123844065</v>
      </c>
      <c r="M11" s="4"/>
      <c r="N11" t="s">
        <v>263</v>
      </c>
      <c r="O11" s="5">
        <v>1.3507627926026295</v>
      </c>
      <c r="P11" s="71">
        <v>0.62261364468681779</v>
      </c>
    </row>
    <row r="12" spans="1:16" x14ac:dyDescent="0.25">
      <c r="A12" s="17"/>
      <c r="B12" s="55">
        <v>6</v>
      </c>
      <c r="C12" s="19" t="s">
        <v>255</v>
      </c>
      <c r="D12" s="20">
        <v>2.036616</v>
      </c>
      <c r="E12" s="21">
        <v>3.6486329999999998</v>
      </c>
      <c r="F12" s="21">
        <f t="shared" si="0"/>
        <v>2.2139484639827693</v>
      </c>
      <c r="G12" s="21">
        <v>0.72484832398276922</v>
      </c>
      <c r="H12" s="21">
        <v>1.2523569700000003</v>
      </c>
      <c r="I12" s="21">
        <v>0.23674316999999998</v>
      </c>
      <c r="J12" s="22">
        <f t="shared" si="1"/>
        <v>0.19866298528319215</v>
      </c>
      <c r="K12" s="22">
        <f t="shared" si="2"/>
        <v>0.54190303436458798</v>
      </c>
      <c r="L12" s="23">
        <f t="shared" si="3"/>
        <v>0.60678847776215628</v>
      </c>
      <c r="M12" s="4"/>
      <c r="N12" t="s">
        <v>266</v>
      </c>
      <c r="O12" s="5">
        <v>0.15614760005162007</v>
      </c>
      <c r="P12" s="71">
        <v>0.61134140918658852</v>
      </c>
    </row>
    <row r="13" spans="1:16" x14ac:dyDescent="0.25">
      <c r="A13" s="17"/>
      <c r="B13" s="55">
        <v>7</v>
      </c>
      <c r="C13" s="19" t="s">
        <v>256</v>
      </c>
      <c r="D13" s="20">
        <v>25.775444999999991</v>
      </c>
      <c r="E13" s="21">
        <v>16.575603000000008</v>
      </c>
      <c r="F13" s="21">
        <f t="shared" si="0"/>
        <v>8.5768590884818074</v>
      </c>
      <c r="G13" s="21">
        <v>6.5961184884818067</v>
      </c>
      <c r="H13" s="21">
        <v>0.47298726999999996</v>
      </c>
      <c r="I13" s="21">
        <v>1.5077533299999999</v>
      </c>
      <c r="J13" s="22">
        <f t="shared" si="1"/>
        <v>0.3979413894313108</v>
      </c>
      <c r="K13" s="22">
        <f t="shared" si="2"/>
        <v>0.42647653653877948</v>
      </c>
      <c r="L13" s="23">
        <f t="shared" si="3"/>
        <v>0.5174387374312599</v>
      </c>
      <c r="M13" s="4"/>
      <c r="N13" t="s">
        <v>255</v>
      </c>
      <c r="O13" s="5">
        <v>2.2139484639827693</v>
      </c>
      <c r="P13" s="71">
        <v>0.60678847776215628</v>
      </c>
    </row>
    <row r="14" spans="1:16" x14ac:dyDescent="0.25">
      <c r="A14" s="17"/>
      <c r="B14" s="55">
        <v>8</v>
      </c>
      <c r="C14" s="19" t="s">
        <v>257</v>
      </c>
      <c r="D14" s="20">
        <v>7.6070969999999978</v>
      </c>
      <c r="E14" s="21">
        <v>12.897063999999997</v>
      </c>
      <c r="F14" s="21">
        <f t="shared" si="0"/>
        <v>5.7168069579198875</v>
      </c>
      <c r="G14" s="21">
        <v>2.2112118879198874</v>
      </c>
      <c r="H14" s="21">
        <v>1.3703928300000003</v>
      </c>
      <c r="I14" s="21">
        <v>2.1352022399999995</v>
      </c>
      <c r="J14" s="22">
        <f t="shared" si="1"/>
        <v>0.17145079592687823</v>
      </c>
      <c r="K14" s="22">
        <f t="shared" si="2"/>
        <v>0.27770698183089487</v>
      </c>
      <c r="L14" s="23">
        <f t="shared" si="3"/>
        <v>0.44326421563232443</v>
      </c>
      <c r="M14" s="4"/>
      <c r="N14" t="s">
        <v>264</v>
      </c>
      <c r="O14" s="5">
        <v>12.811577298856125</v>
      </c>
      <c r="P14" s="71">
        <v>0.60007677315052732</v>
      </c>
    </row>
    <row r="15" spans="1:16" x14ac:dyDescent="0.25">
      <c r="A15" s="17"/>
      <c r="B15" s="55">
        <v>9</v>
      </c>
      <c r="C15" s="19" t="s">
        <v>258</v>
      </c>
      <c r="D15" s="20">
        <v>1.8086880000000003</v>
      </c>
      <c r="E15" s="21">
        <v>1.2622300000000002</v>
      </c>
      <c r="F15" s="21">
        <f t="shared" si="0"/>
        <v>0.70209215664432656</v>
      </c>
      <c r="G15" s="21">
        <v>0.51120657664432656</v>
      </c>
      <c r="H15" s="21">
        <v>4.3410700000000003E-2</v>
      </c>
      <c r="I15" s="21">
        <v>0.14747487999999997</v>
      </c>
      <c r="J15" s="22">
        <f t="shared" si="1"/>
        <v>0.40500271475430505</v>
      </c>
      <c r="K15" s="22">
        <f t="shared" si="2"/>
        <v>0.4393947827609283</v>
      </c>
      <c r="L15" s="23">
        <f t="shared" si="3"/>
        <v>0.55623155577377059</v>
      </c>
      <c r="M15" s="4"/>
      <c r="N15" t="s">
        <v>251</v>
      </c>
      <c r="O15" s="5">
        <v>3.8180546805154023</v>
      </c>
      <c r="P15" s="71">
        <v>0.56226041952676886</v>
      </c>
    </row>
    <row r="16" spans="1:16" x14ac:dyDescent="0.25">
      <c r="A16" s="17"/>
      <c r="B16" s="55">
        <v>10</v>
      </c>
      <c r="C16" s="19" t="s">
        <v>259</v>
      </c>
      <c r="D16" s="20">
        <v>2.3341900000000004</v>
      </c>
      <c r="E16" s="21">
        <v>1.7990330000000001</v>
      </c>
      <c r="F16" s="21">
        <f t="shared" si="0"/>
        <v>0.97346764250787565</v>
      </c>
      <c r="G16" s="21">
        <v>0.70025769250787562</v>
      </c>
      <c r="H16" s="21">
        <v>0.12202894</v>
      </c>
      <c r="I16" s="21">
        <v>0.15118101</v>
      </c>
      <c r="J16" s="22">
        <f t="shared" si="1"/>
        <v>0.38924116039443168</v>
      </c>
      <c r="K16" s="22">
        <f t="shared" si="2"/>
        <v>0.45707145589206843</v>
      </c>
      <c r="L16" s="23">
        <f t="shared" si="3"/>
        <v>0.54110605114407329</v>
      </c>
      <c r="M16" s="4"/>
      <c r="N16" t="s">
        <v>258</v>
      </c>
      <c r="O16" s="5">
        <v>0.70209215664432656</v>
      </c>
      <c r="P16" s="71">
        <v>0.55623155577377059</v>
      </c>
    </row>
    <row r="17" spans="1:16" x14ac:dyDescent="0.25">
      <c r="A17" s="17"/>
      <c r="B17" s="55">
        <v>11</v>
      </c>
      <c r="C17" s="19" t="s">
        <v>260</v>
      </c>
      <c r="D17" s="20">
        <v>5.3430989999999996</v>
      </c>
      <c r="E17" s="21">
        <v>6.6455759999999993</v>
      </c>
      <c r="F17" s="21">
        <f t="shared" si="0"/>
        <v>5.3366411571298125</v>
      </c>
      <c r="G17" s="21">
        <v>4.2046175271298125</v>
      </c>
      <c r="H17" s="21">
        <v>0.73193928999999991</v>
      </c>
      <c r="I17" s="21">
        <v>0.40008433999999993</v>
      </c>
      <c r="J17" s="22">
        <f t="shared" si="1"/>
        <v>0.63269422050546298</v>
      </c>
      <c r="K17" s="22">
        <f t="shared" si="2"/>
        <v>0.74283355079075353</v>
      </c>
      <c r="L17" s="23">
        <f t="shared" si="3"/>
        <v>0.80303666034814936</v>
      </c>
      <c r="M17" s="4"/>
      <c r="N17" t="s">
        <v>259</v>
      </c>
      <c r="O17" s="5">
        <v>0.97346764250787565</v>
      </c>
      <c r="P17" s="71">
        <v>0.54110605114407329</v>
      </c>
    </row>
    <row r="18" spans="1:16" x14ac:dyDescent="0.25">
      <c r="A18" s="17"/>
      <c r="B18" s="55">
        <v>12</v>
      </c>
      <c r="C18" s="19" t="s">
        <v>261</v>
      </c>
      <c r="D18" s="20">
        <v>4.4812319999999994</v>
      </c>
      <c r="E18" s="21">
        <v>4.8753729999999997</v>
      </c>
      <c r="F18" s="21">
        <f t="shared" si="0"/>
        <v>1.286939214576567</v>
      </c>
      <c r="G18" s="21">
        <v>0.62775444457656704</v>
      </c>
      <c r="H18" s="21">
        <v>0.26720511000000002</v>
      </c>
      <c r="I18" s="21">
        <v>0.39197966000000001</v>
      </c>
      <c r="J18" s="22">
        <f t="shared" si="1"/>
        <v>0.12876029066423575</v>
      </c>
      <c r="K18" s="22">
        <f t="shared" si="2"/>
        <v>0.18356740183296069</v>
      </c>
      <c r="L18" s="23">
        <f t="shared" si="3"/>
        <v>0.26396733430992192</v>
      </c>
      <c r="M18" s="4"/>
      <c r="N18" t="s">
        <v>269</v>
      </c>
      <c r="O18" s="5">
        <v>2.9749272949329324</v>
      </c>
      <c r="P18" s="71">
        <v>0.51907780476071985</v>
      </c>
    </row>
    <row r="19" spans="1:16" x14ac:dyDescent="0.25">
      <c r="A19" s="17"/>
      <c r="B19" s="55">
        <v>13</v>
      </c>
      <c r="C19" s="19" t="s">
        <v>262</v>
      </c>
      <c r="D19" s="20">
        <v>10.763161999999998</v>
      </c>
      <c r="E19" s="21">
        <v>4.6271169999999993</v>
      </c>
      <c r="F19" s="21">
        <f t="shared" si="0"/>
        <v>3.0969235089219058</v>
      </c>
      <c r="G19" s="21">
        <v>2.5321004089219059</v>
      </c>
      <c r="H19" s="21">
        <v>0.14055556</v>
      </c>
      <c r="I19" s="21">
        <v>0.42426753999999994</v>
      </c>
      <c r="J19" s="22">
        <f t="shared" si="1"/>
        <v>0.54723068574274358</v>
      </c>
      <c r="K19" s="22">
        <f t="shared" si="2"/>
        <v>0.57760717287285068</v>
      </c>
      <c r="L19" s="23">
        <f t="shared" si="3"/>
        <v>0.66929872508560007</v>
      </c>
      <c r="M19" s="4"/>
      <c r="N19" t="s">
        <v>256</v>
      </c>
      <c r="O19" s="5">
        <v>8.5768590884818074</v>
      </c>
      <c r="P19" s="71">
        <v>0.5174387374312599</v>
      </c>
    </row>
    <row r="20" spans="1:16" x14ac:dyDescent="0.25">
      <c r="A20" s="17"/>
      <c r="B20" s="55">
        <v>14</v>
      </c>
      <c r="C20" s="19" t="s">
        <v>263</v>
      </c>
      <c r="D20" s="20">
        <v>1.5453230000000002</v>
      </c>
      <c r="E20" s="21">
        <v>2.1695039999999994</v>
      </c>
      <c r="F20" s="21">
        <f t="shared" si="0"/>
        <v>1.3507627926026295</v>
      </c>
      <c r="G20" s="21">
        <v>1.0177057426026295</v>
      </c>
      <c r="H20" s="21">
        <v>0.26368674000000003</v>
      </c>
      <c r="I20" s="21">
        <v>6.9370309999999991E-2</v>
      </c>
      <c r="J20" s="22">
        <f t="shared" si="1"/>
        <v>0.46909604342864991</v>
      </c>
      <c r="K20" s="22">
        <f t="shared" si="2"/>
        <v>0.59063845127855485</v>
      </c>
      <c r="L20" s="23">
        <f t="shared" si="3"/>
        <v>0.62261364468681779</v>
      </c>
      <c r="M20" s="4"/>
      <c r="N20" t="s">
        <v>268</v>
      </c>
      <c r="O20" s="5">
        <v>0.47096307151840056</v>
      </c>
      <c r="P20" s="71">
        <v>0.51216522758166261</v>
      </c>
    </row>
    <row r="21" spans="1:16" x14ac:dyDescent="0.25">
      <c r="A21" s="17"/>
      <c r="B21" s="55">
        <v>15</v>
      </c>
      <c r="C21" s="19" t="s">
        <v>264</v>
      </c>
      <c r="D21" s="20">
        <v>10.667221</v>
      </c>
      <c r="E21" s="21">
        <v>21.349897000000002</v>
      </c>
      <c r="F21" s="21">
        <f t="shared" si="0"/>
        <v>12.811577298856125</v>
      </c>
      <c r="G21" s="21">
        <v>6.6383621588561255</v>
      </c>
      <c r="H21" s="21">
        <v>2.44730866</v>
      </c>
      <c r="I21" s="21">
        <v>3.7259064799999999</v>
      </c>
      <c r="J21" s="22">
        <f t="shared" si="1"/>
        <v>0.31093181193596037</v>
      </c>
      <c r="K21" s="22">
        <f t="shared" si="2"/>
        <v>0.42556040522612942</v>
      </c>
      <c r="L21" s="23">
        <f t="shared" si="3"/>
        <v>0.60007677315052732</v>
      </c>
      <c r="M21" s="4"/>
      <c r="N21" t="s">
        <v>257</v>
      </c>
      <c r="O21" s="5">
        <v>5.7168069579198875</v>
      </c>
      <c r="P21" s="71">
        <v>0.44326421563232443</v>
      </c>
    </row>
    <row r="22" spans="1:16" x14ac:dyDescent="0.25">
      <c r="A22" s="17"/>
      <c r="B22" s="55">
        <v>16</v>
      </c>
      <c r="C22" s="19" t="s">
        <v>265</v>
      </c>
      <c r="D22" s="20">
        <v>0.97887999999999997</v>
      </c>
      <c r="E22" s="21">
        <v>0.95016599999999984</v>
      </c>
      <c r="F22" s="21">
        <f t="shared" si="0"/>
        <v>0.37412138071411394</v>
      </c>
      <c r="G22" s="21">
        <v>0.30763362071411393</v>
      </c>
      <c r="H22" s="21">
        <v>3.271491E-2</v>
      </c>
      <c r="I22" s="21">
        <v>3.377285E-2</v>
      </c>
      <c r="J22" s="22">
        <f t="shared" si="1"/>
        <v>0.32376828966108445</v>
      </c>
      <c r="K22" s="22">
        <f t="shared" si="2"/>
        <v>0.35819902071229026</v>
      </c>
      <c r="L22" s="23">
        <f t="shared" si="3"/>
        <v>0.39374317825949784</v>
      </c>
      <c r="M22" s="4"/>
      <c r="N22" t="s">
        <v>265</v>
      </c>
      <c r="O22" s="5">
        <v>0.37412138071411394</v>
      </c>
      <c r="P22" s="71">
        <v>0.39374317825949784</v>
      </c>
    </row>
    <row r="23" spans="1:16" x14ac:dyDescent="0.25">
      <c r="A23" s="17"/>
      <c r="B23" s="55">
        <v>17</v>
      </c>
      <c r="C23" s="19" t="s">
        <v>266</v>
      </c>
      <c r="D23" s="20">
        <v>0.21821400000000002</v>
      </c>
      <c r="E23" s="21">
        <v>0.25541799999999998</v>
      </c>
      <c r="F23" s="21">
        <f t="shared" si="0"/>
        <v>0.15614760005162007</v>
      </c>
      <c r="G23" s="21">
        <v>8.6389370051620062E-2</v>
      </c>
      <c r="H23" s="21">
        <v>3.3542269999999999E-2</v>
      </c>
      <c r="I23" s="21">
        <v>3.6215959999999998E-2</v>
      </c>
      <c r="J23" s="22">
        <f t="shared" si="1"/>
        <v>0.33822741565441772</v>
      </c>
      <c r="K23" s="22">
        <f t="shared" si="2"/>
        <v>0.46955046258141586</v>
      </c>
      <c r="L23" s="23">
        <f t="shared" si="3"/>
        <v>0.61134140918658852</v>
      </c>
      <c r="M23" s="4"/>
      <c r="N23" t="s">
        <v>250</v>
      </c>
      <c r="O23" s="5">
        <v>0.99391973545660628</v>
      </c>
      <c r="P23" s="71">
        <v>0.38409061539709677</v>
      </c>
    </row>
    <row r="24" spans="1:16" x14ac:dyDescent="0.25">
      <c r="A24" s="17"/>
      <c r="B24" s="55">
        <v>18</v>
      </c>
      <c r="C24" s="19" t="s">
        <v>267</v>
      </c>
      <c r="D24" s="20">
        <v>6.253514</v>
      </c>
      <c r="E24" s="21">
        <v>6.0646909999999998</v>
      </c>
      <c r="F24" s="21">
        <f t="shared" si="0"/>
        <v>1.8495001902259325</v>
      </c>
      <c r="G24" s="21">
        <v>1.3435485502259326</v>
      </c>
      <c r="H24" s="21">
        <v>0.33998896000000001</v>
      </c>
      <c r="I24" s="21">
        <v>0.16596268000000003</v>
      </c>
      <c r="J24" s="22">
        <f t="shared" si="1"/>
        <v>0.22153619207078029</v>
      </c>
      <c r="K24" s="22">
        <f t="shared" si="2"/>
        <v>0.27759658492509059</v>
      </c>
      <c r="L24" s="23">
        <f t="shared" si="3"/>
        <v>0.30496198243668682</v>
      </c>
      <c r="M24" s="4"/>
      <c r="N24" t="s">
        <v>254</v>
      </c>
      <c r="O24" s="5">
        <v>1.7405810627444167</v>
      </c>
      <c r="P24" s="71">
        <v>0.38364056123844065</v>
      </c>
    </row>
    <row r="25" spans="1:16" x14ac:dyDescent="0.25">
      <c r="A25" s="17"/>
      <c r="B25" s="55">
        <v>19</v>
      </c>
      <c r="C25" s="19" t="s">
        <v>268</v>
      </c>
      <c r="D25" s="20">
        <v>0.87257499999999988</v>
      </c>
      <c r="E25" s="21">
        <v>0.91955299999999995</v>
      </c>
      <c r="F25" s="21">
        <f t="shared" si="0"/>
        <v>0.47096307151840056</v>
      </c>
      <c r="G25" s="21">
        <v>0.19042313151840062</v>
      </c>
      <c r="H25" s="21">
        <v>0.11978173999999998</v>
      </c>
      <c r="I25" s="21">
        <v>0.16075819999999999</v>
      </c>
      <c r="J25" s="22">
        <f t="shared" si="1"/>
        <v>0.20708227967110177</v>
      </c>
      <c r="K25" s="22">
        <f t="shared" si="2"/>
        <v>0.33734311292377994</v>
      </c>
      <c r="L25" s="23">
        <f t="shared" si="3"/>
        <v>0.51216522758166261</v>
      </c>
      <c r="M25" s="4"/>
      <c r="N25" t="s">
        <v>253</v>
      </c>
      <c r="O25" s="5">
        <v>2.9371232613787135</v>
      </c>
      <c r="P25" s="71">
        <v>0.37501913786229596</v>
      </c>
    </row>
    <row r="26" spans="1:16" x14ac:dyDescent="0.25">
      <c r="A26" s="17"/>
      <c r="B26" s="55">
        <v>20</v>
      </c>
      <c r="C26" s="19" t="s">
        <v>269</v>
      </c>
      <c r="D26" s="20">
        <v>5.0849210000000005</v>
      </c>
      <c r="E26" s="21">
        <v>5.731177999999999</v>
      </c>
      <c r="F26" s="21">
        <f t="shared" si="0"/>
        <v>2.9749272949329324</v>
      </c>
      <c r="G26" s="21">
        <v>1.7922753449329321</v>
      </c>
      <c r="H26" s="21">
        <v>0.36963594000000005</v>
      </c>
      <c r="I26" s="21">
        <v>0.81301601000000012</v>
      </c>
      <c r="J26" s="22">
        <f t="shared" si="1"/>
        <v>0.31272372711734525</v>
      </c>
      <c r="K26" s="22">
        <f t="shared" si="2"/>
        <v>0.37721935785852972</v>
      </c>
      <c r="L26" s="23">
        <f t="shared" si="3"/>
        <v>0.51907780476071985</v>
      </c>
      <c r="M26" s="4"/>
      <c r="N26" t="s">
        <v>252</v>
      </c>
      <c r="O26" s="5">
        <v>0.54992998857655173</v>
      </c>
      <c r="P26" s="71">
        <v>0.35406713231985459</v>
      </c>
    </row>
    <row r="27" spans="1:16" x14ac:dyDescent="0.25">
      <c r="A27" s="17"/>
      <c r="B27" s="55">
        <v>21</v>
      </c>
      <c r="C27" s="19" t="s">
        <v>270</v>
      </c>
      <c r="D27" s="20">
        <v>3.2146000000000008</v>
      </c>
      <c r="E27" s="21">
        <v>1.524551</v>
      </c>
      <c r="F27" s="21">
        <f t="shared" si="0"/>
        <v>0.53657890289971255</v>
      </c>
      <c r="G27" s="21">
        <v>0.37011925289971259</v>
      </c>
      <c r="H27" s="21">
        <v>8.7470050000000008E-2</v>
      </c>
      <c r="I27" s="21">
        <v>7.8989599999999993E-2</v>
      </c>
      <c r="J27" s="22">
        <f t="shared" si="1"/>
        <v>0.2427726280719455</v>
      </c>
      <c r="K27" s="22">
        <f t="shared" si="2"/>
        <v>0.30014693040751844</v>
      </c>
      <c r="L27" s="23">
        <f t="shared" si="3"/>
        <v>0.3519586441514338</v>
      </c>
      <c r="M27" s="4"/>
      <c r="N27" t="s">
        <v>270</v>
      </c>
      <c r="O27" s="5">
        <v>0.53657890289971255</v>
      </c>
      <c r="P27" s="71">
        <v>0.3519586441514338</v>
      </c>
    </row>
    <row r="28" spans="1:16" x14ac:dyDescent="0.25">
      <c r="A28" s="17"/>
      <c r="B28" s="55">
        <v>22</v>
      </c>
      <c r="C28" s="19" t="s">
        <v>271</v>
      </c>
      <c r="D28" s="20">
        <v>1.4166840000000001</v>
      </c>
      <c r="E28" s="21">
        <v>0.98068500000000014</v>
      </c>
      <c r="F28" s="21">
        <f t="shared" si="0"/>
        <v>0.6229274615001853</v>
      </c>
      <c r="G28" s="21">
        <v>0.37699931150018529</v>
      </c>
      <c r="H28" s="21">
        <v>0.14457408000000002</v>
      </c>
      <c r="I28" s="21">
        <v>0.10135406999999999</v>
      </c>
      <c r="J28" s="22">
        <f t="shared" si="1"/>
        <v>0.38442447014095782</v>
      </c>
      <c r="K28" s="22">
        <f t="shared" si="2"/>
        <v>0.53184599693090573</v>
      </c>
      <c r="L28" s="23">
        <f t="shared" si="3"/>
        <v>0.6351962776020692</v>
      </c>
      <c r="M28" s="4"/>
      <c r="N28" t="s">
        <v>267</v>
      </c>
      <c r="O28" s="5">
        <v>1.8495001902259325</v>
      </c>
      <c r="P28" s="71">
        <v>0.30496198243668682</v>
      </c>
    </row>
    <row r="29" spans="1:16" x14ac:dyDescent="0.25">
      <c r="A29" s="17"/>
      <c r="B29" s="55">
        <v>23</v>
      </c>
      <c r="C29" s="19" t="s">
        <v>272</v>
      </c>
      <c r="D29" s="20">
        <v>11.357865999999998</v>
      </c>
      <c r="E29" s="21">
        <v>7.1170550000000006</v>
      </c>
      <c r="F29" s="21">
        <f t="shared" si="0"/>
        <v>2.0207319140104194</v>
      </c>
      <c r="G29" s="21">
        <v>1.3502537840104196</v>
      </c>
      <c r="H29" s="21">
        <v>0.31529362999999999</v>
      </c>
      <c r="I29" s="21">
        <v>0.35518449999999996</v>
      </c>
      <c r="J29" s="22">
        <f t="shared" si="1"/>
        <v>0.18972085841832323</v>
      </c>
      <c r="K29" s="22">
        <f t="shared" si="2"/>
        <v>0.23402199561622322</v>
      </c>
      <c r="L29" s="23">
        <f t="shared" si="3"/>
        <v>0.28392810144229869</v>
      </c>
      <c r="M29" s="4"/>
      <c r="N29" t="s">
        <v>272</v>
      </c>
      <c r="O29" s="5">
        <v>2.0207319140104194</v>
      </c>
      <c r="P29" s="71">
        <v>0.28392810144229869</v>
      </c>
    </row>
    <row r="30" spans="1:16" x14ac:dyDescent="0.25">
      <c r="A30" s="17"/>
      <c r="B30" s="55">
        <v>24</v>
      </c>
      <c r="C30" s="19" t="s">
        <v>273</v>
      </c>
      <c r="D30" s="20">
        <v>0.6761060000000001</v>
      </c>
      <c r="E30" s="21">
        <v>0.84139900000000012</v>
      </c>
      <c r="F30" s="21">
        <f t="shared" si="0"/>
        <v>0.63787510293376393</v>
      </c>
      <c r="G30" s="21">
        <v>0.29038092293376394</v>
      </c>
      <c r="H30" s="21">
        <v>9.1890189999999997E-2</v>
      </c>
      <c r="I30" s="21">
        <v>0.25560399</v>
      </c>
      <c r="J30" s="22">
        <f t="shared" si="1"/>
        <v>0.34511679112259924</v>
      </c>
      <c r="K30" s="22">
        <f t="shared" si="2"/>
        <v>0.45432798581144485</v>
      </c>
      <c r="L30" s="23">
        <f t="shared" si="3"/>
        <v>0.75811250421472309</v>
      </c>
      <c r="M30" s="4"/>
      <c r="N30" t="s">
        <v>261</v>
      </c>
      <c r="O30" s="5">
        <v>1.286939214576567</v>
      </c>
      <c r="P30" s="71">
        <v>0.26396733430992192</v>
      </c>
    </row>
    <row r="31" spans="1:16" ht="15.75" thickBot="1" x14ac:dyDescent="0.3">
      <c r="A31" s="24"/>
      <c r="B31" s="56">
        <v>25</v>
      </c>
      <c r="C31" s="26" t="s">
        <v>274</v>
      </c>
      <c r="D31" s="27">
        <v>3.0203999999999995</v>
      </c>
      <c r="E31" s="28">
        <v>1.991276</v>
      </c>
      <c r="F31" s="28">
        <f t="shared" si="0"/>
        <v>0.39757199583462932</v>
      </c>
      <c r="G31" s="28">
        <v>0.25132104583462933</v>
      </c>
      <c r="H31" s="28">
        <v>7.1181870000000008E-2</v>
      </c>
      <c r="I31" s="28">
        <v>7.506908000000001E-2</v>
      </c>
      <c r="J31" s="29">
        <f t="shared" si="1"/>
        <v>0.12621105554158707</v>
      </c>
      <c r="K31" s="29">
        <f t="shared" si="2"/>
        <v>0.1619579183571887</v>
      </c>
      <c r="L31" s="30">
        <f t="shared" si="3"/>
        <v>0.19965690132087632</v>
      </c>
      <c r="M31" s="4"/>
      <c r="N31" t="s">
        <v>274</v>
      </c>
      <c r="O31" s="5">
        <v>0.39757199583462932</v>
      </c>
      <c r="P31" s="71">
        <v>0.19965690132087632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"/>
  <sheetViews>
    <sheetView topLeftCell="A7" workbookViewId="0">
      <selection activeCell="A15" sqref="A15:D1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3.28515625" customWidth="1"/>
    <col min="6" max="6" width="13.5703125" customWidth="1"/>
    <col min="7" max="9" width="0" hidden="1" customWidth="1"/>
  </cols>
  <sheetData>
    <row r="1" spans="1:13" ht="15.75" x14ac:dyDescent="0.25">
      <c r="A1" s="50">
        <v>40</v>
      </c>
      <c r="B1" s="49" t="s">
        <v>26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721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130.698308</v>
      </c>
      <c r="E6" s="14">
        <v>125.526388</v>
      </c>
      <c r="F6" s="14">
        <v>62.146971924917096</v>
      </c>
      <c r="G6" s="14">
        <v>39.297200154917107</v>
      </c>
      <c r="H6" s="14">
        <v>9.910520570000001</v>
      </c>
      <c r="I6" s="14">
        <v>12.939251199999999</v>
      </c>
      <c r="J6" s="15">
        <v>0.3130592760696429</v>
      </c>
      <c r="K6" s="15">
        <v>0.39201096684879605</v>
      </c>
      <c r="L6" s="16">
        <v>0.49509089614621199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97.335850999999963</v>
      </c>
      <c r="E7" s="38">
        <f ca="1">SUM(E8:OFFSET(E6,MATCH("PROYECTOS",$A$8:$A$50,0),0))</f>
        <v>94.080072999999999</v>
      </c>
      <c r="F7" s="38">
        <f ca="1">SUM(F8:OFFSET(F6,MATCH("PROYECTOS",$A$8:$A$50,0),0))</f>
        <v>53.051470414543928</v>
      </c>
      <c r="G7" s="38">
        <f ca="1">SUM(G8:OFFSET(G6,MATCH("PROYECTOS",$A$8:$A$50,0),0))</f>
        <v>35.467408224543931</v>
      </c>
      <c r="H7" s="38">
        <f ca="1">SUM(H8:OFFSET(H6,MATCH("PROYECTOS",$A$8:$A$50,0),0))</f>
        <v>8.1631109399999993</v>
      </c>
      <c r="I7" s="38">
        <f ca="1">SUM(I8:OFFSET(I6,MATCH("PROYECTOS",$A$8:$A$50,0),0))</f>
        <v>9.4209512499999999</v>
      </c>
      <c r="J7" s="39">
        <f ca="1">IFERROR(G7/E7,0)</f>
        <v>0.37699171666824632</v>
      </c>
      <c r="K7" s="39">
        <f ca="1">IFERROR(SUM(G7,H7)/E7,0)</f>
        <v>0.46375941018396027</v>
      </c>
      <c r="L7" s="40">
        <f ca="1">IFERROR(SUM(G7,H7,I7)/E7,0)</f>
        <v>0.56389699457975473</v>
      </c>
      <c r="M7" s="4"/>
    </row>
    <row r="8" spans="1:13" ht="25.5" x14ac:dyDescent="0.25">
      <c r="A8" s="17"/>
      <c r="B8" s="19">
        <v>3000380</v>
      </c>
      <c r="C8" s="19" t="s">
        <v>723</v>
      </c>
      <c r="D8" s="20">
        <v>69.033627999999965</v>
      </c>
      <c r="E8" s="21">
        <v>63.815156000000009</v>
      </c>
      <c r="F8" s="21">
        <f t="shared" ref="F8:F10" si="0">SUM(G8,H8,I8)</f>
        <v>38.985930122374754</v>
      </c>
      <c r="G8" s="21">
        <v>27.466556692374752</v>
      </c>
      <c r="H8" s="21">
        <v>6.1493913299999994</v>
      </c>
      <c r="I8" s="21">
        <v>5.3699820999999996</v>
      </c>
      <c r="J8" s="22">
        <f t="shared" ref="J8:J11" si="1">IFERROR(G8/E8,0)</f>
        <v>0.43040804746093153</v>
      </c>
      <c r="K8" s="22">
        <f t="shared" ref="K8:K11" si="2">IFERROR(SUM(G8,H8)/E8,0)</f>
        <v>0.52677060011221699</v>
      </c>
      <c r="L8" s="23">
        <f t="shared" ref="L8:L11" si="3">IFERROR(SUM(G8,H8,I8)/E8,0)</f>
        <v>0.61091960853899263</v>
      </c>
      <c r="M8" s="4"/>
    </row>
    <row r="9" spans="1:13" ht="38.25" x14ac:dyDescent="0.25">
      <c r="A9" s="17"/>
      <c r="B9" s="19">
        <v>3000525</v>
      </c>
      <c r="C9" s="19" t="s">
        <v>724</v>
      </c>
      <c r="D9" s="20">
        <v>19.132400999999998</v>
      </c>
      <c r="E9" s="21">
        <v>21.926333999999994</v>
      </c>
      <c r="F9" s="21">
        <f t="shared" si="0"/>
        <v>9.518859388007705</v>
      </c>
      <c r="G9" s="21">
        <v>5.4001825480077059</v>
      </c>
      <c r="H9" s="21">
        <v>1.3849546299999997</v>
      </c>
      <c r="I9" s="21">
        <v>2.7337222100000003</v>
      </c>
      <c r="J9" s="22">
        <f t="shared" si="1"/>
        <v>0.24628752567609832</v>
      </c>
      <c r="K9" s="22">
        <f t="shared" si="2"/>
        <v>0.30945151059031151</v>
      </c>
      <c r="L9" s="23">
        <f t="shared" si="3"/>
        <v>0.43412908824647606</v>
      </c>
      <c r="M9" s="4"/>
    </row>
    <row r="10" spans="1:13" ht="51" x14ac:dyDescent="0.25">
      <c r="A10" s="17"/>
      <c r="B10" s="19">
        <v>3000526</v>
      </c>
      <c r="C10" s="19" t="s">
        <v>725</v>
      </c>
      <c r="D10" s="20">
        <v>9.1698220000000017</v>
      </c>
      <c r="E10" s="21">
        <v>8.3385829999999999</v>
      </c>
      <c r="F10" s="21">
        <f t="shared" si="0"/>
        <v>4.5466809041614722</v>
      </c>
      <c r="G10" s="21">
        <v>2.600668984161473</v>
      </c>
      <c r="H10" s="21">
        <v>0.62876497999999992</v>
      </c>
      <c r="I10" s="21">
        <v>1.3172469399999998</v>
      </c>
      <c r="J10" s="22">
        <f t="shared" si="1"/>
        <v>0.31188380377834857</v>
      </c>
      <c r="K10" s="22">
        <f t="shared" si="2"/>
        <v>0.38728809968809719</v>
      </c>
      <c r="L10" s="23">
        <f t="shared" si="3"/>
        <v>0.54525821763259685</v>
      </c>
      <c r="M10" s="4"/>
    </row>
    <row r="11" spans="1:13" ht="15.75" thickBot="1" x14ac:dyDescent="0.3">
      <c r="A11" s="41" t="s">
        <v>294</v>
      </c>
      <c r="B11" s="43"/>
      <c r="C11" s="43"/>
      <c r="D11" s="44">
        <f ca="1">OFFSET(D11,-MATCH("PROYECTOS",$A$8:$A$50,0)-1,0)-(OFFSET(D11,-MATCH("PROYECTOS",$A$8:$A$50,0),0))</f>
        <v>33.362457000000035</v>
      </c>
      <c r="E11" s="45">
        <f t="shared" ref="E11:I11" ca="1" si="4">OFFSET(E11,-MATCH("PROYECTOS",$A$8:$A$50,0)-1,0)-(OFFSET(E11,-MATCH("PROYECTOS",$A$8:$A$50,0),0))</f>
        <v>31.446314999999998</v>
      </c>
      <c r="F11" s="45">
        <f t="shared" ca="1" si="4"/>
        <v>9.0955015103731682</v>
      </c>
      <c r="G11" s="45">
        <f t="shared" ca="1" si="4"/>
        <v>3.829791930373176</v>
      </c>
      <c r="H11" s="45">
        <f t="shared" ca="1" si="4"/>
        <v>1.7474096300000017</v>
      </c>
      <c r="I11" s="45">
        <f t="shared" ca="1" si="4"/>
        <v>3.5182999499999994</v>
      </c>
      <c r="J11" s="46">
        <f t="shared" ca="1" si="1"/>
        <v>0.12178825819092559</v>
      </c>
      <c r="K11" s="46">
        <f t="shared" ca="1" si="2"/>
        <v>0.17735628357005195</v>
      </c>
      <c r="L11" s="47">
        <f t="shared" ca="1" si="3"/>
        <v>0.28923902563378817</v>
      </c>
      <c r="M11" s="4"/>
    </row>
    <row r="12" spans="1:13" ht="15.75" thickBot="1" x14ac:dyDescent="0.3"/>
    <row r="13" spans="1:13" ht="15.75" thickBot="1" x14ac:dyDescent="0.3">
      <c r="A13" s="89" t="s">
        <v>316</v>
      </c>
      <c r="B13" s="90"/>
      <c r="C13" s="90"/>
      <c r="D13" s="91"/>
    </row>
    <row r="14" spans="1:13" ht="15.75" thickBot="1" x14ac:dyDescent="0.3">
      <c r="A14" s="1" t="s">
        <v>741</v>
      </c>
    </row>
    <row r="15" spans="1:13" ht="45" customHeight="1" x14ac:dyDescent="0.25">
      <c r="A15" s="82" t="s">
        <v>318</v>
      </c>
      <c r="B15" s="83"/>
      <c r="C15" s="83"/>
      <c r="D15" s="94" t="s">
        <v>319</v>
      </c>
    </row>
    <row r="16" spans="1:13" ht="15.75" thickBot="1" x14ac:dyDescent="0.3">
      <c r="A16" s="85"/>
      <c r="B16" s="86"/>
      <c r="C16" s="86"/>
      <c r="D16" s="105"/>
    </row>
    <row r="17" spans="1:4" ht="39" thickBot="1" x14ac:dyDescent="0.3">
      <c r="A17" s="73"/>
      <c r="B17" s="74">
        <v>3000525</v>
      </c>
      <c r="C17" s="74" t="s">
        <v>724</v>
      </c>
      <c r="D17" s="75">
        <v>0.43412908824647606</v>
      </c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"/>
  <sheetViews>
    <sheetView workbookViewId="0">
      <selection activeCell="A19" sqref="A19:XFD3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40</v>
      </c>
      <c r="B1" s="49" t="s">
        <v>26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722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130.698308</v>
      </c>
      <c r="I6" s="14">
        <v>125.526388</v>
      </c>
      <c r="J6" s="14">
        <v>62.146971924917096</v>
      </c>
      <c r="K6" s="14">
        <v>39.297200154917107</v>
      </c>
      <c r="L6" s="14">
        <v>9.910520570000001</v>
      </c>
      <c r="M6" s="14">
        <v>12.939251199999999</v>
      </c>
      <c r="N6" s="15">
        <v>0.3130592760696429</v>
      </c>
      <c r="O6" s="15">
        <v>0.39201096684879605</v>
      </c>
      <c r="P6" s="16">
        <v>0.49509089614621199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ca="1">SUM(H8:OFFSET(H6,MATCH("PROYECTOS",$A$8:$A$38,0),0))</f>
        <v>97.335851000000005</v>
      </c>
      <c r="I7" s="38">
        <f ca="1">SUM(I8:OFFSET(I6,MATCH("PROYECTOS",$A$8:$A$38,0),0))</f>
        <v>94.080072999999985</v>
      </c>
      <c r="J7" s="38">
        <f ca="1">SUM(J8:OFFSET(J6,MATCH("PROYECTOS",$A$8:$A$38,0),0))</f>
        <v>53.051470414543935</v>
      </c>
      <c r="K7" s="38">
        <f ca="1">SUM(K8:OFFSET(K6,MATCH("PROYECTOS",$A$8:$A$38,0),0))</f>
        <v>35.467408224543931</v>
      </c>
      <c r="L7" s="38">
        <f ca="1">SUM(L8:OFFSET(L6,MATCH("PROYECTOS",$A$8:$A$38,0),0))</f>
        <v>8.163110940000001</v>
      </c>
      <c r="M7" s="38">
        <f ca="1">SUM(M8:OFFSET(M6,MATCH("PROYECTOS",$A$8:$A$38,0),0))</f>
        <v>9.4209512499999999</v>
      </c>
      <c r="N7" s="39">
        <f ca="1">IFERROR(K7/I7,0)</f>
        <v>0.37699171666824638</v>
      </c>
      <c r="O7" s="39">
        <f ca="1">IFERROR(SUM(K7,L7)/I7,0)</f>
        <v>0.46375941018396044</v>
      </c>
      <c r="P7" s="40">
        <f ca="1">IFERROR(SUM(K7,L7,M7)/I7,0)</f>
        <v>0.56389699457975484</v>
      </c>
      <c r="Q7" s="64"/>
      <c r="R7" s="38"/>
      <c r="S7" s="40"/>
    </row>
    <row r="8" spans="1:19" ht="38.25" x14ac:dyDescent="0.25">
      <c r="A8" s="17"/>
      <c r="B8" s="19">
        <v>5000148</v>
      </c>
      <c r="C8" s="19" t="s">
        <v>726</v>
      </c>
      <c r="D8" s="68">
        <v>3000525</v>
      </c>
      <c r="E8" s="19" t="s">
        <v>724</v>
      </c>
      <c r="F8" s="69">
        <v>46</v>
      </c>
      <c r="G8" s="19" t="s">
        <v>737</v>
      </c>
      <c r="H8" s="20">
        <v>0.44622700000000004</v>
      </c>
      <c r="I8" s="21">
        <v>0.49360900000000002</v>
      </c>
      <c r="J8" s="21">
        <f t="shared" ref="J8:J18" si="0">SUM(K8,L8,M8)</f>
        <v>0.28687873502905165</v>
      </c>
      <c r="K8" s="21">
        <v>0.18883753502905165</v>
      </c>
      <c r="L8" s="21">
        <v>4.8805000000000001E-2</v>
      </c>
      <c r="M8" s="21">
        <v>4.9236200000000001E-2</v>
      </c>
      <c r="N8" s="22">
        <f t="shared" ref="N8:N19" si="1">IFERROR(K8/I8,0)</f>
        <v>0.38256501609381444</v>
      </c>
      <c r="O8" s="22">
        <f t="shared" ref="O8:O19" si="2">IFERROR(SUM(K8,L8)/I8,0)</f>
        <v>0.48143882106900732</v>
      </c>
      <c r="P8" s="23">
        <f t="shared" ref="P8:P19" si="3">IFERROR(SUM(K8,L8,M8)/I8,0)</f>
        <v>0.5811861919637844</v>
      </c>
      <c r="Q8" s="70">
        <v>18</v>
      </c>
      <c r="R8" s="21">
        <v>24</v>
      </c>
      <c r="S8" s="23">
        <f>IFERROR(R8/Q8,0)</f>
        <v>1.3333333333333333</v>
      </c>
    </row>
    <row r="9" spans="1:19" ht="38.25" x14ac:dyDescent="0.25">
      <c r="A9" s="17"/>
      <c r="B9" s="19">
        <v>5000161</v>
      </c>
      <c r="C9" s="19" t="s">
        <v>727</v>
      </c>
      <c r="D9" s="68">
        <v>3000525</v>
      </c>
      <c r="E9" s="19" t="s">
        <v>724</v>
      </c>
      <c r="F9" s="69">
        <v>529</v>
      </c>
      <c r="G9" s="19" t="s">
        <v>738</v>
      </c>
      <c r="H9" s="20">
        <v>1.6707940000000003</v>
      </c>
      <c r="I9" s="21">
        <v>1.7579660000000001</v>
      </c>
      <c r="J9" s="21">
        <f t="shared" si="0"/>
        <v>0.67347229927917474</v>
      </c>
      <c r="K9" s="21">
        <v>0.49824192927917466</v>
      </c>
      <c r="L9" s="21">
        <v>0.14605776000000001</v>
      </c>
      <c r="M9" s="21">
        <v>2.9172610000000002E-2</v>
      </c>
      <c r="N9" s="22">
        <f t="shared" si="1"/>
        <v>0.28341954809090425</v>
      </c>
      <c r="O9" s="22">
        <f t="shared" si="2"/>
        <v>0.36650292968076437</v>
      </c>
      <c r="P9" s="23">
        <f t="shared" si="3"/>
        <v>0.38309745426201341</v>
      </c>
      <c r="Q9" s="70">
        <v>22</v>
      </c>
      <c r="R9" s="21">
        <v>22</v>
      </c>
      <c r="S9" s="23">
        <f t="shared" ref="S9:S18" si="4">IFERROR(R9/Q9,0)</f>
        <v>1</v>
      </c>
    </row>
    <row r="10" spans="1:19" ht="51" x14ac:dyDescent="0.25">
      <c r="A10" s="17"/>
      <c r="B10" s="19">
        <v>5000183</v>
      </c>
      <c r="C10" s="19" t="s">
        <v>728</v>
      </c>
      <c r="D10" s="68">
        <v>3000526</v>
      </c>
      <c r="E10" s="19" t="s">
        <v>725</v>
      </c>
      <c r="F10" s="69">
        <v>18</v>
      </c>
      <c r="G10" s="19" t="s">
        <v>712</v>
      </c>
      <c r="H10" s="20">
        <v>7.9820390000000003</v>
      </c>
      <c r="I10" s="21">
        <v>6.8874060000000012</v>
      </c>
      <c r="J10" s="21">
        <f t="shared" si="0"/>
        <v>3.6392011295289861</v>
      </c>
      <c r="K10" s="21">
        <v>2.1413572395289862</v>
      </c>
      <c r="L10" s="21">
        <v>0.53841599999999989</v>
      </c>
      <c r="M10" s="21">
        <v>0.95942789000000006</v>
      </c>
      <c r="N10" s="22">
        <f t="shared" si="1"/>
        <v>0.31090910562394403</v>
      </c>
      <c r="O10" s="22">
        <f t="shared" si="2"/>
        <v>0.38908309449580664</v>
      </c>
      <c r="P10" s="23">
        <f t="shared" si="3"/>
        <v>0.52838487081043073</v>
      </c>
      <c r="Q10" s="70">
        <v>44788</v>
      </c>
      <c r="R10" s="21">
        <v>50618</v>
      </c>
      <c r="S10" s="23">
        <f t="shared" si="4"/>
        <v>1.1301687952130035</v>
      </c>
    </row>
    <row r="11" spans="1:19" ht="25.5" x14ac:dyDescent="0.25">
      <c r="A11" s="17"/>
      <c r="B11" s="19">
        <v>5000189</v>
      </c>
      <c r="C11" s="19" t="s">
        <v>729</v>
      </c>
      <c r="D11" s="68">
        <v>3000380</v>
      </c>
      <c r="E11" s="19" t="s">
        <v>723</v>
      </c>
      <c r="F11" s="69">
        <v>59</v>
      </c>
      <c r="G11" s="19" t="s">
        <v>578</v>
      </c>
      <c r="H11" s="20">
        <v>41.371037999999992</v>
      </c>
      <c r="I11" s="21">
        <v>50.328039999999987</v>
      </c>
      <c r="J11" s="21">
        <f t="shared" si="0"/>
        <v>33.815320021936323</v>
      </c>
      <c r="K11" s="21">
        <v>24.526372541936325</v>
      </c>
      <c r="L11" s="21">
        <v>5.31780381</v>
      </c>
      <c r="M11" s="21">
        <v>3.9711436699999991</v>
      </c>
      <c r="N11" s="22">
        <f t="shared" si="1"/>
        <v>0.48733017502641335</v>
      </c>
      <c r="O11" s="22">
        <f t="shared" si="2"/>
        <v>0.59299301844332375</v>
      </c>
      <c r="P11" s="23">
        <f t="shared" si="3"/>
        <v>0.67189821065824007</v>
      </c>
      <c r="Q11" s="70">
        <v>1074288</v>
      </c>
      <c r="R11" s="21">
        <v>1123463</v>
      </c>
      <c r="S11" s="23">
        <f t="shared" si="4"/>
        <v>1.0457745036712687</v>
      </c>
    </row>
    <row r="12" spans="1:19" ht="25.5" x14ac:dyDescent="0.25">
      <c r="A12" s="17"/>
      <c r="B12" s="19">
        <v>5000200</v>
      </c>
      <c r="C12" s="19" t="s">
        <v>730</v>
      </c>
      <c r="D12" s="68">
        <v>3000380</v>
      </c>
      <c r="E12" s="19" t="s">
        <v>723</v>
      </c>
      <c r="F12" s="69">
        <v>30</v>
      </c>
      <c r="G12" s="19" t="s">
        <v>713</v>
      </c>
      <c r="H12" s="20">
        <v>1.0630850000000001</v>
      </c>
      <c r="I12" s="21">
        <v>1.9150310000000001</v>
      </c>
      <c r="J12" s="21">
        <f t="shared" si="0"/>
        <v>0.95000878338260419</v>
      </c>
      <c r="K12" s="21">
        <v>0.30293719338260416</v>
      </c>
      <c r="L12" s="21">
        <v>0.24695391</v>
      </c>
      <c r="M12" s="21">
        <v>0.40011768000000003</v>
      </c>
      <c r="N12" s="22">
        <f t="shared" si="1"/>
        <v>0.15818918512682256</v>
      </c>
      <c r="O12" s="22">
        <f t="shared" si="2"/>
        <v>0.28714475294791786</v>
      </c>
      <c r="P12" s="23">
        <f t="shared" si="3"/>
        <v>0.49608010699701682</v>
      </c>
      <c r="Q12" s="70">
        <v>3475</v>
      </c>
      <c r="R12" s="21">
        <v>3645</v>
      </c>
      <c r="S12" s="23">
        <f t="shared" si="4"/>
        <v>1.0489208633093525</v>
      </c>
    </row>
    <row r="13" spans="1:19" ht="38.25" x14ac:dyDescent="0.25">
      <c r="A13" s="17"/>
      <c r="B13" s="19">
        <v>5000201</v>
      </c>
      <c r="C13" s="19" t="s">
        <v>731</v>
      </c>
      <c r="D13" s="68">
        <v>3000525</v>
      </c>
      <c r="E13" s="19" t="s">
        <v>724</v>
      </c>
      <c r="F13" s="69">
        <v>30</v>
      </c>
      <c r="G13" s="19" t="s">
        <v>713</v>
      </c>
      <c r="H13" s="20">
        <v>1.0296879999999999</v>
      </c>
      <c r="I13" s="21">
        <v>0.89936000000000016</v>
      </c>
      <c r="J13" s="21">
        <f t="shared" si="0"/>
        <v>0.64167569173001393</v>
      </c>
      <c r="K13" s="21">
        <v>0.38340357173001394</v>
      </c>
      <c r="L13" s="21">
        <v>5.7724320000000003E-2</v>
      </c>
      <c r="M13" s="21">
        <v>0.2005478</v>
      </c>
      <c r="N13" s="22">
        <f t="shared" si="1"/>
        <v>0.42630712031890888</v>
      </c>
      <c r="O13" s="22">
        <f t="shared" si="2"/>
        <v>0.49049089544788943</v>
      </c>
      <c r="P13" s="23">
        <f t="shared" si="3"/>
        <v>0.71348035461885539</v>
      </c>
      <c r="Q13" s="70">
        <v>2500</v>
      </c>
      <c r="R13" s="21">
        <v>2596</v>
      </c>
      <c r="S13" s="23">
        <f t="shared" si="4"/>
        <v>1.0384</v>
      </c>
    </row>
    <row r="14" spans="1:19" ht="38.25" x14ac:dyDescent="0.25">
      <c r="A14" s="17"/>
      <c r="B14" s="19">
        <v>5000297</v>
      </c>
      <c r="C14" s="19" t="s">
        <v>732</v>
      </c>
      <c r="D14" s="68">
        <v>3000525</v>
      </c>
      <c r="E14" s="19" t="s">
        <v>724</v>
      </c>
      <c r="F14" s="69">
        <v>63</v>
      </c>
      <c r="G14" s="19" t="s">
        <v>739</v>
      </c>
      <c r="H14" s="20">
        <v>8.7913249999999987</v>
      </c>
      <c r="I14" s="21">
        <v>10.495490999999999</v>
      </c>
      <c r="J14" s="21">
        <f t="shared" si="0"/>
        <v>4.5247048263018179</v>
      </c>
      <c r="K14" s="21">
        <v>2.6787319563018173</v>
      </c>
      <c r="L14" s="21">
        <v>0.54611240999999999</v>
      </c>
      <c r="M14" s="21">
        <v>1.2998604600000003</v>
      </c>
      <c r="N14" s="22">
        <f t="shared" si="1"/>
        <v>0.25522693090793153</v>
      </c>
      <c r="O14" s="22">
        <f t="shared" si="2"/>
        <v>0.30725998110062858</v>
      </c>
      <c r="P14" s="23">
        <f t="shared" si="3"/>
        <v>0.43110939986531532</v>
      </c>
      <c r="Q14" s="70">
        <v>11040</v>
      </c>
      <c r="R14" s="21">
        <v>11423</v>
      </c>
      <c r="S14" s="23">
        <f t="shared" si="4"/>
        <v>1.0346920289855073</v>
      </c>
    </row>
    <row r="15" spans="1:19" ht="25.5" x14ac:dyDescent="0.25">
      <c r="A15" s="17"/>
      <c r="B15" s="19">
        <v>5001308</v>
      </c>
      <c r="C15" s="19" t="s">
        <v>733</v>
      </c>
      <c r="D15" s="68">
        <v>3000380</v>
      </c>
      <c r="E15" s="19" t="s">
        <v>723</v>
      </c>
      <c r="F15" s="69">
        <v>59</v>
      </c>
      <c r="G15" s="19" t="s">
        <v>578</v>
      </c>
      <c r="H15" s="20">
        <v>26.599505000000004</v>
      </c>
      <c r="I15" s="21">
        <v>11.572084999999998</v>
      </c>
      <c r="J15" s="21">
        <f t="shared" si="0"/>
        <v>4.2206013170558228</v>
      </c>
      <c r="K15" s="21">
        <v>2.6372469570558223</v>
      </c>
      <c r="L15" s="21">
        <v>0.58463360999999991</v>
      </c>
      <c r="M15" s="21">
        <v>0.99872075000000016</v>
      </c>
      <c r="N15" s="22">
        <f t="shared" si="1"/>
        <v>0.22789730260846017</v>
      </c>
      <c r="O15" s="22">
        <f t="shared" si="2"/>
        <v>0.27841832885394663</v>
      </c>
      <c r="P15" s="23">
        <f t="shared" si="3"/>
        <v>0.36472263356653739</v>
      </c>
      <c r="Q15" s="70">
        <v>186550</v>
      </c>
      <c r="R15" s="21">
        <v>191121</v>
      </c>
      <c r="S15" s="23">
        <f t="shared" si="4"/>
        <v>1.0245028142589119</v>
      </c>
    </row>
    <row r="16" spans="1:19" ht="38.25" x14ac:dyDescent="0.25">
      <c r="A16" s="17"/>
      <c r="B16" s="19">
        <v>5001309</v>
      </c>
      <c r="C16" s="19" t="s">
        <v>734</v>
      </c>
      <c r="D16" s="68">
        <v>3000525</v>
      </c>
      <c r="E16" s="19" t="s">
        <v>724</v>
      </c>
      <c r="F16" s="69">
        <v>59</v>
      </c>
      <c r="G16" s="19" t="s">
        <v>578</v>
      </c>
      <c r="H16" s="20">
        <v>7.1943669999999988</v>
      </c>
      <c r="I16" s="21">
        <v>8.2799079999999954</v>
      </c>
      <c r="J16" s="21">
        <f t="shared" si="0"/>
        <v>3.3921278356676483</v>
      </c>
      <c r="K16" s="21">
        <v>1.6509675556676484</v>
      </c>
      <c r="L16" s="21">
        <v>0.58625514000000001</v>
      </c>
      <c r="M16" s="21">
        <v>1.1549051399999997</v>
      </c>
      <c r="N16" s="22">
        <f t="shared" si="1"/>
        <v>0.19939443236176649</v>
      </c>
      <c r="O16" s="22">
        <f t="shared" si="2"/>
        <v>0.27019897994852715</v>
      </c>
      <c r="P16" s="23">
        <f t="shared" si="3"/>
        <v>0.40968182685938664</v>
      </c>
      <c r="Q16" s="70">
        <v>59625</v>
      </c>
      <c r="R16" s="21">
        <v>60019</v>
      </c>
      <c r="S16" s="23">
        <f t="shared" si="4"/>
        <v>1.0066079664570231</v>
      </c>
    </row>
    <row r="17" spans="1:19" ht="51" x14ac:dyDescent="0.25">
      <c r="A17" s="17"/>
      <c r="B17" s="19">
        <v>5003090</v>
      </c>
      <c r="C17" s="19" t="s">
        <v>735</v>
      </c>
      <c r="D17" s="68">
        <v>3000526</v>
      </c>
      <c r="E17" s="19" t="s">
        <v>725</v>
      </c>
      <c r="F17" s="69">
        <v>112</v>
      </c>
      <c r="G17" s="19" t="s">
        <v>716</v>
      </c>
      <c r="H17" s="20">
        <v>0.91033400000000009</v>
      </c>
      <c r="I17" s="21">
        <v>1.123192</v>
      </c>
      <c r="J17" s="21">
        <f t="shared" si="0"/>
        <v>0.74304647665396639</v>
      </c>
      <c r="K17" s="21">
        <v>0.3629931866539664</v>
      </c>
      <c r="L17" s="21">
        <v>7.273998999999999E-2</v>
      </c>
      <c r="M17" s="21">
        <v>0.30731330000000001</v>
      </c>
      <c r="N17" s="22">
        <f t="shared" si="1"/>
        <v>0.32317999652238122</v>
      </c>
      <c r="O17" s="22">
        <f t="shared" si="2"/>
        <v>0.38794184489736966</v>
      </c>
      <c r="P17" s="23">
        <f t="shared" si="3"/>
        <v>0.66154893967724704</v>
      </c>
      <c r="Q17" s="70">
        <v>5</v>
      </c>
      <c r="R17" s="21">
        <v>5</v>
      </c>
      <c r="S17" s="23">
        <f t="shared" si="4"/>
        <v>1</v>
      </c>
    </row>
    <row r="18" spans="1:19" ht="51" x14ac:dyDescent="0.25">
      <c r="A18" s="17"/>
      <c r="B18" s="19">
        <v>5004170</v>
      </c>
      <c r="C18" s="19" t="s">
        <v>736</v>
      </c>
      <c r="D18" s="68">
        <v>3000526</v>
      </c>
      <c r="E18" s="19" t="s">
        <v>725</v>
      </c>
      <c r="F18" s="69">
        <v>46</v>
      </c>
      <c r="G18" s="19" t="s">
        <v>737</v>
      </c>
      <c r="H18" s="20">
        <v>0.277449</v>
      </c>
      <c r="I18" s="21">
        <v>0.32798500000000003</v>
      </c>
      <c r="J18" s="21">
        <f t="shared" si="0"/>
        <v>0.16443329797852041</v>
      </c>
      <c r="K18" s="21">
        <v>9.6318557978520403E-2</v>
      </c>
      <c r="L18" s="21">
        <v>1.7608989999999998E-2</v>
      </c>
      <c r="M18" s="21">
        <v>5.0505750000000002E-2</v>
      </c>
      <c r="N18" s="22">
        <f t="shared" si="1"/>
        <v>0.29366757009778005</v>
      </c>
      <c r="O18" s="22">
        <f t="shared" si="2"/>
        <v>0.34735597048194394</v>
      </c>
      <c r="P18" s="23">
        <f t="shared" si="3"/>
        <v>0.50134395773745877</v>
      </c>
      <c r="Q18" s="70">
        <v>0</v>
      </c>
      <c r="R18" s="21">
        <v>0</v>
      </c>
      <c r="S18" s="23">
        <f t="shared" si="4"/>
        <v>0</v>
      </c>
    </row>
    <row r="19" spans="1:19" ht="15.75" thickBot="1" x14ac:dyDescent="0.3">
      <c r="A19" s="41" t="s">
        <v>294</v>
      </c>
      <c r="B19" s="43"/>
      <c r="C19" s="43"/>
      <c r="D19" s="65"/>
      <c r="E19" s="43"/>
      <c r="F19" s="66"/>
      <c r="G19" s="43"/>
      <c r="H19" s="44">
        <f t="shared" ref="H19:M19" ca="1" si="5">OFFSET(H19,-MATCH("PROYECTOS",$A$8:$A$38,0)-1,0)-(OFFSET(H19,-MATCH("PROYECTOS",$A$8:$A$38,0),0))</f>
        <v>33.362456999999992</v>
      </c>
      <c r="I19" s="45">
        <f t="shared" ca="1" si="5"/>
        <v>31.446315000000013</v>
      </c>
      <c r="J19" s="45">
        <f t="shared" ca="1" si="5"/>
        <v>9.0955015103731611</v>
      </c>
      <c r="K19" s="45">
        <f t="shared" ca="1" si="5"/>
        <v>3.829791930373176</v>
      </c>
      <c r="L19" s="45">
        <f t="shared" ca="1" si="5"/>
        <v>1.7474096299999999</v>
      </c>
      <c r="M19" s="45">
        <f t="shared" ca="1" si="5"/>
        <v>3.5182999499999994</v>
      </c>
      <c r="N19" s="46">
        <f t="shared" ca="1" si="1"/>
        <v>0.12178825819092554</v>
      </c>
      <c r="O19" s="46">
        <f t="shared" ca="1" si="2"/>
        <v>0.17735628357005181</v>
      </c>
      <c r="P19" s="47">
        <f t="shared" ca="1" si="3"/>
        <v>0.28923902563378801</v>
      </c>
      <c r="Q19" s="67"/>
      <c r="R19" s="45"/>
      <c r="S19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workbookViewId="0">
      <selection activeCell="A19" sqref="A19:L19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41</v>
      </c>
      <c r="B1" s="50" t="s">
        <v>27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742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35.326035000000012</v>
      </c>
      <c r="E6" s="14">
        <v>42.526427000000005</v>
      </c>
      <c r="F6" s="14">
        <v>17.722624975074638</v>
      </c>
      <c r="G6" s="14">
        <v>8.3818629150746347</v>
      </c>
      <c r="H6" s="14">
        <v>3.2365304700000008</v>
      </c>
      <c r="I6" s="14">
        <v>6.1042315899999986</v>
      </c>
      <c r="J6" s="15">
        <v>0.19709774618673309</v>
      </c>
      <c r="K6" s="15">
        <v>0.27320408049034156</v>
      </c>
      <c r="L6" s="16">
        <v>0.41674380438955361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15.858108999999994</v>
      </c>
      <c r="E7" s="38">
        <f ca="1">SUM(E8:OFFSET(E6,MATCH("GOBIERNOS REGIONALES",$A$8:$A$50,0),0))</f>
        <v>18.740854999999986</v>
      </c>
      <c r="F7" s="38">
        <f ca="1">SUM(F8:OFFSET(F6,MATCH("GOBIERNOS REGIONALES",$A$8:$A$50,0),0))</f>
        <v>9.3924881920122658</v>
      </c>
      <c r="G7" s="38">
        <f ca="1">SUM(G8:OFFSET(G6,MATCH("GOBIERNOS REGIONALES",$A$8:$A$50,0),0))</f>
        <v>3.8218747520122633</v>
      </c>
      <c r="H7" s="38">
        <f ca="1">SUM(H8:OFFSET(H6,MATCH("GOBIERNOS REGIONALES",$A$8:$A$50,0),0))</f>
        <v>1.3677499500000001</v>
      </c>
      <c r="I7" s="38">
        <f ca="1">SUM(I8:OFFSET(I6,MATCH("GOBIERNOS REGIONALES",$A$8:$A$50,0),0))</f>
        <v>4.2028634900000013</v>
      </c>
      <c r="J7" s="39">
        <f ca="1">IFERROR(G7/E7,0)</f>
        <v>0.20393278492428793</v>
      </c>
      <c r="K7" s="39">
        <f ca="1">IFERROR(SUM(G7,H7)/E7,0)</f>
        <v>0.27691504480517393</v>
      </c>
      <c r="L7" s="40">
        <f ca="1">IFERROR(SUM(G7,H7,I7)/E7,0)</f>
        <v>0.50117714437320349</v>
      </c>
      <c r="M7" s="4"/>
    </row>
    <row r="8" spans="1:13" ht="25.5" x14ac:dyDescent="0.25">
      <c r="A8" s="17"/>
      <c r="B8" s="18">
        <v>160</v>
      </c>
      <c r="C8" s="19" t="s">
        <v>148</v>
      </c>
      <c r="D8" s="20">
        <v>15.858108999999994</v>
      </c>
      <c r="E8" s="21">
        <v>18.740854999999986</v>
      </c>
      <c r="F8" s="21">
        <f t="shared" ref="F8:F20" si="0">SUM(G8,H8,I8)</f>
        <v>9.3924881920122658</v>
      </c>
      <c r="G8" s="21">
        <v>3.8218747520122633</v>
      </c>
      <c r="H8" s="21">
        <v>1.3677499500000001</v>
      </c>
      <c r="I8" s="21">
        <v>4.2028634900000013</v>
      </c>
      <c r="J8" s="22">
        <f t="shared" ref="J8:J20" si="1">IFERROR(G8/E8,0)</f>
        <v>0.20393278492428793</v>
      </c>
      <c r="K8" s="22">
        <f t="shared" ref="K8:K20" si="2">IFERROR(SUM(G8,H8)/E8,0)</f>
        <v>0.27691504480517393</v>
      </c>
      <c r="L8" s="23">
        <f t="shared" ref="L8:L20" si="3">IFERROR(SUM(G8,H8,I8)/E8,0)</f>
        <v>0.50117714437320349</v>
      </c>
      <c r="M8" s="4"/>
    </row>
    <row r="9" spans="1:13" x14ac:dyDescent="0.25">
      <c r="A9" s="34" t="s">
        <v>206</v>
      </c>
      <c r="B9" s="57"/>
      <c r="C9" s="36"/>
      <c r="D9" s="37">
        <f ca="1">SUM(D10:OFFSET(D8,(MATCH("GOBIERNOS LOCALES",$A$8:$A$50,0)-MATCH("GOBIERNOS REGIONALES",$A$8:$A$50,0)),0))</f>
        <v>11.55298</v>
      </c>
      <c r="E9" s="38">
        <f ca="1">SUM(E10:OFFSET(E8,(MATCH("GOBIERNOS LOCALES",$A$8:$A$50,0)-MATCH("GOBIERNOS REGIONALES",$A$8:$A$50,0)),0))</f>
        <v>14.325014999999999</v>
      </c>
      <c r="F9" s="38">
        <f ca="1">SUM(F10:OFFSET(F8,(MATCH("GOBIERNOS LOCALES",$A$8:$A$50,0)-MATCH("GOBIERNOS REGIONALES",$A$8:$A$50,0)),0))</f>
        <v>5.4183128209059905</v>
      </c>
      <c r="G9" s="38">
        <f ca="1">SUM(G10:OFFSET(G8,(MATCH("GOBIERNOS LOCALES",$A$8:$A$50,0)-MATCH("GOBIERNOS REGIONALES",$A$8:$A$50,0)),0))</f>
        <v>3.20033761090599</v>
      </c>
      <c r="H9" s="38">
        <f ca="1">SUM(H10:OFFSET(H8,(MATCH("GOBIERNOS LOCALES",$A$8:$A$50,0)-MATCH("GOBIERNOS REGIONALES",$A$8:$A$50,0)),0))</f>
        <v>1.2272230999999998</v>
      </c>
      <c r="I9" s="38">
        <f ca="1">SUM(I10:OFFSET(I8,(MATCH("GOBIERNOS LOCALES",$A$8:$A$50,0)-MATCH("GOBIERNOS REGIONALES",$A$8:$A$50,0)),0))</f>
        <v>0.99075210999999985</v>
      </c>
      <c r="J9" s="39">
        <f t="shared" ca="1" si="1"/>
        <v>0.22340902336967816</v>
      </c>
      <c r="K9" s="39">
        <f t="shared" ca="1" si="2"/>
        <v>0.30907895809574998</v>
      </c>
      <c r="L9" s="40">
        <f t="shared" ca="1" si="3"/>
        <v>0.37824133663427162</v>
      </c>
      <c r="M9" s="4"/>
    </row>
    <row r="10" spans="1:13" x14ac:dyDescent="0.25">
      <c r="A10" s="17"/>
      <c r="B10" s="18">
        <v>440</v>
      </c>
      <c r="C10" s="19" t="s">
        <v>207</v>
      </c>
      <c r="D10" s="20">
        <v>0.620058</v>
      </c>
      <c r="E10" s="21">
        <v>0.53069100000000002</v>
      </c>
      <c r="F10" s="21">
        <f t="shared" si="0"/>
        <v>0.36157503404127839</v>
      </c>
      <c r="G10" s="21">
        <v>0.31065335404127836</v>
      </c>
      <c r="H10" s="21">
        <v>4.4241679999999999E-2</v>
      </c>
      <c r="I10" s="21">
        <v>6.6800000000000002E-3</v>
      </c>
      <c r="J10" s="22">
        <f t="shared" si="1"/>
        <v>0.58537520711916791</v>
      </c>
      <c r="K10" s="22">
        <f t="shared" si="2"/>
        <v>0.66874138442385178</v>
      </c>
      <c r="L10" s="23">
        <f t="shared" si="3"/>
        <v>0.68132874693800793</v>
      </c>
      <c r="M10" s="4"/>
    </row>
    <row r="11" spans="1:13" x14ac:dyDescent="0.25">
      <c r="A11" s="17"/>
      <c r="B11" s="18">
        <v>442</v>
      </c>
      <c r="C11" s="19" t="s">
        <v>209</v>
      </c>
      <c r="D11" s="20">
        <v>0.2</v>
      </c>
      <c r="E11" s="21">
        <v>1.6210709999999999</v>
      </c>
      <c r="F11" s="21">
        <f t="shared" si="0"/>
        <v>0.49371513736993577</v>
      </c>
      <c r="G11" s="21">
        <v>0.13337982736993581</v>
      </c>
      <c r="H11" s="21">
        <v>0.22747276999999999</v>
      </c>
      <c r="I11" s="21">
        <v>0.13286254</v>
      </c>
      <c r="J11" s="22">
        <f t="shared" si="1"/>
        <v>8.2278831321969129E-2</v>
      </c>
      <c r="K11" s="22">
        <f t="shared" si="2"/>
        <v>0.22260135266742531</v>
      </c>
      <c r="L11" s="23">
        <f t="shared" si="3"/>
        <v>0.30456108176010538</v>
      </c>
      <c r="M11" s="4"/>
    </row>
    <row r="12" spans="1:13" x14ac:dyDescent="0.25">
      <c r="A12" s="17"/>
      <c r="B12" s="18">
        <v>444</v>
      </c>
      <c r="C12" s="19" t="s">
        <v>211</v>
      </c>
      <c r="D12" s="20">
        <v>1.5774409999999999</v>
      </c>
      <c r="E12" s="21">
        <v>1.5774409999999999</v>
      </c>
      <c r="F12" s="21">
        <f t="shared" si="0"/>
        <v>0.53955297867842866</v>
      </c>
      <c r="G12" s="21">
        <v>0.28860609867842868</v>
      </c>
      <c r="H12" s="21">
        <v>0.12619429999999998</v>
      </c>
      <c r="I12" s="21">
        <v>0.12475258</v>
      </c>
      <c r="J12" s="22">
        <f t="shared" si="1"/>
        <v>0.18295841091896858</v>
      </c>
      <c r="K12" s="22">
        <f t="shared" si="2"/>
        <v>0.26295778965959976</v>
      </c>
      <c r="L12" s="23">
        <f t="shared" si="3"/>
        <v>0.34204320711736841</v>
      </c>
      <c r="M12" s="4"/>
    </row>
    <row r="13" spans="1:13" x14ac:dyDescent="0.25">
      <c r="A13" s="17"/>
      <c r="B13" s="18">
        <v>446</v>
      </c>
      <c r="C13" s="19" t="s">
        <v>213</v>
      </c>
      <c r="D13" s="20">
        <v>3.3416410000000001</v>
      </c>
      <c r="E13" s="21">
        <v>4.0650949999999995</v>
      </c>
      <c r="F13" s="21">
        <f t="shared" si="0"/>
        <v>1.3281085310421479</v>
      </c>
      <c r="G13" s="21">
        <v>0.76592851104214787</v>
      </c>
      <c r="H13" s="21">
        <v>0.28939703</v>
      </c>
      <c r="I13" s="21">
        <v>0.27278299</v>
      </c>
      <c r="J13" s="22">
        <f t="shared" si="1"/>
        <v>0.18841589459585767</v>
      </c>
      <c r="K13" s="22">
        <f t="shared" si="2"/>
        <v>0.25960661215596387</v>
      </c>
      <c r="L13" s="23">
        <f t="shared" si="3"/>
        <v>0.32671033051924936</v>
      </c>
      <c r="M13" s="4"/>
    </row>
    <row r="14" spans="1:13" x14ac:dyDescent="0.25">
      <c r="A14" s="17"/>
      <c r="B14" s="18">
        <v>447</v>
      </c>
      <c r="C14" s="19" t="s">
        <v>214</v>
      </c>
      <c r="D14" s="20">
        <v>0</v>
      </c>
      <c r="E14" s="21">
        <v>0.4</v>
      </c>
      <c r="F14" s="21">
        <f t="shared" si="0"/>
        <v>0.33249590842069987</v>
      </c>
      <c r="G14" s="21">
        <v>0.11759010842069983</v>
      </c>
      <c r="H14" s="21">
        <v>0.16721032</v>
      </c>
      <c r="I14" s="21">
        <v>4.7695479999999998E-2</v>
      </c>
      <c r="J14" s="22">
        <f t="shared" si="1"/>
        <v>0.29397527105174959</v>
      </c>
      <c r="K14" s="22">
        <f t="shared" si="2"/>
        <v>0.71200107105174959</v>
      </c>
      <c r="L14" s="23">
        <f t="shared" si="3"/>
        <v>0.83123977105174962</v>
      </c>
      <c r="M14" s="4"/>
    </row>
    <row r="15" spans="1:13" x14ac:dyDescent="0.25">
      <c r="A15" s="17"/>
      <c r="B15" s="18">
        <v>449</v>
      </c>
      <c r="C15" s="19" t="s">
        <v>216</v>
      </c>
      <c r="D15" s="20">
        <v>2.5919999999999999E-2</v>
      </c>
      <c r="E15" s="21">
        <v>2.5919999999999999E-2</v>
      </c>
      <c r="F15" s="21">
        <f t="shared" si="0"/>
        <v>1.5938969867738038E-2</v>
      </c>
      <c r="G15" s="21">
        <v>1.2213549867738038E-2</v>
      </c>
      <c r="H15" s="21">
        <v>1.6171099999999999E-3</v>
      </c>
      <c r="I15" s="21">
        <v>2.10831E-3</v>
      </c>
      <c r="J15" s="22">
        <f t="shared" si="1"/>
        <v>0.47120176958865889</v>
      </c>
      <c r="K15" s="22">
        <f t="shared" si="2"/>
        <v>0.53359027267507864</v>
      </c>
      <c r="L15" s="23">
        <f t="shared" si="3"/>
        <v>0.61492939304544902</v>
      </c>
      <c r="M15" s="4"/>
    </row>
    <row r="16" spans="1:13" x14ac:dyDescent="0.25">
      <c r="A16" s="17"/>
      <c r="B16" s="18">
        <v>453</v>
      </c>
      <c r="C16" s="19" t="s">
        <v>220</v>
      </c>
      <c r="D16" s="20">
        <v>0.32536199999999998</v>
      </c>
      <c r="E16" s="21">
        <v>0.36792400000000003</v>
      </c>
      <c r="F16" s="21">
        <f t="shared" si="0"/>
        <v>0.18211113759711145</v>
      </c>
      <c r="G16" s="21">
        <v>0.18356407759711146</v>
      </c>
      <c r="H16" s="21">
        <v>1.4863709999999999E-2</v>
      </c>
      <c r="I16" s="21">
        <v>-1.6316650000000002E-2</v>
      </c>
      <c r="J16" s="22">
        <f t="shared" si="1"/>
        <v>0.49891846576225374</v>
      </c>
      <c r="K16" s="22">
        <f t="shared" si="2"/>
        <v>0.53931732530933418</v>
      </c>
      <c r="L16" s="23">
        <f t="shared" si="3"/>
        <v>0.49496944368160661</v>
      </c>
      <c r="M16" s="4"/>
    </row>
    <row r="17" spans="1:13" x14ac:dyDescent="0.25">
      <c r="A17" s="17"/>
      <c r="B17" s="18">
        <v>456</v>
      </c>
      <c r="C17" s="19" t="s">
        <v>223</v>
      </c>
      <c r="D17" s="20">
        <v>3.5</v>
      </c>
      <c r="E17" s="21">
        <v>3.5</v>
      </c>
      <c r="F17" s="21">
        <f t="shared" si="0"/>
        <v>0.84159113525108342</v>
      </c>
      <c r="G17" s="21">
        <v>0.49928459525108337</v>
      </c>
      <c r="H17" s="21">
        <v>0.12683694000000001</v>
      </c>
      <c r="I17" s="21">
        <v>0.21546959999999998</v>
      </c>
      <c r="J17" s="22">
        <f t="shared" si="1"/>
        <v>0.14265274150030954</v>
      </c>
      <c r="K17" s="22">
        <f t="shared" si="2"/>
        <v>0.17889186721459524</v>
      </c>
      <c r="L17" s="23">
        <f t="shared" si="3"/>
        <v>0.24045461007173813</v>
      </c>
      <c r="M17" s="4"/>
    </row>
    <row r="18" spans="1:13" x14ac:dyDescent="0.25">
      <c r="A18" s="17"/>
      <c r="B18" s="18">
        <v>459</v>
      </c>
      <c r="C18" s="19" t="s">
        <v>226</v>
      </c>
      <c r="D18" s="20">
        <v>1.5</v>
      </c>
      <c r="E18" s="21">
        <v>1.79806</v>
      </c>
      <c r="F18" s="21">
        <f t="shared" si="0"/>
        <v>1.0001160744179489</v>
      </c>
      <c r="G18" s="21">
        <v>0.64918282441794872</v>
      </c>
      <c r="H18" s="21">
        <v>0.193135</v>
      </c>
      <c r="I18" s="21">
        <v>0.15779825000000003</v>
      </c>
      <c r="J18" s="22">
        <f t="shared" si="1"/>
        <v>0.36104625230412152</v>
      </c>
      <c r="K18" s="22">
        <f t="shared" si="2"/>
        <v>0.46845924185953125</v>
      </c>
      <c r="L18" s="23">
        <f t="shared" si="3"/>
        <v>0.55621952238409667</v>
      </c>
      <c r="M18" s="4"/>
    </row>
    <row r="19" spans="1:13" x14ac:dyDescent="0.25">
      <c r="A19" s="17"/>
      <c r="B19" s="18">
        <v>460</v>
      </c>
      <c r="C19" s="19" t="s">
        <v>227</v>
      </c>
      <c r="D19" s="20">
        <v>0.46255799999999997</v>
      </c>
      <c r="E19" s="21">
        <v>0.43881299999999995</v>
      </c>
      <c r="F19" s="21">
        <f t="shared" si="0"/>
        <v>0.32310791421961782</v>
      </c>
      <c r="G19" s="21">
        <v>0.23993466421961784</v>
      </c>
      <c r="H19" s="21">
        <v>3.6254239999999993E-2</v>
      </c>
      <c r="I19" s="21">
        <v>4.6919010000000004E-2</v>
      </c>
      <c r="J19" s="22">
        <f t="shared" si="1"/>
        <v>0.54678112138796675</v>
      </c>
      <c r="K19" s="22">
        <f t="shared" si="2"/>
        <v>0.62940000460245682</v>
      </c>
      <c r="L19" s="23">
        <f t="shared" si="3"/>
        <v>0.7363225661491748</v>
      </c>
      <c r="M19" s="4"/>
    </row>
    <row r="20" spans="1:13" ht="15.75" thickBot="1" x14ac:dyDescent="0.3">
      <c r="A20" s="41" t="s">
        <v>233</v>
      </c>
      <c r="B20" s="58"/>
      <c r="C20" s="43"/>
      <c r="D20" s="44">
        <v>7.9149460000000005</v>
      </c>
      <c r="E20" s="45">
        <v>9.4605570000000014</v>
      </c>
      <c r="F20" s="45">
        <f t="shared" si="0"/>
        <v>2.9118239621563813</v>
      </c>
      <c r="G20" s="45">
        <v>1.3596505521563813</v>
      </c>
      <c r="H20" s="45">
        <v>0.64155742000000004</v>
      </c>
      <c r="I20" s="45">
        <v>0.91061599000000004</v>
      </c>
      <c r="J20" s="46">
        <f t="shared" si="1"/>
        <v>0.14371781198045538</v>
      </c>
      <c r="K20" s="46">
        <f t="shared" si="2"/>
        <v>0.21153172822238489</v>
      </c>
      <c r="L20" s="47">
        <f t="shared" si="3"/>
        <v>0.30778567923182332</v>
      </c>
      <c r="M20" s="4"/>
    </row>
    <row r="21" spans="1:13" x14ac:dyDescent="0.25">
      <c r="D21" s="5"/>
      <c r="E21" s="5"/>
      <c r="F21" s="5"/>
      <c r="G21" s="5"/>
      <c r="H21" s="5"/>
      <c r="I21" s="5"/>
      <c r="J21" s="4"/>
      <c r="K21" s="4"/>
      <c r="L21" s="4"/>
      <c r="M2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workbookViewId="0">
      <selection activeCell="E21" sqref="E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1</v>
      </c>
      <c r="B1" s="49" t="s">
        <v>13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246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1626.8864380000005</v>
      </c>
      <c r="I6" s="14">
        <v>2052.596223</v>
      </c>
      <c r="J6" s="14">
        <v>1198.9760920400249</v>
      </c>
      <c r="K6" s="14">
        <v>907.71034969002449</v>
      </c>
      <c r="L6" s="14">
        <v>151.72616455999997</v>
      </c>
      <c r="M6" s="14">
        <v>139.53957779000004</v>
      </c>
      <c r="N6" s="15">
        <v>0.44222547986732047</v>
      </c>
      <c r="O6" s="15">
        <v>0.51614462814395634</v>
      </c>
      <c r="P6" s="16">
        <v>0.58412661906180685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ca="1">SUM(H8:OFFSET(H6,MATCH("PROYECTOS",$A$8:$A$50,0),0))</f>
        <v>1475.469197999998</v>
      </c>
      <c r="I7" s="38">
        <f ca="1">SUM(I8:OFFSET(I6,MATCH("PROYECTOS",$A$8:$A$50,0),0))</f>
        <v>1891.1804229999984</v>
      </c>
      <c r="J7" s="38">
        <f ca="1">SUM(J8:OFFSET(J6,MATCH("PROYECTOS",$A$8:$A$50,0),0))</f>
        <v>1158.3282181975471</v>
      </c>
      <c r="K7" s="38">
        <f ca="1">SUM(K8:OFFSET(K6,MATCH("PROYECTOS",$A$8:$A$50,0),0))</f>
        <v>884.79886342754719</v>
      </c>
      <c r="L7" s="38">
        <f ca="1">SUM(L8:OFFSET(L6,MATCH("PROYECTOS",$A$8:$A$50,0),0))</f>
        <v>145.44340159000004</v>
      </c>
      <c r="M7" s="38">
        <f ca="1">SUM(M8:OFFSET(M6,MATCH("PROYECTOS",$A$8:$A$50,0),0))</f>
        <v>128.08595317999996</v>
      </c>
      <c r="N7" s="39">
        <f ca="1">IFERROR(K7/I7,0)</f>
        <v>0.4678553419160198</v>
      </c>
      <c r="O7" s="39">
        <f ca="1">IFERROR(SUM(K7,L7)/I7,0)</f>
        <v>0.54476148996046792</v>
      </c>
      <c r="P7" s="40">
        <f ca="1">IFERROR(SUM(K7,L7,M7)/I7,0)</f>
        <v>0.61248953516559757</v>
      </c>
      <c r="Q7" s="64"/>
      <c r="R7" s="38"/>
      <c r="S7" s="40"/>
    </row>
    <row r="8" spans="1:19" ht="25.5" x14ac:dyDescent="0.25">
      <c r="A8" s="17"/>
      <c r="B8" s="19">
        <v>5000017</v>
      </c>
      <c r="C8" s="19" t="s">
        <v>296</v>
      </c>
      <c r="D8" s="68">
        <v>3033254</v>
      </c>
      <c r="E8" s="19" t="s">
        <v>284</v>
      </c>
      <c r="F8" s="69">
        <v>218</v>
      </c>
      <c r="G8" s="19" t="s">
        <v>306</v>
      </c>
      <c r="H8" s="20">
        <v>387.01441400000004</v>
      </c>
      <c r="I8" s="21">
        <v>424.75789700000013</v>
      </c>
      <c r="J8" s="21">
        <f t="shared" ref="J8:J16" si="0">SUM(K8,L8,M8)</f>
        <v>281.39406409875505</v>
      </c>
      <c r="K8" s="21">
        <v>232.19120180875504</v>
      </c>
      <c r="L8" s="21">
        <v>27.213291650000016</v>
      </c>
      <c r="M8" s="21">
        <v>21.989570639999993</v>
      </c>
      <c r="N8" s="22">
        <f t="shared" ref="N8:N17" si="1">IFERROR(K8/I8,0)</f>
        <v>0.54664363734891308</v>
      </c>
      <c r="O8" s="22">
        <f t="shared" ref="O8:O17" si="2">IFERROR(SUM(K8,L8)/I8,0)</f>
        <v>0.61071140828902581</v>
      </c>
      <c r="P8" s="23">
        <f t="shared" ref="P8:P17" si="3">IFERROR(SUM(K8,L8,M8)/I8,0)</f>
        <v>0.66248106529907547</v>
      </c>
      <c r="Q8" s="70">
        <v>1601503</v>
      </c>
      <c r="R8" s="21">
        <v>559184.42200000002</v>
      </c>
      <c r="S8" s="23">
        <f>IFERROR(R8/Q8,0)</f>
        <v>0.34916226944314188</v>
      </c>
    </row>
    <row r="9" spans="1:19" ht="38.25" x14ac:dyDescent="0.25">
      <c r="A9" s="17"/>
      <c r="B9" s="19">
        <v>5000018</v>
      </c>
      <c r="C9" s="19" t="s">
        <v>297</v>
      </c>
      <c r="D9" s="68">
        <v>3033255</v>
      </c>
      <c r="E9" s="19" t="s">
        <v>285</v>
      </c>
      <c r="F9" s="69">
        <v>219</v>
      </c>
      <c r="G9" s="19" t="s">
        <v>307</v>
      </c>
      <c r="H9" s="20">
        <v>273.77885400000014</v>
      </c>
      <c r="I9" s="21">
        <v>390.35280499999982</v>
      </c>
      <c r="J9" s="21">
        <f t="shared" si="0"/>
        <v>249.81691872309216</v>
      </c>
      <c r="K9" s="21">
        <v>193.6261765130921</v>
      </c>
      <c r="L9" s="21">
        <v>29.070246120000022</v>
      </c>
      <c r="M9" s="21">
        <v>27.120496090000003</v>
      </c>
      <c r="N9" s="22">
        <f t="shared" si="1"/>
        <v>0.49602865416348729</v>
      </c>
      <c r="O9" s="22">
        <f t="shared" si="2"/>
        <v>0.57050037755740535</v>
      </c>
      <c r="P9" s="23">
        <f t="shared" si="3"/>
        <v>0.63997726037370806</v>
      </c>
      <c r="Q9" s="70">
        <v>492903</v>
      </c>
      <c r="R9" s="21">
        <v>288466.93599999999</v>
      </c>
      <c r="S9" s="23">
        <f t="shared" ref="S9:S16" si="4">IFERROR(R9/Q9,0)</f>
        <v>0.58524077962601162</v>
      </c>
    </row>
    <row r="10" spans="1:19" ht="38.25" x14ac:dyDescent="0.25">
      <c r="A10" s="17"/>
      <c r="B10" s="19">
        <v>5000019</v>
      </c>
      <c r="C10" s="19" t="s">
        <v>298</v>
      </c>
      <c r="D10" s="68">
        <v>3033256</v>
      </c>
      <c r="E10" s="19" t="s">
        <v>286</v>
      </c>
      <c r="F10" s="69">
        <v>220</v>
      </c>
      <c r="G10" s="19" t="s">
        <v>308</v>
      </c>
      <c r="H10" s="20">
        <v>89.556607999999997</v>
      </c>
      <c r="I10" s="21">
        <v>129.19427099999999</v>
      </c>
      <c r="J10" s="21">
        <f t="shared" si="0"/>
        <v>93.24113512599979</v>
      </c>
      <c r="K10" s="21">
        <v>80.803222085999792</v>
      </c>
      <c r="L10" s="21">
        <v>6.9995124399999975</v>
      </c>
      <c r="M10" s="21">
        <v>5.4384006000000014</v>
      </c>
      <c r="N10" s="22">
        <f t="shared" si="1"/>
        <v>0.62543966896179015</v>
      </c>
      <c r="O10" s="22">
        <f t="shared" si="2"/>
        <v>0.67961786421628401</v>
      </c>
      <c r="P10" s="23">
        <f t="shared" si="3"/>
        <v>0.72171261468706926</v>
      </c>
      <c r="Q10" s="70">
        <v>2783966</v>
      </c>
      <c r="R10" s="21">
        <v>1965304.6400000001</v>
      </c>
      <c r="S10" s="23">
        <f t="shared" si="4"/>
        <v>0.7059370121617865</v>
      </c>
    </row>
    <row r="11" spans="1:19" ht="25.5" x14ac:dyDescent="0.25">
      <c r="A11" s="17"/>
      <c r="B11" s="19">
        <v>5000027</v>
      </c>
      <c r="C11" s="19" t="s">
        <v>299</v>
      </c>
      <c r="D11" s="68">
        <v>3033311</v>
      </c>
      <c r="E11" s="19" t="s">
        <v>287</v>
      </c>
      <c r="F11" s="69">
        <v>16</v>
      </c>
      <c r="G11" s="19" t="s">
        <v>309</v>
      </c>
      <c r="H11" s="20">
        <v>165.6729169999999</v>
      </c>
      <c r="I11" s="21">
        <v>181.17319900000001</v>
      </c>
      <c r="J11" s="21">
        <f t="shared" si="0"/>
        <v>122.72723632742964</v>
      </c>
      <c r="K11" s="21">
        <v>95.258508317429644</v>
      </c>
      <c r="L11" s="21">
        <v>14.11178176</v>
      </c>
      <c r="M11" s="21">
        <v>13.356946249999993</v>
      </c>
      <c r="N11" s="22">
        <f t="shared" si="1"/>
        <v>0.52578697535406238</v>
      </c>
      <c r="O11" s="22">
        <f t="shared" si="2"/>
        <v>0.60367808638975151</v>
      </c>
      <c r="P11" s="23">
        <f t="shared" si="3"/>
        <v>0.67740282229839988</v>
      </c>
      <c r="Q11" s="70">
        <v>1713709</v>
      </c>
      <c r="R11" s="21">
        <v>1308056.0330000001</v>
      </c>
      <c r="S11" s="23">
        <f t="shared" si="4"/>
        <v>0.76328946921560203</v>
      </c>
    </row>
    <row r="12" spans="1:19" ht="38.25" x14ac:dyDescent="0.25">
      <c r="A12" s="17"/>
      <c r="B12" s="19">
        <v>5000029</v>
      </c>
      <c r="C12" s="19" t="s">
        <v>300</v>
      </c>
      <c r="D12" s="68">
        <v>3033313</v>
      </c>
      <c r="E12" s="19" t="s">
        <v>289</v>
      </c>
      <c r="F12" s="69">
        <v>16</v>
      </c>
      <c r="G12" s="19" t="s">
        <v>309</v>
      </c>
      <c r="H12" s="20">
        <v>96.324110000000033</v>
      </c>
      <c r="I12" s="21">
        <v>119.46020999999998</v>
      </c>
      <c r="J12" s="21">
        <f t="shared" si="0"/>
        <v>70.317297175384184</v>
      </c>
      <c r="K12" s="21">
        <v>44.725977275384182</v>
      </c>
      <c r="L12" s="21">
        <v>17.209194970000006</v>
      </c>
      <c r="M12" s="21">
        <v>8.3821249299999998</v>
      </c>
      <c r="N12" s="22">
        <f t="shared" si="1"/>
        <v>0.37440062490585102</v>
      </c>
      <c r="O12" s="22">
        <f t="shared" si="2"/>
        <v>0.51845859173848929</v>
      </c>
      <c r="P12" s="23">
        <f t="shared" si="3"/>
        <v>0.58862526003749871</v>
      </c>
      <c r="Q12" s="70">
        <v>143325</v>
      </c>
      <c r="R12" s="21">
        <v>108876.834</v>
      </c>
      <c r="S12" s="23">
        <f t="shared" si="4"/>
        <v>0.75964998430141284</v>
      </c>
    </row>
    <row r="13" spans="1:19" ht="25.5" x14ac:dyDescent="0.25">
      <c r="A13" s="17"/>
      <c r="B13" s="19">
        <v>5004424</v>
      </c>
      <c r="C13" s="19" t="s">
        <v>301</v>
      </c>
      <c r="D13" s="68">
        <v>3000001</v>
      </c>
      <c r="E13" s="19" t="s">
        <v>276</v>
      </c>
      <c r="F13" s="69">
        <v>60</v>
      </c>
      <c r="G13" s="19" t="s">
        <v>310</v>
      </c>
      <c r="H13" s="20">
        <v>11.269781999999996</v>
      </c>
      <c r="I13" s="21">
        <v>12.595239999999995</v>
      </c>
      <c r="J13" s="21">
        <f t="shared" si="0"/>
        <v>6.0085761682829526</v>
      </c>
      <c r="K13" s="21">
        <v>4.0164699682829523</v>
      </c>
      <c r="L13" s="21">
        <v>0.87232944000000012</v>
      </c>
      <c r="M13" s="21">
        <v>1.1197767599999999</v>
      </c>
      <c r="N13" s="22">
        <f t="shared" si="1"/>
        <v>0.31888792657249515</v>
      </c>
      <c r="O13" s="22">
        <f t="shared" si="2"/>
        <v>0.38814658619311382</v>
      </c>
      <c r="P13" s="23">
        <f t="shared" si="3"/>
        <v>0.47705134386347181</v>
      </c>
      <c r="Q13" s="70">
        <v>916</v>
      </c>
      <c r="R13" s="21">
        <v>307.39999999999998</v>
      </c>
      <c r="S13" s="23">
        <f t="shared" si="4"/>
        <v>0.33558951965065498</v>
      </c>
    </row>
    <row r="14" spans="1:19" ht="25.5" x14ac:dyDescent="0.25">
      <c r="A14" s="17"/>
      <c r="B14" s="19">
        <v>5004425</v>
      </c>
      <c r="C14" s="19" t="s">
        <v>302</v>
      </c>
      <c r="D14" s="68">
        <v>3000001</v>
      </c>
      <c r="E14" s="19" t="s">
        <v>276</v>
      </c>
      <c r="F14" s="69">
        <v>80</v>
      </c>
      <c r="G14" s="19" t="s">
        <v>311</v>
      </c>
      <c r="H14" s="20">
        <v>5.5496769999999991</v>
      </c>
      <c r="I14" s="21">
        <v>8.0091829999999984</v>
      </c>
      <c r="J14" s="21">
        <f t="shared" si="0"/>
        <v>3.9215212064342024</v>
      </c>
      <c r="K14" s="21">
        <v>2.4825508164342027</v>
      </c>
      <c r="L14" s="21">
        <v>0.44383494000000007</v>
      </c>
      <c r="M14" s="21">
        <v>0.99513545000000003</v>
      </c>
      <c r="N14" s="22">
        <f t="shared" si="1"/>
        <v>0.30996305321456674</v>
      </c>
      <c r="O14" s="22">
        <f t="shared" si="2"/>
        <v>0.36537881035234221</v>
      </c>
      <c r="P14" s="23">
        <f t="shared" si="3"/>
        <v>0.48962811892726177</v>
      </c>
      <c r="Q14" s="70">
        <v>138</v>
      </c>
      <c r="R14" s="21">
        <v>65</v>
      </c>
      <c r="S14" s="23">
        <f t="shared" si="4"/>
        <v>0.47101449275362317</v>
      </c>
    </row>
    <row r="15" spans="1:19" ht="38.25" x14ac:dyDescent="0.25">
      <c r="A15" s="17"/>
      <c r="B15" s="19">
        <v>5004426</v>
      </c>
      <c r="C15" s="19" t="s">
        <v>303</v>
      </c>
      <c r="D15" s="68">
        <v>3000001</v>
      </c>
      <c r="E15" s="19" t="s">
        <v>276</v>
      </c>
      <c r="F15" s="69">
        <v>60</v>
      </c>
      <c r="G15" s="19" t="s">
        <v>310</v>
      </c>
      <c r="H15" s="20">
        <v>42.323931000000002</v>
      </c>
      <c r="I15" s="21">
        <v>77.328819000000053</v>
      </c>
      <c r="J15" s="21">
        <f t="shared" si="0"/>
        <v>31.065314545981863</v>
      </c>
      <c r="K15" s="21">
        <v>19.060531885981863</v>
      </c>
      <c r="L15" s="21">
        <v>6.0989935000000015</v>
      </c>
      <c r="M15" s="21">
        <v>5.9057891599999994</v>
      </c>
      <c r="N15" s="22">
        <f t="shared" si="1"/>
        <v>0.24648678374335253</v>
      </c>
      <c r="O15" s="22">
        <f t="shared" si="2"/>
        <v>0.3253576830907226</v>
      </c>
      <c r="P15" s="23">
        <f t="shared" si="3"/>
        <v>0.40173010460669056</v>
      </c>
      <c r="Q15" s="70">
        <v>1116</v>
      </c>
      <c r="R15" s="21">
        <v>599.63900000000001</v>
      </c>
      <c r="S15" s="23">
        <f t="shared" si="4"/>
        <v>0.53731093189964163</v>
      </c>
    </row>
    <row r="16" spans="1:19" x14ac:dyDescent="0.25">
      <c r="A16" s="17"/>
      <c r="B16" s="19">
        <v>9000000</v>
      </c>
      <c r="C16" s="19" t="s">
        <v>304</v>
      </c>
      <c r="D16" s="68">
        <v>9000000</v>
      </c>
      <c r="E16" s="19" t="s">
        <v>305</v>
      </c>
      <c r="F16" s="69"/>
      <c r="G16" s="19" t="s">
        <v>312</v>
      </c>
      <c r="H16" s="20">
        <v>403.97890499999824</v>
      </c>
      <c r="I16" s="21">
        <v>548.30879899999843</v>
      </c>
      <c r="J16" s="21">
        <f t="shared" si="0"/>
        <v>299.83615482618728</v>
      </c>
      <c r="K16" s="21">
        <v>212.63422475618736</v>
      </c>
      <c r="L16" s="21">
        <v>43.42421676999998</v>
      </c>
      <c r="M16" s="21">
        <v>43.777713299999981</v>
      </c>
      <c r="N16" s="22">
        <f t="shared" si="1"/>
        <v>0.38780013223203441</v>
      </c>
      <c r="O16" s="22">
        <f t="shared" si="2"/>
        <v>0.46699677625670943</v>
      </c>
      <c r="P16" s="23">
        <f t="shared" si="3"/>
        <v>0.54683812365044349</v>
      </c>
      <c r="Q16" s="70"/>
      <c r="R16" s="21"/>
      <c r="S16" s="23">
        <f t="shared" si="4"/>
        <v>0</v>
      </c>
    </row>
    <row r="17" spans="1:19" ht="15.75" thickBot="1" x14ac:dyDescent="0.3">
      <c r="A17" s="41" t="s">
        <v>294</v>
      </c>
      <c r="B17" s="43"/>
      <c r="C17" s="43"/>
      <c r="D17" s="65"/>
      <c r="E17" s="43"/>
      <c r="F17" s="66"/>
      <c r="G17" s="43"/>
      <c r="H17" s="44">
        <f ca="1">OFFSET(H17,-MATCH("PROYECTOS",$A$8:$A$50,0)-1,0)-(OFFSET(H17,-MATCH("PROYECTOS",$A$8:$A$50,0),0))</f>
        <v>151.41724000000249</v>
      </c>
      <c r="I17" s="45">
        <f t="shared" ref="I17:M17" ca="1" si="5">OFFSET(I17,-MATCH("PROYECTOS",$A$8:$A$50,0)-1,0)-(OFFSET(I17,-MATCH("PROYECTOS",$A$8:$A$50,0),0))</f>
        <v>161.41580000000158</v>
      </c>
      <c r="J17" s="45">
        <f t="shared" ca="1" si="5"/>
        <v>40.647873842477793</v>
      </c>
      <c r="K17" s="45">
        <f t="shared" ca="1" si="5"/>
        <v>22.911486262477297</v>
      </c>
      <c r="L17" s="45">
        <f t="shared" ca="1" si="5"/>
        <v>6.2827629699999363</v>
      </c>
      <c r="M17" s="45">
        <f t="shared" ca="1" si="5"/>
        <v>11.453624610000077</v>
      </c>
      <c r="N17" s="46">
        <f t="shared" ca="1" si="1"/>
        <v>0.14194079056992606</v>
      </c>
      <c r="O17" s="46">
        <f t="shared" ca="1" si="2"/>
        <v>0.18086364056354426</v>
      </c>
      <c r="P17" s="47">
        <f t="shared" ca="1" si="3"/>
        <v>0.25182091122725847</v>
      </c>
      <c r="Q17" s="67"/>
      <c r="R17" s="45"/>
      <c r="S17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13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41</v>
      </c>
      <c r="B1" s="51" t="s">
        <v>27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743</v>
      </c>
      <c r="N2" s="72" t="s">
        <v>758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35.326035000000012</v>
      </c>
      <c r="E6" s="14">
        <f ca="1">SUM(E7:OFFSET(E7,50,0))</f>
        <v>42.526427000000005</v>
      </c>
      <c r="F6" s="14">
        <f ca="1">SUM(F7:OFFSET(F7,50,0))</f>
        <v>17.722624975074638</v>
      </c>
      <c r="G6" s="14">
        <f ca="1">SUM(G7:OFFSET(G7,50,0))</f>
        <v>8.3818629150746347</v>
      </c>
      <c r="H6" s="14">
        <f ca="1">SUM(H7:OFFSET(H7,50,0))</f>
        <v>3.2365304700000008</v>
      </c>
      <c r="I6" s="14">
        <f ca="1">SUM(I7:OFFSET(I7,50,0))</f>
        <v>6.1042315899999986</v>
      </c>
      <c r="J6" s="15">
        <f ca="1">IFERROR(G6/E6,0)</f>
        <v>0.19709774618673309</v>
      </c>
      <c r="K6" s="15">
        <f ca="1">IFERROR(SUM(G6,H6)/E6,0)</f>
        <v>0.27320408049034156</v>
      </c>
      <c r="L6" s="16">
        <f ca="1">IFERROR(SUM(G6,H6,I6)/E6,0)</f>
        <v>0.41674380438955361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0.77509799999999995</v>
      </c>
      <c r="E7" s="21">
        <v>0.73227200000000003</v>
      </c>
      <c r="F7" s="21">
        <f t="shared" ref="F7:F31" si="0">SUM(G7,H7,I7)</f>
        <v>0.44166721417176247</v>
      </c>
      <c r="G7" s="21">
        <v>0.33820286417176249</v>
      </c>
      <c r="H7" s="21">
        <v>5.5937960000000002E-2</v>
      </c>
      <c r="I7" s="21">
        <v>4.7526390000000002E-2</v>
      </c>
      <c r="J7" s="22">
        <f t="shared" ref="J7:J31" si="1">IFERROR(G7/E7,0)</f>
        <v>0.46185415278989567</v>
      </c>
      <c r="K7" s="22">
        <f t="shared" ref="K7:K31" si="2">IFERROR(SUM(G7,H7)/E7,0)</f>
        <v>0.5382437457280389</v>
      </c>
      <c r="L7" s="23">
        <f t="shared" ref="L7:L31" si="3">IFERROR(SUM(G7,H7,I7)/E7,0)</f>
        <v>0.60314639119311186</v>
      </c>
      <c r="M7" s="4"/>
      <c r="N7" t="s">
        <v>258</v>
      </c>
      <c r="O7" s="5">
        <v>0.42320900759689445</v>
      </c>
      <c r="P7" s="71">
        <v>0.69160726237029679</v>
      </c>
    </row>
    <row r="8" spans="1:16" x14ac:dyDescent="0.25">
      <c r="A8" s="17"/>
      <c r="B8" s="55">
        <v>2</v>
      </c>
      <c r="C8" s="19" t="s">
        <v>251</v>
      </c>
      <c r="D8" s="20">
        <v>0.23628099999999996</v>
      </c>
      <c r="E8" s="21">
        <v>0.31982100000000002</v>
      </c>
      <c r="F8" s="21">
        <f t="shared" si="0"/>
        <v>0.14278100065841229</v>
      </c>
      <c r="G8" s="21">
        <v>6.3578630658412294E-2</v>
      </c>
      <c r="H8" s="21">
        <v>1.3663099999999999E-2</v>
      </c>
      <c r="I8" s="21">
        <v>6.5539269999999997E-2</v>
      </c>
      <c r="J8" s="22">
        <f t="shared" si="1"/>
        <v>0.19879442143702974</v>
      </c>
      <c r="K8" s="22">
        <f t="shared" si="2"/>
        <v>0.24151550604373162</v>
      </c>
      <c r="L8" s="23">
        <f t="shared" si="3"/>
        <v>0.44644035463091003</v>
      </c>
      <c r="M8" s="4"/>
      <c r="N8" t="s">
        <v>250</v>
      </c>
      <c r="O8" s="5">
        <v>0.44166721417176247</v>
      </c>
      <c r="P8" s="71">
        <v>0.60314639119311186</v>
      </c>
    </row>
    <row r="9" spans="1:16" x14ac:dyDescent="0.25">
      <c r="A9" s="17"/>
      <c r="B9" s="55">
        <v>3</v>
      </c>
      <c r="C9" s="19" t="s">
        <v>252</v>
      </c>
      <c r="D9" s="20">
        <v>0.27149100000000004</v>
      </c>
      <c r="E9" s="21">
        <v>1.6968380000000001</v>
      </c>
      <c r="F9" s="21">
        <f t="shared" si="0"/>
        <v>0.50028906740036772</v>
      </c>
      <c r="G9" s="21">
        <v>0.13600582740036771</v>
      </c>
      <c r="H9" s="21">
        <v>0.22933369999999997</v>
      </c>
      <c r="I9" s="21">
        <v>0.13494953999999998</v>
      </c>
      <c r="J9" s="22">
        <f t="shared" si="1"/>
        <v>8.0152511554059794E-2</v>
      </c>
      <c r="K9" s="22">
        <f t="shared" si="2"/>
        <v>0.21530607365014673</v>
      </c>
      <c r="L9" s="23">
        <f t="shared" si="3"/>
        <v>0.29483608181828064</v>
      </c>
      <c r="M9" s="4"/>
      <c r="N9" t="s">
        <v>272</v>
      </c>
      <c r="O9" s="5">
        <v>0.43904378452196297</v>
      </c>
      <c r="P9" s="71">
        <v>0.5955356702797151</v>
      </c>
    </row>
    <row r="10" spans="1:16" x14ac:dyDescent="0.25">
      <c r="A10" s="17"/>
      <c r="B10" s="55">
        <v>4</v>
      </c>
      <c r="C10" s="19" t="s">
        <v>253</v>
      </c>
      <c r="D10" s="20">
        <v>0.36280000000000001</v>
      </c>
      <c r="E10" s="21">
        <v>0.39640200000000014</v>
      </c>
      <c r="F10" s="21">
        <f t="shared" si="0"/>
        <v>0.1981976295784072</v>
      </c>
      <c r="G10" s="21">
        <v>7.8749069578407216E-2</v>
      </c>
      <c r="H10" s="21">
        <v>2.4555509999999999E-2</v>
      </c>
      <c r="I10" s="21">
        <v>9.4893049999999993E-2</v>
      </c>
      <c r="J10" s="22">
        <f t="shared" si="1"/>
        <v>0.19865961720275677</v>
      </c>
      <c r="K10" s="22">
        <f t="shared" si="2"/>
        <v>0.2606055962845979</v>
      </c>
      <c r="L10" s="23">
        <f t="shared" si="3"/>
        <v>0.49999149746572197</v>
      </c>
      <c r="M10" s="4"/>
      <c r="N10" t="s">
        <v>271</v>
      </c>
      <c r="O10" s="5">
        <v>1.2047489333217301</v>
      </c>
      <c r="P10" s="71">
        <v>0.5459554322882022</v>
      </c>
    </row>
    <row r="11" spans="1:16" x14ac:dyDescent="0.25">
      <c r="A11" s="17"/>
      <c r="B11" s="55">
        <v>5</v>
      </c>
      <c r="C11" s="19" t="s">
        <v>254</v>
      </c>
      <c r="D11" s="20">
        <v>1.961274</v>
      </c>
      <c r="E11" s="21">
        <v>2.0847499999999997</v>
      </c>
      <c r="F11" s="21">
        <f t="shared" si="0"/>
        <v>0.74234258830900002</v>
      </c>
      <c r="G11" s="21">
        <v>0.38986369830900003</v>
      </c>
      <c r="H11" s="21">
        <v>0.14709185</v>
      </c>
      <c r="I11" s="21">
        <v>0.20538703999999999</v>
      </c>
      <c r="J11" s="22">
        <f t="shared" si="1"/>
        <v>0.18700741014941843</v>
      </c>
      <c r="K11" s="22">
        <f t="shared" si="2"/>
        <v>0.25756351999472366</v>
      </c>
      <c r="L11" s="23">
        <f t="shared" si="3"/>
        <v>0.35608230641995448</v>
      </c>
      <c r="M11" s="4"/>
      <c r="N11" t="s">
        <v>264</v>
      </c>
      <c r="O11" s="5">
        <v>5.8983265075399558</v>
      </c>
      <c r="P11" s="71">
        <v>0.53956603175633699</v>
      </c>
    </row>
    <row r="12" spans="1:16" x14ac:dyDescent="0.25">
      <c r="A12" s="17"/>
      <c r="B12" s="55">
        <v>6</v>
      </c>
      <c r="C12" s="19" t="s">
        <v>255</v>
      </c>
      <c r="D12" s="20">
        <v>0.39671600000000001</v>
      </c>
      <c r="E12" s="21">
        <v>0.46711599999999998</v>
      </c>
      <c r="F12" s="21">
        <f t="shared" si="0"/>
        <v>0.19081316166210105</v>
      </c>
      <c r="G12" s="21">
        <v>9.525506166210107E-2</v>
      </c>
      <c r="H12" s="21">
        <v>2.3535879999999999E-2</v>
      </c>
      <c r="I12" s="21">
        <v>7.2022219999999998E-2</v>
      </c>
      <c r="J12" s="22">
        <f t="shared" si="1"/>
        <v>0.20392164186647657</v>
      </c>
      <c r="K12" s="22">
        <f t="shared" si="2"/>
        <v>0.25430715638535412</v>
      </c>
      <c r="L12" s="23">
        <f t="shared" si="3"/>
        <v>0.40849202695283626</v>
      </c>
      <c r="M12" s="4"/>
      <c r="N12" t="s">
        <v>260</v>
      </c>
      <c r="O12" s="5">
        <v>0.20907946004248137</v>
      </c>
      <c r="P12" s="71">
        <v>0.53277882548436761</v>
      </c>
    </row>
    <row r="13" spans="1:16" x14ac:dyDescent="0.25">
      <c r="A13" s="17"/>
      <c r="B13" s="55">
        <v>7</v>
      </c>
      <c r="C13" s="19" t="s">
        <v>256</v>
      </c>
      <c r="D13" s="20">
        <v>1.339521</v>
      </c>
      <c r="E13" s="21">
        <v>1.4270879999999999</v>
      </c>
      <c r="F13" s="21">
        <f t="shared" si="0"/>
        <v>0.70243973341131682</v>
      </c>
      <c r="G13" s="21">
        <v>0.39659985341131687</v>
      </c>
      <c r="H13" s="21">
        <v>7.7502870000000001E-2</v>
      </c>
      <c r="I13" s="21">
        <v>0.22833701000000001</v>
      </c>
      <c r="J13" s="22">
        <f t="shared" si="1"/>
        <v>0.27790847755101078</v>
      </c>
      <c r="K13" s="22">
        <f t="shared" si="2"/>
        <v>0.33221688039652558</v>
      </c>
      <c r="L13" s="23">
        <f t="shared" si="3"/>
        <v>0.49221893352849783</v>
      </c>
      <c r="M13" s="4"/>
      <c r="N13" t="s">
        <v>269</v>
      </c>
      <c r="O13" s="5">
        <v>0.20855140988986359</v>
      </c>
      <c r="P13" s="71">
        <v>0.51467996498043855</v>
      </c>
    </row>
    <row r="14" spans="1:16" x14ac:dyDescent="0.25">
      <c r="A14" s="17"/>
      <c r="B14" s="55">
        <v>8</v>
      </c>
      <c r="C14" s="19" t="s">
        <v>257</v>
      </c>
      <c r="D14" s="20">
        <v>7.9539359999999988</v>
      </c>
      <c r="E14" s="21">
        <v>8.1528359999999989</v>
      </c>
      <c r="F14" s="21">
        <f t="shared" si="0"/>
        <v>2.9271129735953099</v>
      </c>
      <c r="G14" s="21">
        <v>1.6077161235953099</v>
      </c>
      <c r="H14" s="21">
        <v>0.60423464999999998</v>
      </c>
      <c r="I14" s="21">
        <v>0.71516220000000008</v>
      </c>
      <c r="J14" s="22">
        <f t="shared" si="1"/>
        <v>0.19719716226296102</v>
      </c>
      <c r="K14" s="22">
        <f t="shared" si="2"/>
        <v>0.27131059346653241</v>
      </c>
      <c r="L14" s="23">
        <f t="shared" si="3"/>
        <v>0.35903003244457637</v>
      </c>
      <c r="M14" s="4"/>
      <c r="N14" t="s">
        <v>265</v>
      </c>
      <c r="O14" s="5">
        <v>0.4038795375056623</v>
      </c>
      <c r="P14" s="71">
        <v>0.51014859036448912</v>
      </c>
    </row>
    <row r="15" spans="1:16" x14ac:dyDescent="0.25">
      <c r="A15" s="17"/>
      <c r="B15" s="55">
        <v>9</v>
      </c>
      <c r="C15" s="19" t="s">
        <v>258</v>
      </c>
      <c r="D15" s="20">
        <v>0.16416800000000001</v>
      </c>
      <c r="E15" s="21">
        <v>0.61192100000000005</v>
      </c>
      <c r="F15" s="21">
        <f t="shared" si="0"/>
        <v>0.42320900759689445</v>
      </c>
      <c r="G15" s="21">
        <v>0.16753781759689446</v>
      </c>
      <c r="H15" s="21">
        <v>0.17519034999999999</v>
      </c>
      <c r="I15" s="21">
        <v>8.0480839999999984E-2</v>
      </c>
      <c r="J15" s="22">
        <f t="shared" si="1"/>
        <v>0.27378994608273688</v>
      </c>
      <c r="K15" s="22">
        <f t="shared" si="2"/>
        <v>0.56008564438366137</v>
      </c>
      <c r="L15" s="23">
        <f t="shared" si="3"/>
        <v>0.69160726237029679</v>
      </c>
      <c r="M15" s="4"/>
      <c r="N15" t="s">
        <v>274</v>
      </c>
      <c r="O15" s="5">
        <v>0.12929054004780083</v>
      </c>
      <c r="P15" s="71">
        <v>0.50561393785069353</v>
      </c>
    </row>
    <row r="16" spans="1:16" x14ac:dyDescent="0.25">
      <c r="A16" s="17"/>
      <c r="B16" s="55">
        <v>10</v>
      </c>
      <c r="C16" s="19" t="s">
        <v>259</v>
      </c>
      <c r="D16" s="20">
        <v>0.15027300000000002</v>
      </c>
      <c r="E16" s="21">
        <v>0.152173</v>
      </c>
      <c r="F16" s="21">
        <f t="shared" si="0"/>
        <v>5.4642500090937879E-2</v>
      </c>
      <c r="G16" s="21">
        <v>3.186293009093788E-2</v>
      </c>
      <c r="H16" s="21">
        <v>6.0692700000000007E-3</v>
      </c>
      <c r="I16" s="21">
        <v>1.6710299999999997E-2</v>
      </c>
      <c r="J16" s="22">
        <f t="shared" si="1"/>
        <v>0.20938622548637326</v>
      </c>
      <c r="K16" s="22">
        <f t="shared" si="2"/>
        <v>0.2492702390761691</v>
      </c>
      <c r="L16" s="23">
        <f t="shared" si="3"/>
        <v>0.35908144080052229</v>
      </c>
      <c r="M16" s="4"/>
      <c r="N16" t="s">
        <v>253</v>
      </c>
      <c r="O16" s="5">
        <v>0.1981976295784072</v>
      </c>
      <c r="P16" s="71">
        <v>0.49999149746572197</v>
      </c>
    </row>
    <row r="17" spans="1:16" x14ac:dyDescent="0.25">
      <c r="A17" s="17"/>
      <c r="B17" s="55">
        <v>11</v>
      </c>
      <c r="C17" s="19" t="s">
        <v>260</v>
      </c>
      <c r="D17" s="20">
        <v>0.353684</v>
      </c>
      <c r="E17" s="21">
        <v>0.392432</v>
      </c>
      <c r="F17" s="21">
        <f t="shared" si="0"/>
        <v>0.20907946004248137</v>
      </c>
      <c r="G17" s="21">
        <v>0.10271253004248138</v>
      </c>
      <c r="H17" s="21">
        <v>2.337357E-2</v>
      </c>
      <c r="I17" s="21">
        <v>8.2993359999999988E-2</v>
      </c>
      <c r="J17" s="22">
        <f t="shared" si="1"/>
        <v>0.26173331951135836</v>
      </c>
      <c r="K17" s="22">
        <f t="shared" si="2"/>
        <v>0.32129413514311111</v>
      </c>
      <c r="L17" s="23">
        <f t="shared" si="3"/>
        <v>0.53277882548436761</v>
      </c>
      <c r="M17" s="4"/>
      <c r="N17" t="s">
        <v>256</v>
      </c>
      <c r="O17" s="5">
        <v>0.70243973341131682</v>
      </c>
      <c r="P17" s="71">
        <v>0.49221893352849783</v>
      </c>
    </row>
    <row r="18" spans="1:16" x14ac:dyDescent="0.25">
      <c r="A18" s="17"/>
      <c r="B18" s="55">
        <v>12</v>
      </c>
      <c r="C18" s="19" t="s">
        <v>261</v>
      </c>
      <c r="D18" s="20">
        <v>0.30334499999999998</v>
      </c>
      <c r="E18" s="21">
        <v>0.35447499999999998</v>
      </c>
      <c r="F18" s="21">
        <f t="shared" si="0"/>
        <v>0.15502728987534492</v>
      </c>
      <c r="G18" s="21">
        <v>8.4238899875344941E-2</v>
      </c>
      <c r="H18" s="21">
        <v>2.5637959999999994E-2</v>
      </c>
      <c r="I18" s="21">
        <v>4.5150429999999991E-2</v>
      </c>
      <c r="J18" s="22">
        <f t="shared" si="1"/>
        <v>0.23764412123660328</v>
      </c>
      <c r="K18" s="22">
        <f t="shared" si="2"/>
        <v>0.30997068869552136</v>
      </c>
      <c r="L18" s="23">
        <f t="shared" si="3"/>
        <v>0.43734336659946377</v>
      </c>
      <c r="M18" s="4"/>
      <c r="N18" t="s">
        <v>262</v>
      </c>
      <c r="O18" s="5">
        <v>0.59948824898435804</v>
      </c>
      <c r="P18" s="71">
        <v>0.47362781445462843</v>
      </c>
    </row>
    <row r="19" spans="1:16" x14ac:dyDescent="0.25">
      <c r="A19" s="17"/>
      <c r="B19" s="55">
        <v>13</v>
      </c>
      <c r="C19" s="19" t="s">
        <v>262</v>
      </c>
      <c r="D19" s="20">
        <v>0.27620599999999995</v>
      </c>
      <c r="E19" s="21">
        <v>1.2657370000000001</v>
      </c>
      <c r="F19" s="21">
        <f t="shared" si="0"/>
        <v>0.59948824898435804</v>
      </c>
      <c r="G19" s="21">
        <v>0.22469203898435808</v>
      </c>
      <c r="H19" s="21">
        <v>0.16162345000000003</v>
      </c>
      <c r="I19" s="21">
        <v>0.21317275999999999</v>
      </c>
      <c r="J19" s="22">
        <f t="shared" si="1"/>
        <v>0.17751874124273689</v>
      </c>
      <c r="K19" s="22">
        <f t="shared" si="2"/>
        <v>0.30520992037394662</v>
      </c>
      <c r="L19" s="23">
        <f t="shared" si="3"/>
        <v>0.47362781445462843</v>
      </c>
      <c r="M19" s="4"/>
      <c r="N19" t="s">
        <v>251</v>
      </c>
      <c r="O19" s="5">
        <v>0.14278100065841229</v>
      </c>
      <c r="P19" s="71">
        <v>0.44644035463091003</v>
      </c>
    </row>
    <row r="20" spans="1:16" x14ac:dyDescent="0.25">
      <c r="A20" s="17"/>
      <c r="B20" s="55">
        <v>14</v>
      </c>
      <c r="C20" s="19" t="s">
        <v>263</v>
      </c>
      <c r="D20" s="20">
        <v>0.28863299999999997</v>
      </c>
      <c r="E20" s="21">
        <v>0.32595600000000002</v>
      </c>
      <c r="F20" s="21">
        <f t="shared" si="0"/>
        <v>0.14474689007630462</v>
      </c>
      <c r="G20" s="21">
        <v>6.7401720076304628E-2</v>
      </c>
      <c r="H20" s="21">
        <v>1.7393249999999999E-2</v>
      </c>
      <c r="I20" s="21">
        <v>5.9951919999999999E-2</v>
      </c>
      <c r="J20" s="22">
        <f t="shared" si="1"/>
        <v>0.20678165174534177</v>
      </c>
      <c r="K20" s="22">
        <f t="shared" si="2"/>
        <v>0.26014238141437684</v>
      </c>
      <c r="L20" s="23">
        <f t="shared" si="3"/>
        <v>0.44406880093112139</v>
      </c>
      <c r="M20" s="4"/>
      <c r="N20" t="s">
        <v>263</v>
      </c>
      <c r="O20" s="5">
        <v>0.14474689007630462</v>
      </c>
      <c r="P20" s="71">
        <v>0.44406880093112139</v>
      </c>
    </row>
    <row r="21" spans="1:16" x14ac:dyDescent="0.25">
      <c r="A21" s="17"/>
      <c r="B21" s="55">
        <v>15</v>
      </c>
      <c r="C21" s="19" t="s">
        <v>264</v>
      </c>
      <c r="D21" s="20">
        <v>9.0002870000000019</v>
      </c>
      <c r="E21" s="21">
        <v>10.931612000000003</v>
      </c>
      <c r="F21" s="21">
        <f t="shared" si="0"/>
        <v>5.8983265075399558</v>
      </c>
      <c r="G21" s="21">
        <v>2.1020168275399556</v>
      </c>
      <c r="H21" s="21">
        <v>0.96876261999999991</v>
      </c>
      <c r="I21" s="21">
        <v>2.8275470600000006</v>
      </c>
      <c r="J21" s="22">
        <f t="shared" si="1"/>
        <v>0.19228791028623729</v>
      </c>
      <c r="K21" s="22">
        <f t="shared" si="2"/>
        <v>0.28090819977327719</v>
      </c>
      <c r="L21" s="23">
        <f t="shared" si="3"/>
        <v>0.53956603175633699</v>
      </c>
      <c r="M21" s="4"/>
      <c r="N21" t="s">
        <v>261</v>
      </c>
      <c r="O21" s="5">
        <v>0.15502728987534492</v>
      </c>
      <c r="P21" s="71">
        <v>0.43734336659946377</v>
      </c>
    </row>
    <row r="22" spans="1:16" x14ac:dyDescent="0.25">
      <c r="A22" s="17"/>
      <c r="B22" s="55">
        <v>16</v>
      </c>
      <c r="C22" s="19" t="s">
        <v>265</v>
      </c>
      <c r="D22" s="20">
        <v>0.43090400000000001</v>
      </c>
      <c r="E22" s="21">
        <v>0.79168999999999989</v>
      </c>
      <c r="F22" s="21">
        <f t="shared" si="0"/>
        <v>0.4038795375056623</v>
      </c>
      <c r="G22" s="21">
        <v>0.21008673750566231</v>
      </c>
      <c r="H22" s="21">
        <v>0.10783769999999998</v>
      </c>
      <c r="I22" s="21">
        <v>8.5955099999999993E-2</v>
      </c>
      <c r="J22" s="22">
        <f t="shared" si="1"/>
        <v>0.2653648997785274</v>
      </c>
      <c r="K22" s="22">
        <f t="shared" si="2"/>
        <v>0.40157692721350824</v>
      </c>
      <c r="L22" s="23">
        <f t="shared" si="3"/>
        <v>0.51014859036448912</v>
      </c>
      <c r="M22" s="4"/>
      <c r="N22" t="s">
        <v>270</v>
      </c>
      <c r="O22" s="5">
        <v>0.80699617209644214</v>
      </c>
      <c r="P22" s="71">
        <v>0.42303578212790743</v>
      </c>
    </row>
    <row r="23" spans="1:16" x14ac:dyDescent="0.25">
      <c r="A23" s="17"/>
      <c r="B23" s="55">
        <v>17</v>
      </c>
      <c r="C23" s="19" t="s">
        <v>266</v>
      </c>
      <c r="D23" s="20">
        <v>0.11472200000000002</v>
      </c>
      <c r="E23" s="21">
        <v>0.209839</v>
      </c>
      <c r="F23" s="21">
        <f t="shared" si="0"/>
        <v>4.5613679870771251E-2</v>
      </c>
      <c r="G23" s="21">
        <v>1.9210559870771249E-2</v>
      </c>
      <c r="H23" s="21">
        <v>4.0560800000000001E-3</v>
      </c>
      <c r="I23" s="21">
        <v>2.2347039999999999E-2</v>
      </c>
      <c r="J23" s="22">
        <f t="shared" si="1"/>
        <v>9.1549044127980261E-2</v>
      </c>
      <c r="K23" s="22">
        <f t="shared" si="2"/>
        <v>0.11087853006720033</v>
      </c>
      <c r="L23" s="23">
        <f t="shared" si="3"/>
        <v>0.2173746532854772</v>
      </c>
      <c r="M23" s="4"/>
      <c r="N23" t="s">
        <v>255</v>
      </c>
      <c r="O23" s="5">
        <v>0.19081316166210105</v>
      </c>
      <c r="P23" s="71">
        <v>0.40849202695283626</v>
      </c>
    </row>
    <row r="24" spans="1:16" x14ac:dyDescent="0.25">
      <c r="A24" s="17"/>
      <c r="B24" s="55">
        <v>18</v>
      </c>
      <c r="C24" s="19" t="s">
        <v>267</v>
      </c>
      <c r="D24" s="20">
        <v>2.3904460000000003</v>
      </c>
      <c r="E24" s="21">
        <v>2.7632240000000001</v>
      </c>
      <c r="F24" s="21">
        <f t="shared" si="0"/>
        <v>8.7990820259979244E-2</v>
      </c>
      <c r="G24" s="21">
        <v>3.8984080259979237E-2</v>
      </c>
      <c r="H24" s="21">
        <v>8.8874000000000002E-3</v>
      </c>
      <c r="I24" s="21">
        <v>4.0119340000000003E-2</v>
      </c>
      <c r="J24" s="22">
        <f t="shared" si="1"/>
        <v>1.410818676299107E-2</v>
      </c>
      <c r="K24" s="22">
        <f t="shared" si="2"/>
        <v>1.732450219742563E-2</v>
      </c>
      <c r="L24" s="23">
        <f t="shared" si="3"/>
        <v>3.184353503732569E-2</v>
      </c>
      <c r="M24" s="4"/>
      <c r="N24" t="s">
        <v>273</v>
      </c>
      <c r="O24" s="5">
        <v>3.8745090213511968E-2</v>
      </c>
      <c r="P24" s="71">
        <v>0.36423801353268181</v>
      </c>
    </row>
    <row r="25" spans="1:16" x14ac:dyDescent="0.25">
      <c r="A25" s="17"/>
      <c r="B25" s="55">
        <v>19</v>
      </c>
      <c r="C25" s="19" t="s">
        <v>268</v>
      </c>
      <c r="D25" s="20">
        <v>3.6816399999999998</v>
      </c>
      <c r="E25" s="21">
        <v>3.8314199999999996</v>
      </c>
      <c r="F25" s="21">
        <f t="shared" si="0"/>
        <v>1.0276017343539556</v>
      </c>
      <c r="G25" s="21">
        <v>0.64136618435395576</v>
      </c>
      <c r="H25" s="21">
        <v>0.13543726</v>
      </c>
      <c r="I25" s="21">
        <v>0.25079828999999998</v>
      </c>
      <c r="J25" s="22">
        <f t="shared" si="1"/>
        <v>0.16739647033057087</v>
      </c>
      <c r="K25" s="22">
        <f t="shared" si="2"/>
        <v>0.20274557327412704</v>
      </c>
      <c r="L25" s="23">
        <f t="shared" si="3"/>
        <v>0.26820388637997289</v>
      </c>
      <c r="M25" s="4"/>
      <c r="N25" t="s">
        <v>259</v>
      </c>
      <c r="O25" s="5">
        <v>5.4642500090937879E-2</v>
      </c>
      <c r="P25" s="71">
        <v>0.35908144080052229</v>
      </c>
    </row>
    <row r="26" spans="1:16" x14ac:dyDescent="0.25">
      <c r="A26" s="17"/>
      <c r="B26" s="55">
        <v>20</v>
      </c>
      <c r="C26" s="19" t="s">
        <v>269</v>
      </c>
      <c r="D26" s="20">
        <v>0.39255600000000002</v>
      </c>
      <c r="E26" s="21">
        <v>0.40520600000000001</v>
      </c>
      <c r="F26" s="21">
        <f t="shared" si="0"/>
        <v>0.20855140988986359</v>
      </c>
      <c r="G26" s="21">
        <v>0.10633194988986361</v>
      </c>
      <c r="H26" s="21">
        <v>2.563611E-2</v>
      </c>
      <c r="I26" s="21">
        <v>7.6583349999999994E-2</v>
      </c>
      <c r="J26" s="22">
        <f t="shared" si="1"/>
        <v>0.26241454936467773</v>
      </c>
      <c r="K26" s="22">
        <f t="shared" si="2"/>
        <v>0.32568140622267094</v>
      </c>
      <c r="L26" s="23">
        <f t="shared" si="3"/>
        <v>0.51467996498043855</v>
      </c>
      <c r="M26" s="4"/>
      <c r="N26" t="s">
        <v>257</v>
      </c>
      <c r="O26" s="5">
        <v>2.9271129735953099</v>
      </c>
      <c r="P26" s="71">
        <v>0.35903003244457637</v>
      </c>
    </row>
    <row r="27" spans="1:16" x14ac:dyDescent="0.25">
      <c r="A27" s="17"/>
      <c r="B27" s="55">
        <v>21</v>
      </c>
      <c r="C27" s="19" t="s">
        <v>270</v>
      </c>
      <c r="D27" s="20">
        <v>1.654191</v>
      </c>
      <c r="E27" s="21">
        <v>1.9076309999999999</v>
      </c>
      <c r="F27" s="21">
        <f t="shared" si="0"/>
        <v>0.80699617209644214</v>
      </c>
      <c r="G27" s="21">
        <v>0.3486658120964421</v>
      </c>
      <c r="H27" s="21">
        <v>0.11635812999999999</v>
      </c>
      <c r="I27" s="21">
        <v>0.34197223000000004</v>
      </c>
      <c r="J27" s="22">
        <f t="shared" si="1"/>
        <v>0.18277424307764034</v>
      </c>
      <c r="K27" s="22">
        <f t="shared" si="2"/>
        <v>0.24377038436492285</v>
      </c>
      <c r="L27" s="23">
        <f t="shared" si="3"/>
        <v>0.42303578212790743</v>
      </c>
      <c r="M27" s="4"/>
      <c r="N27" t="s">
        <v>254</v>
      </c>
      <c r="O27" s="5">
        <v>0.74234258830900002</v>
      </c>
      <c r="P27" s="71">
        <v>0.35608230641995448</v>
      </c>
    </row>
    <row r="28" spans="1:16" x14ac:dyDescent="0.25">
      <c r="A28" s="17"/>
      <c r="B28" s="55">
        <v>22</v>
      </c>
      <c r="C28" s="19" t="s">
        <v>271</v>
      </c>
      <c r="D28" s="20">
        <v>1.806446</v>
      </c>
      <c r="E28" s="21">
        <v>2.20668</v>
      </c>
      <c r="F28" s="21">
        <f t="shared" si="0"/>
        <v>1.2047489333217301</v>
      </c>
      <c r="G28" s="21">
        <v>0.7722083533217301</v>
      </c>
      <c r="H28" s="21">
        <v>0.21905834999999999</v>
      </c>
      <c r="I28" s="21">
        <v>0.21348223</v>
      </c>
      <c r="J28" s="22">
        <f t="shared" si="1"/>
        <v>0.34994124808387717</v>
      </c>
      <c r="K28" s="22">
        <f t="shared" si="2"/>
        <v>0.44921180385091181</v>
      </c>
      <c r="L28" s="23">
        <f t="shared" si="3"/>
        <v>0.5459554322882022</v>
      </c>
      <c r="M28" s="4"/>
      <c r="N28" t="s">
        <v>252</v>
      </c>
      <c r="O28" s="5">
        <v>0.50028906740036772</v>
      </c>
      <c r="P28" s="71">
        <v>0.29483608181828064</v>
      </c>
    </row>
    <row r="29" spans="1:16" x14ac:dyDescent="0.25">
      <c r="A29" s="17"/>
      <c r="B29" s="55">
        <v>23</v>
      </c>
      <c r="C29" s="19" t="s">
        <v>272</v>
      </c>
      <c r="D29" s="20">
        <v>0.74412299999999998</v>
      </c>
      <c r="E29" s="21">
        <v>0.73722500000000002</v>
      </c>
      <c r="F29" s="21">
        <f t="shared" si="0"/>
        <v>0.43904378452196297</v>
      </c>
      <c r="G29" s="21">
        <v>0.28487000452196298</v>
      </c>
      <c r="H29" s="21">
        <v>5.0432080000000004E-2</v>
      </c>
      <c r="I29" s="21">
        <v>0.10374169999999999</v>
      </c>
      <c r="J29" s="22">
        <f t="shared" si="1"/>
        <v>0.38640849743560374</v>
      </c>
      <c r="K29" s="22">
        <f t="shared" si="2"/>
        <v>0.45481648685538739</v>
      </c>
      <c r="L29" s="23">
        <f t="shared" si="3"/>
        <v>0.5955356702797151</v>
      </c>
      <c r="M29" s="4"/>
      <c r="N29" t="s">
        <v>268</v>
      </c>
      <c r="O29" s="5">
        <v>1.0276017343539556</v>
      </c>
      <c r="P29" s="71">
        <v>0.26820388637997289</v>
      </c>
    </row>
    <row r="30" spans="1:16" x14ac:dyDescent="0.25">
      <c r="A30" s="17"/>
      <c r="B30" s="55">
        <v>24</v>
      </c>
      <c r="C30" s="19" t="s">
        <v>273</v>
      </c>
      <c r="D30" s="20">
        <v>9.5995000000000011E-2</v>
      </c>
      <c r="E30" s="21">
        <v>0.10637300000000001</v>
      </c>
      <c r="F30" s="21">
        <f t="shared" si="0"/>
        <v>3.8745090213511968E-2</v>
      </c>
      <c r="G30" s="21">
        <v>1.8311820213511965E-2</v>
      </c>
      <c r="H30" s="21">
        <v>4.2053899999999998E-3</v>
      </c>
      <c r="I30" s="21">
        <v>1.622788E-2</v>
      </c>
      <c r="J30" s="22">
        <f t="shared" si="1"/>
        <v>0.17214725741975842</v>
      </c>
      <c r="K30" s="22">
        <f t="shared" si="2"/>
        <v>0.21168163174407004</v>
      </c>
      <c r="L30" s="23">
        <f t="shared" si="3"/>
        <v>0.36423801353268181</v>
      </c>
      <c r="M30" s="4"/>
      <c r="N30" t="s">
        <v>266</v>
      </c>
      <c r="O30" s="5">
        <v>4.5613679870771251E-2</v>
      </c>
      <c r="P30" s="71">
        <v>0.2173746532854772</v>
      </c>
    </row>
    <row r="31" spans="1:16" ht="15.75" thickBot="1" x14ac:dyDescent="0.3">
      <c r="A31" s="24"/>
      <c r="B31" s="56">
        <v>25</v>
      </c>
      <c r="C31" s="26" t="s">
        <v>274</v>
      </c>
      <c r="D31" s="27">
        <v>0.18129899999999999</v>
      </c>
      <c r="E31" s="28">
        <v>0.25570999999999999</v>
      </c>
      <c r="F31" s="28">
        <f t="shared" si="0"/>
        <v>0.12929054004780083</v>
      </c>
      <c r="G31" s="28">
        <v>5.5393520047800848E-2</v>
      </c>
      <c r="H31" s="28">
        <v>1.071598E-2</v>
      </c>
      <c r="I31" s="28">
        <v>6.3181039999999994E-2</v>
      </c>
      <c r="J31" s="29">
        <f t="shared" si="1"/>
        <v>0.21662633470650677</v>
      </c>
      <c r="K31" s="29">
        <f t="shared" si="2"/>
        <v>0.25853310409370323</v>
      </c>
      <c r="L31" s="30">
        <f t="shared" si="3"/>
        <v>0.50561393785069353</v>
      </c>
      <c r="M31" s="4"/>
      <c r="N31" t="s">
        <v>267</v>
      </c>
      <c r="O31" s="5">
        <v>8.7990820259979244E-2</v>
      </c>
      <c r="P31" s="71">
        <v>3.184353503732569E-2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topLeftCell="A9" workbookViewId="0">
      <selection activeCell="A14" sqref="A14:D1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3.7109375" customWidth="1"/>
    <col min="6" max="6" width="13.5703125" customWidth="1"/>
    <col min="7" max="9" width="0" hidden="1" customWidth="1"/>
  </cols>
  <sheetData>
    <row r="1" spans="1:13" ht="15.75" x14ac:dyDescent="0.25">
      <c r="A1" s="50">
        <v>41</v>
      </c>
      <c r="B1" s="49" t="s">
        <v>27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744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35.326035000000012</v>
      </c>
      <c r="E6" s="14">
        <v>42.526427000000005</v>
      </c>
      <c r="F6" s="14">
        <v>17.722624975074638</v>
      </c>
      <c r="G6" s="14">
        <v>8.3818629150746347</v>
      </c>
      <c r="H6" s="14">
        <v>3.2365304700000008</v>
      </c>
      <c r="I6" s="14">
        <v>6.1042315899999986</v>
      </c>
      <c r="J6" s="15">
        <v>0.19709774618673309</v>
      </c>
      <c r="K6" s="15">
        <v>0.27320408049034156</v>
      </c>
      <c r="L6" s="16">
        <v>0.41674380438955361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15.884028999999998</v>
      </c>
      <c r="E7" s="38">
        <f ca="1">SUM(E8:OFFSET(E6,MATCH("PROYECTOS",$A$8:$A$50,0),0))</f>
        <v>19.001966999999997</v>
      </c>
      <c r="F7" s="38">
        <f ca="1">SUM(F8:OFFSET(F6,MATCH("PROYECTOS",$A$8:$A$50,0),0))</f>
        <v>9.4276871617994047</v>
      </c>
      <c r="G7" s="38">
        <f ca="1">SUM(G8:OFFSET(G6,MATCH("PROYECTOS",$A$8:$A$50,0),0))</f>
        <v>3.8549773017994085</v>
      </c>
      <c r="H7" s="38">
        <f ca="1">SUM(H8:OFFSET(H6,MATCH("PROYECTOS",$A$8:$A$50,0),0))</f>
        <v>1.3642380599999997</v>
      </c>
      <c r="I7" s="38">
        <f ca="1">SUM(I8:OFFSET(I6,MATCH("PROYECTOS",$A$8:$A$50,0),0))</f>
        <v>4.2084717999999981</v>
      </c>
      <c r="J7" s="39">
        <f ca="1">IFERROR(G7/E7,0)</f>
        <v>0.20287253955337409</v>
      </c>
      <c r="K7" s="39">
        <f ca="1">IFERROR(SUM(G7,H7)/E7,0)</f>
        <v>0.27466711008388811</v>
      </c>
      <c r="L7" s="40">
        <f ca="1">IFERROR(SUM(G7,H7,I7)/E7,0)</f>
        <v>0.49614269732177768</v>
      </c>
      <c r="M7" s="4"/>
    </row>
    <row r="8" spans="1:13" ht="51" x14ac:dyDescent="0.25">
      <c r="A8" s="17"/>
      <c r="B8" s="19">
        <v>3000065</v>
      </c>
      <c r="C8" s="19" t="s">
        <v>746</v>
      </c>
      <c r="D8" s="20">
        <v>15.241844999999998</v>
      </c>
      <c r="E8" s="21">
        <v>18.218594999999997</v>
      </c>
      <c r="F8" s="21">
        <f t="shared" ref="F8:F9" si="0">SUM(G8,H8,I8)</f>
        <v>9.2255729326005564</v>
      </c>
      <c r="G8" s="21">
        <v>3.7461579226005597</v>
      </c>
      <c r="H8" s="21">
        <v>1.3488113799999997</v>
      </c>
      <c r="I8" s="21">
        <v>4.1306036299999978</v>
      </c>
      <c r="J8" s="22">
        <f t="shared" ref="J8:J10" si="1">IFERROR(G8/E8,0)</f>
        <v>0.2056227674307794</v>
      </c>
      <c r="K8" s="22">
        <f t="shared" ref="K8:K10" si="2">IFERROR(SUM(G8,H8)/E8,0)</f>
        <v>0.27965764114085417</v>
      </c>
      <c r="L8" s="23">
        <f t="shared" ref="L8:L10" si="3">IFERROR(SUM(G8,H8,I8)/E8,0)</f>
        <v>0.5063822392780869</v>
      </c>
      <c r="M8" s="4"/>
    </row>
    <row r="9" spans="1:13" ht="51" x14ac:dyDescent="0.25">
      <c r="A9" s="17"/>
      <c r="B9" s="19">
        <v>3000527</v>
      </c>
      <c r="C9" s="19" t="s">
        <v>747</v>
      </c>
      <c r="D9" s="20">
        <v>0.64218399999999976</v>
      </c>
      <c r="E9" s="21">
        <v>0.78337199999999974</v>
      </c>
      <c r="F9" s="21">
        <f t="shared" si="0"/>
        <v>0.20211422919884875</v>
      </c>
      <c r="G9" s="21">
        <v>0.10881937919884876</v>
      </c>
      <c r="H9" s="21">
        <v>1.5426679999999995E-2</v>
      </c>
      <c r="I9" s="21">
        <v>7.7868169999999987E-2</v>
      </c>
      <c r="J9" s="22">
        <f t="shared" si="1"/>
        <v>0.1389114995160011</v>
      </c>
      <c r="K9" s="22">
        <f t="shared" si="2"/>
        <v>0.15860416149523957</v>
      </c>
      <c r="L9" s="23">
        <f t="shared" si="3"/>
        <v>0.25800542934754983</v>
      </c>
      <c r="M9" s="4"/>
    </row>
    <row r="10" spans="1:13" ht="15.75" thickBot="1" x14ac:dyDescent="0.3">
      <c r="A10" s="41" t="s">
        <v>294</v>
      </c>
      <c r="B10" s="43"/>
      <c r="C10" s="43"/>
      <c r="D10" s="44">
        <f ca="1">OFFSET(D10,-MATCH("PROYECTOS",$A$8:$A$50,0)-1,0)-(OFFSET(D10,-MATCH("PROYECTOS",$A$8:$A$50,0),0))</f>
        <v>19.442006000000013</v>
      </c>
      <c r="E10" s="45">
        <f t="shared" ref="E10:I10" ca="1" si="4">OFFSET(E10,-MATCH("PROYECTOS",$A$8:$A$50,0)-1,0)-(OFFSET(E10,-MATCH("PROYECTOS",$A$8:$A$50,0),0))</f>
        <v>23.524460000000008</v>
      </c>
      <c r="F10" s="45">
        <f t="shared" ca="1" si="4"/>
        <v>8.2949378132752329</v>
      </c>
      <c r="G10" s="45">
        <f t="shared" ca="1" si="4"/>
        <v>4.5268856132752262</v>
      </c>
      <c r="H10" s="45">
        <f t="shared" ca="1" si="4"/>
        <v>1.8722924100000011</v>
      </c>
      <c r="I10" s="45">
        <f t="shared" ca="1" si="4"/>
        <v>1.8957597900000005</v>
      </c>
      <c r="J10" s="46">
        <f t="shared" ca="1" si="1"/>
        <v>0.19243313611769303</v>
      </c>
      <c r="K10" s="46">
        <f t="shared" ca="1" si="2"/>
        <v>0.27202231308498581</v>
      </c>
      <c r="L10" s="47">
        <f t="shared" ca="1" si="3"/>
        <v>0.35260906364164041</v>
      </c>
      <c r="M10" s="4"/>
    </row>
    <row r="11" spans="1:13" ht="15.75" thickBot="1" x14ac:dyDescent="0.3"/>
    <row r="12" spans="1:13" ht="15.75" thickBot="1" x14ac:dyDescent="0.3">
      <c r="A12" s="89" t="s">
        <v>316</v>
      </c>
      <c r="B12" s="90"/>
      <c r="C12" s="90"/>
      <c r="D12" s="91"/>
    </row>
    <row r="13" spans="1:13" ht="15.75" thickBot="1" x14ac:dyDescent="0.3">
      <c r="A13" s="1" t="s">
        <v>759</v>
      </c>
    </row>
    <row r="14" spans="1:13" ht="45" customHeight="1" x14ac:dyDescent="0.25">
      <c r="A14" s="82" t="s">
        <v>318</v>
      </c>
      <c r="B14" s="83"/>
      <c r="C14" s="83"/>
      <c r="D14" s="94" t="s">
        <v>319</v>
      </c>
    </row>
    <row r="15" spans="1:13" ht="15.75" thickBot="1" x14ac:dyDescent="0.3">
      <c r="A15" s="85"/>
      <c r="B15" s="86"/>
      <c r="C15" s="86"/>
      <c r="D15" s="105"/>
    </row>
    <row r="16" spans="1:13" ht="51.75" thickBot="1" x14ac:dyDescent="0.3">
      <c r="A16" s="73"/>
      <c r="B16" s="74">
        <v>3000527</v>
      </c>
      <c r="C16" s="74" t="s">
        <v>747</v>
      </c>
      <c r="D16" s="75">
        <v>0.25800542934754983</v>
      </c>
    </row>
  </sheetData>
  <mergeCells count="10">
    <mergeCell ref="A12:D12"/>
    <mergeCell ref="A14:C15"/>
    <mergeCell ref="D14:D1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topLeftCell="A4" workbookViewId="0">
      <selection activeCell="H7" sqref="H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41</v>
      </c>
      <c r="B1" s="49" t="s">
        <v>27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745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35.326035000000012</v>
      </c>
      <c r="I6" s="14">
        <v>42.526427000000005</v>
      </c>
      <c r="J6" s="14">
        <v>17.722624975074638</v>
      </c>
      <c r="K6" s="14">
        <v>8.3818629150746347</v>
      </c>
      <c r="L6" s="14">
        <v>3.2365304700000008</v>
      </c>
      <c r="M6" s="14">
        <v>6.1042315899999986</v>
      </c>
      <c r="N6" s="15">
        <v>0.19709774618673309</v>
      </c>
      <c r="O6" s="15">
        <v>0.27320408049034156</v>
      </c>
      <c r="P6" s="16">
        <v>0.41674380438955361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ca="1">SUM(H8:OFFSET(H6,MATCH("PROYECTOS",$A$8:$A$34,0),0))</f>
        <v>15.884029000000002</v>
      </c>
      <c r="I7" s="38">
        <f ca="1">SUM(I8:OFFSET(I6,MATCH("PROYECTOS",$A$8:$A$34,0),0))</f>
        <v>19.001967</v>
      </c>
      <c r="J7" s="38">
        <f ca="1">SUM(J8:OFFSET(J6,MATCH("PROYECTOS",$A$8:$A$34,0),0))</f>
        <v>9.4276871617994082</v>
      </c>
      <c r="K7" s="38">
        <f ca="1">SUM(K8:OFFSET(K6,MATCH("PROYECTOS",$A$8:$A$34,0),0))</f>
        <v>3.8549773017994085</v>
      </c>
      <c r="L7" s="38">
        <f ca="1">SUM(L8:OFFSET(L6,MATCH("PROYECTOS",$A$8:$A$34,0),0))</f>
        <v>1.3642380599999999</v>
      </c>
      <c r="M7" s="38">
        <f ca="1">SUM(M8:OFFSET(M6,MATCH("PROYECTOS",$A$8:$A$34,0),0))</f>
        <v>4.2084717999999999</v>
      </c>
      <c r="N7" s="39">
        <f ca="1">IFERROR(K7/I7,0)</f>
        <v>0.20287253955337403</v>
      </c>
      <c r="O7" s="39">
        <f ca="1">IFERROR(SUM(K7,L7)/I7,0)</f>
        <v>0.27466711008388806</v>
      </c>
      <c r="P7" s="40">
        <f ca="1">IFERROR(SUM(K7,L7,M7)/I7,0)</f>
        <v>0.49614269732177768</v>
      </c>
      <c r="Q7" s="64"/>
      <c r="R7" s="38"/>
      <c r="S7" s="40"/>
    </row>
    <row r="8" spans="1:19" ht="51" x14ac:dyDescent="0.25">
      <c r="A8" s="17"/>
      <c r="B8" s="19">
        <v>5000162</v>
      </c>
      <c r="C8" s="19" t="s">
        <v>748</v>
      </c>
      <c r="D8" s="68">
        <v>3000065</v>
      </c>
      <c r="E8" s="19" t="s">
        <v>746</v>
      </c>
      <c r="F8" s="69">
        <v>103</v>
      </c>
      <c r="G8" s="19" t="s">
        <v>755</v>
      </c>
      <c r="H8" s="20">
        <v>4.2041760000000004</v>
      </c>
      <c r="I8" s="21">
        <v>5.2203100000000013</v>
      </c>
      <c r="J8" s="21">
        <f t="shared" ref="J8:J14" si="0">SUM(K8,L8,M8)</f>
        <v>2.1144660881410671</v>
      </c>
      <c r="K8" s="21">
        <v>1.0945509181410671</v>
      </c>
      <c r="L8" s="21">
        <v>0.23037890999999996</v>
      </c>
      <c r="M8" s="21">
        <v>0.78953625999999988</v>
      </c>
      <c r="N8" s="22">
        <f t="shared" ref="N8:N15" si="1">IFERROR(K8/I8,0)</f>
        <v>0.20967163217147389</v>
      </c>
      <c r="O8" s="22">
        <f t="shared" ref="O8:O15" si="2">IFERROR(SUM(K8,L8)/I8,0)</f>
        <v>0.25380290215352475</v>
      </c>
      <c r="P8" s="23">
        <f t="shared" ref="P8:P15" si="3">IFERROR(SUM(K8,L8,M8)/I8,0)</f>
        <v>0.40504607736725723</v>
      </c>
      <c r="Q8" s="70">
        <v>2037</v>
      </c>
      <c r="R8" s="21">
        <v>2461</v>
      </c>
      <c r="S8" s="23">
        <f>IFERROR(R8/Q8,0)</f>
        <v>1.2081492390770741</v>
      </c>
    </row>
    <row r="9" spans="1:19" ht="51" x14ac:dyDescent="0.25">
      <c r="A9" s="17"/>
      <c r="B9" s="19">
        <v>5000164</v>
      </c>
      <c r="C9" s="19" t="s">
        <v>749</v>
      </c>
      <c r="D9" s="68">
        <v>3000527</v>
      </c>
      <c r="E9" s="19" t="s">
        <v>747</v>
      </c>
      <c r="F9" s="69">
        <v>86</v>
      </c>
      <c r="G9" s="19" t="s">
        <v>501</v>
      </c>
      <c r="H9" s="20">
        <v>0.52507100000000007</v>
      </c>
      <c r="I9" s="21">
        <v>0.6201549999999999</v>
      </c>
      <c r="J9" s="21">
        <f t="shared" si="0"/>
        <v>0.12139906900525677</v>
      </c>
      <c r="K9" s="21">
        <v>7.4136079005256761E-2</v>
      </c>
      <c r="L9" s="21">
        <v>7.9134199999999991E-3</v>
      </c>
      <c r="M9" s="21">
        <v>3.934957E-2</v>
      </c>
      <c r="N9" s="22">
        <f t="shared" si="1"/>
        <v>0.11954443486750373</v>
      </c>
      <c r="O9" s="22">
        <f t="shared" si="2"/>
        <v>0.13230482541502814</v>
      </c>
      <c r="P9" s="23">
        <f t="shared" si="3"/>
        <v>0.19575601100572726</v>
      </c>
      <c r="Q9" s="70">
        <v>1020</v>
      </c>
      <c r="R9" s="21">
        <v>1726</v>
      </c>
      <c r="S9" s="23">
        <f t="shared" ref="S9:S14" si="4">IFERROR(R9/Q9,0)</f>
        <v>1.692156862745098</v>
      </c>
    </row>
    <row r="10" spans="1:19" ht="51" x14ac:dyDescent="0.25">
      <c r="A10" s="17"/>
      <c r="B10" s="19">
        <v>5000174</v>
      </c>
      <c r="C10" s="19" t="s">
        <v>750</v>
      </c>
      <c r="D10" s="68">
        <v>3000065</v>
      </c>
      <c r="E10" s="19" t="s">
        <v>746</v>
      </c>
      <c r="F10" s="69">
        <v>88</v>
      </c>
      <c r="G10" s="19" t="s">
        <v>756</v>
      </c>
      <c r="H10" s="20">
        <v>2.2042459999999999</v>
      </c>
      <c r="I10" s="21">
        <v>2.6008530000000003</v>
      </c>
      <c r="J10" s="21">
        <f t="shared" si="0"/>
        <v>0.95871798060407953</v>
      </c>
      <c r="K10" s="21">
        <v>0.52330831060407945</v>
      </c>
      <c r="L10" s="21">
        <v>0.11930877000000002</v>
      </c>
      <c r="M10" s="21">
        <v>0.31610090000000002</v>
      </c>
      <c r="N10" s="22">
        <f t="shared" si="1"/>
        <v>0.20120641597355921</v>
      </c>
      <c r="O10" s="22">
        <f t="shared" si="2"/>
        <v>0.24707935458254635</v>
      </c>
      <c r="P10" s="23">
        <f t="shared" si="3"/>
        <v>0.36861675019852314</v>
      </c>
      <c r="Q10" s="70">
        <v>12537</v>
      </c>
      <c r="R10" s="21">
        <v>14353</v>
      </c>
      <c r="S10" s="23">
        <f t="shared" si="4"/>
        <v>1.1448512403286273</v>
      </c>
    </row>
    <row r="11" spans="1:19" ht="51" x14ac:dyDescent="0.25">
      <c r="A11" s="17"/>
      <c r="B11" s="19">
        <v>5000294</v>
      </c>
      <c r="C11" s="19" t="s">
        <v>751</v>
      </c>
      <c r="D11" s="68">
        <v>3000065</v>
      </c>
      <c r="E11" s="19" t="s">
        <v>746</v>
      </c>
      <c r="F11" s="69">
        <v>80</v>
      </c>
      <c r="G11" s="19" t="s">
        <v>311</v>
      </c>
      <c r="H11" s="20">
        <v>1.4290299999999998</v>
      </c>
      <c r="I11" s="21">
        <v>4.3515690000000005</v>
      </c>
      <c r="J11" s="21">
        <f t="shared" si="0"/>
        <v>2.8231806201164771</v>
      </c>
      <c r="K11" s="21">
        <v>0.72503946011647713</v>
      </c>
      <c r="L11" s="21">
        <v>0.31324041000000002</v>
      </c>
      <c r="M11" s="21">
        <v>1.78490075</v>
      </c>
      <c r="N11" s="22">
        <f t="shared" si="1"/>
        <v>0.16661564141956087</v>
      </c>
      <c r="O11" s="22">
        <f t="shared" si="2"/>
        <v>0.2385989674336951</v>
      </c>
      <c r="P11" s="23">
        <f t="shared" si="3"/>
        <v>0.64877303338553904</v>
      </c>
      <c r="Q11" s="70">
        <v>9</v>
      </c>
      <c r="R11" s="21">
        <v>0</v>
      </c>
      <c r="S11" s="23">
        <f t="shared" si="4"/>
        <v>0</v>
      </c>
    </row>
    <row r="12" spans="1:19" ht="51" x14ac:dyDescent="0.25">
      <c r="A12" s="17"/>
      <c r="B12" s="19">
        <v>5000370</v>
      </c>
      <c r="C12" s="19" t="s">
        <v>752</v>
      </c>
      <c r="D12" s="68">
        <v>3000527</v>
      </c>
      <c r="E12" s="19" t="s">
        <v>747</v>
      </c>
      <c r="F12" s="69">
        <v>109</v>
      </c>
      <c r="G12" s="19" t="s">
        <v>662</v>
      </c>
      <c r="H12" s="20">
        <v>0.11711299999999999</v>
      </c>
      <c r="I12" s="21">
        <v>0.16321699999999995</v>
      </c>
      <c r="J12" s="21">
        <f t="shared" si="0"/>
        <v>8.0715160193592012E-2</v>
      </c>
      <c r="K12" s="21">
        <v>3.4683300193592004E-2</v>
      </c>
      <c r="L12" s="21">
        <v>7.5132599999999999E-3</v>
      </c>
      <c r="M12" s="21">
        <v>3.8518600000000007E-2</v>
      </c>
      <c r="N12" s="22">
        <f t="shared" si="1"/>
        <v>0.21249808655711119</v>
      </c>
      <c r="O12" s="22">
        <f t="shared" si="2"/>
        <v>0.25853042387491509</v>
      </c>
      <c r="P12" s="23">
        <f t="shared" si="3"/>
        <v>0.49452667426549957</v>
      </c>
      <c r="Q12" s="70">
        <v>47</v>
      </c>
      <c r="R12" s="21">
        <v>37</v>
      </c>
      <c r="S12" s="23">
        <f t="shared" si="4"/>
        <v>0.78723404255319152</v>
      </c>
    </row>
    <row r="13" spans="1:19" ht="51" x14ac:dyDescent="0.25">
      <c r="A13" s="17"/>
      <c r="B13" s="19">
        <v>5001311</v>
      </c>
      <c r="C13" s="19" t="s">
        <v>753</v>
      </c>
      <c r="D13" s="68">
        <v>3000065</v>
      </c>
      <c r="E13" s="19" t="s">
        <v>746</v>
      </c>
      <c r="F13" s="69">
        <v>109</v>
      </c>
      <c r="G13" s="19" t="s">
        <v>662</v>
      </c>
      <c r="H13" s="20">
        <v>2.3838170000000001</v>
      </c>
      <c r="I13" s="21">
        <v>3.0511649999999997</v>
      </c>
      <c r="J13" s="21">
        <f t="shared" si="0"/>
        <v>1.424411092939406</v>
      </c>
      <c r="K13" s="21">
        <v>0.6644506329394062</v>
      </c>
      <c r="L13" s="21">
        <v>0.30766823999999998</v>
      </c>
      <c r="M13" s="21">
        <v>0.45229221999999997</v>
      </c>
      <c r="N13" s="22">
        <f t="shared" si="1"/>
        <v>0.21776948573394303</v>
      </c>
      <c r="O13" s="22">
        <f t="shared" si="2"/>
        <v>0.31860580235398817</v>
      </c>
      <c r="P13" s="23">
        <f t="shared" si="3"/>
        <v>0.46684171224414484</v>
      </c>
      <c r="Q13" s="70">
        <v>2345</v>
      </c>
      <c r="R13" s="21">
        <v>3117</v>
      </c>
      <c r="S13" s="23">
        <f t="shared" si="4"/>
        <v>1.3292110874200427</v>
      </c>
    </row>
    <row r="14" spans="1:19" ht="51" x14ac:dyDescent="0.25">
      <c r="A14" s="17"/>
      <c r="B14" s="19">
        <v>5004171</v>
      </c>
      <c r="C14" s="19" t="s">
        <v>754</v>
      </c>
      <c r="D14" s="68">
        <v>3000065</v>
      </c>
      <c r="E14" s="19" t="s">
        <v>746</v>
      </c>
      <c r="F14" s="69">
        <v>4</v>
      </c>
      <c r="G14" s="19" t="s">
        <v>757</v>
      </c>
      <c r="H14" s="20">
        <v>5.020576000000001</v>
      </c>
      <c r="I14" s="21">
        <v>2.994698000000001</v>
      </c>
      <c r="J14" s="21">
        <f t="shared" si="0"/>
        <v>1.90479715079953</v>
      </c>
      <c r="K14" s="21">
        <v>0.73880860079952981</v>
      </c>
      <c r="L14" s="21">
        <v>0.37821505</v>
      </c>
      <c r="M14" s="21">
        <v>0.78777350000000013</v>
      </c>
      <c r="N14" s="22">
        <f t="shared" si="1"/>
        <v>0.24670554453221313</v>
      </c>
      <c r="O14" s="22">
        <f t="shared" si="2"/>
        <v>0.3730004330318214</v>
      </c>
      <c r="P14" s="23">
        <f t="shared" si="3"/>
        <v>0.63605650746737386</v>
      </c>
      <c r="Q14" s="70">
        <v>3867</v>
      </c>
      <c r="R14" s="21">
        <v>4138</v>
      </c>
      <c r="S14" s="23">
        <f t="shared" si="4"/>
        <v>1.0700801655029739</v>
      </c>
    </row>
    <row r="15" spans="1:19" ht="15.75" thickBot="1" x14ac:dyDescent="0.3">
      <c r="A15" s="41" t="s">
        <v>294</v>
      </c>
      <c r="B15" s="43"/>
      <c r="C15" s="43"/>
      <c r="D15" s="65"/>
      <c r="E15" s="43"/>
      <c r="F15" s="66"/>
      <c r="G15" s="43"/>
      <c r="H15" s="44">
        <f t="shared" ref="H15:M15" ca="1" si="5">OFFSET(H15,-MATCH("PROYECTOS",$A$8:$A$34,0)-1,0)-(OFFSET(H15,-MATCH("PROYECTOS",$A$8:$A$34,0),0))</f>
        <v>19.44200600000001</v>
      </c>
      <c r="I15" s="45">
        <f t="shared" ca="1" si="5"/>
        <v>23.524460000000005</v>
      </c>
      <c r="J15" s="45">
        <f t="shared" ca="1" si="5"/>
        <v>8.2949378132752294</v>
      </c>
      <c r="K15" s="45">
        <f t="shared" ca="1" si="5"/>
        <v>4.5268856132752262</v>
      </c>
      <c r="L15" s="45">
        <f t="shared" ca="1" si="5"/>
        <v>1.8722924100000009</v>
      </c>
      <c r="M15" s="45">
        <f t="shared" ca="1" si="5"/>
        <v>1.8957597899999987</v>
      </c>
      <c r="N15" s="46">
        <f t="shared" ca="1" si="1"/>
        <v>0.19243313611769305</v>
      </c>
      <c r="O15" s="46">
        <f t="shared" ca="1" si="2"/>
        <v>0.27202231308498581</v>
      </c>
      <c r="P15" s="47">
        <f t="shared" ca="1" si="3"/>
        <v>0.35260906364164041</v>
      </c>
      <c r="Q15" s="67"/>
      <c r="R15" s="45"/>
      <c r="S15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workbookViewId="0">
      <selection activeCell="A35" sqref="A35:L35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42</v>
      </c>
      <c r="B1" s="50" t="s">
        <v>28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760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1173.7837239999997</v>
      </c>
      <c r="E6" s="14">
        <v>1784.2695939999996</v>
      </c>
      <c r="F6" s="14">
        <v>767.42710279617086</v>
      </c>
      <c r="G6" s="14">
        <v>524.52682648617088</v>
      </c>
      <c r="H6" s="14">
        <v>71.422345929999992</v>
      </c>
      <c r="I6" s="14">
        <v>171.47793037999992</v>
      </c>
      <c r="J6" s="15">
        <v>0.29397285491497926</v>
      </c>
      <c r="K6" s="15">
        <v>0.33400175310960939</v>
      </c>
      <c r="L6" s="16">
        <v>0.43010714601471317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191.27702300000007</v>
      </c>
      <c r="E7" s="38">
        <f ca="1">SUM(E8:OFFSET(E6,MATCH("GOBIERNOS REGIONALES",$A$8:$A$50,0),0))</f>
        <v>543.38453599999946</v>
      </c>
      <c r="F7" s="38">
        <f ca="1">SUM(F8:OFFSET(F6,MATCH("GOBIERNOS REGIONALES",$A$8:$A$50,0),0))</f>
        <v>275.85749649351078</v>
      </c>
      <c r="G7" s="38">
        <f ca="1">SUM(G8:OFFSET(G6,MATCH("GOBIERNOS REGIONALES",$A$8:$A$50,0),0))</f>
        <v>185.60643911351076</v>
      </c>
      <c r="H7" s="38">
        <f ca="1">SUM(H8:OFFSET(H6,MATCH("GOBIERNOS REGIONALES",$A$8:$A$50,0),0))</f>
        <v>37.214794440000006</v>
      </c>
      <c r="I7" s="38">
        <f ca="1">SUM(I8:OFFSET(I6,MATCH("GOBIERNOS REGIONALES",$A$8:$A$50,0),0))</f>
        <v>53.036262939999979</v>
      </c>
      <c r="J7" s="39">
        <f ca="1">IFERROR(G7/E7,0)</f>
        <v>0.34157475381947738</v>
      </c>
      <c r="K7" s="39">
        <f ca="1">IFERROR(SUM(G7,H7)/E7,0)</f>
        <v>0.41006178643536328</v>
      </c>
      <c r="L7" s="40">
        <f ca="1">IFERROR(SUM(G7,H7,I7)/E7,0)</f>
        <v>0.50766534234516936</v>
      </c>
      <c r="M7" s="4"/>
    </row>
    <row r="8" spans="1:13" x14ac:dyDescent="0.25">
      <c r="A8" s="17"/>
      <c r="B8" s="18">
        <v>13</v>
      </c>
      <c r="C8" s="19" t="s">
        <v>115</v>
      </c>
      <c r="D8" s="20">
        <v>189.96588300000008</v>
      </c>
      <c r="E8" s="21">
        <v>541.66874599999949</v>
      </c>
      <c r="F8" s="21">
        <f t="shared" ref="F8:F36" si="0">SUM(G8,H8,I8)</f>
        <v>274.54546035004091</v>
      </c>
      <c r="G8" s="21">
        <v>184.98735573004092</v>
      </c>
      <c r="H8" s="21">
        <v>36.972758020000008</v>
      </c>
      <c r="I8" s="21">
        <v>52.58534659999998</v>
      </c>
      <c r="J8" s="22">
        <f t="shared" ref="J8:J36" si="1">IFERROR(G8/E8,0)</f>
        <v>0.34151380727814984</v>
      </c>
      <c r="K8" s="22">
        <f t="shared" ref="K8:K36" si="2">IFERROR(SUM(G8,H8)/E8,0)</f>
        <v>0.40977094467628955</v>
      </c>
      <c r="L8" s="23">
        <f t="shared" ref="L8:L36" si="3">IFERROR(SUM(G8,H8,I8)/E8,0)</f>
        <v>0.50685121188447002</v>
      </c>
      <c r="M8" s="4"/>
    </row>
    <row r="9" spans="1:13" x14ac:dyDescent="0.25">
      <c r="A9" s="17"/>
      <c r="B9" s="18">
        <v>164</v>
      </c>
      <c r="C9" s="19" t="s">
        <v>150</v>
      </c>
      <c r="D9" s="20">
        <v>1.31114</v>
      </c>
      <c r="E9" s="21">
        <v>1.7157900000000001</v>
      </c>
      <c r="F9" s="21">
        <f t="shared" si="0"/>
        <v>1.3120361434698424</v>
      </c>
      <c r="G9" s="21">
        <v>0.61908338346984237</v>
      </c>
      <c r="H9" s="21">
        <v>0.24203641999999997</v>
      </c>
      <c r="I9" s="21">
        <v>0.45091633999999997</v>
      </c>
      <c r="J9" s="22">
        <f t="shared" si="1"/>
        <v>0.36081535821390864</v>
      </c>
      <c r="K9" s="22">
        <f t="shared" si="2"/>
        <v>0.50187948610834798</v>
      </c>
      <c r="L9" s="23">
        <f t="shared" si="3"/>
        <v>0.76468340733413898</v>
      </c>
      <c r="M9" s="4"/>
    </row>
    <row r="10" spans="1:13" x14ac:dyDescent="0.25">
      <c r="A10" s="34" t="s">
        <v>206</v>
      </c>
      <c r="B10" s="57"/>
      <c r="C10" s="36"/>
      <c r="D10" s="37">
        <f ca="1">SUM(D11:OFFSET(D9,(MATCH("GOBIERNOS LOCALES",$A$8:$A$50,0)-MATCH("GOBIERNOS REGIONALES",$A$8:$A$50,0)),0))</f>
        <v>707.80321000000015</v>
      </c>
      <c r="E10" s="38">
        <f ca="1">SUM(E11:OFFSET(E9,(MATCH("GOBIERNOS LOCALES",$A$8:$A$50,0)-MATCH("GOBIERNOS REGIONALES",$A$8:$A$50,0)),0))</f>
        <v>896.44126900000003</v>
      </c>
      <c r="F10" s="38">
        <f ca="1">SUM(F11:OFFSET(F9,(MATCH("GOBIERNOS LOCALES",$A$8:$A$50,0)-MATCH("GOBIERNOS REGIONALES",$A$8:$A$50,0)),0))</f>
        <v>384.3676390954592</v>
      </c>
      <c r="G10" s="38">
        <f ca="1">SUM(G11:OFFSET(G9,(MATCH("GOBIERNOS LOCALES",$A$8:$A$50,0)-MATCH("GOBIERNOS REGIONALES",$A$8:$A$50,0)),0))</f>
        <v>300.52220524545919</v>
      </c>
      <c r="H10" s="38">
        <f ca="1">SUM(H11:OFFSET(H9,(MATCH("GOBIERNOS LOCALES",$A$8:$A$50,0)-MATCH("GOBIERNOS REGIONALES",$A$8:$A$50,0)),0))</f>
        <v>15.16163016</v>
      </c>
      <c r="I10" s="38">
        <f ca="1">SUM(I11:OFFSET(I9,(MATCH("GOBIERNOS LOCALES",$A$8:$A$50,0)-MATCH("GOBIERNOS REGIONALES",$A$8:$A$50,0)),0))</f>
        <v>68.683803690000005</v>
      </c>
      <c r="J10" s="39">
        <f t="shared" ca="1" si="1"/>
        <v>0.335239145762107</v>
      </c>
      <c r="K10" s="39">
        <f t="shared" ca="1" si="2"/>
        <v>0.35215227848402325</v>
      </c>
      <c r="L10" s="40">
        <f t="shared" ca="1" si="3"/>
        <v>0.42877057581723088</v>
      </c>
      <c r="M10" s="4"/>
    </row>
    <row r="11" spans="1:13" x14ac:dyDescent="0.25">
      <c r="A11" s="17"/>
      <c r="B11" s="18">
        <v>440</v>
      </c>
      <c r="C11" s="19" t="s">
        <v>207</v>
      </c>
      <c r="D11" s="20">
        <v>0.204933</v>
      </c>
      <c r="E11" s="21">
        <v>8.3854060000000015</v>
      </c>
      <c r="F11" s="21">
        <f t="shared" si="0"/>
        <v>0.22430999036182164</v>
      </c>
      <c r="G11" s="21">
        <v>0.17375104036182165</v>
      </c>
      <c r="H11" s="21">
        <v>1.2039999999999999E-2</v>
      </c>
      <c r="I11" s="21">
        <v>3.8518949999999996E-2</v>
      </c>
      <c r="J11" s="22">
        <f t="shared" si="1"/>
        <v>2.0720647320096562E-2</v>
      </c>
      <c r="K11" s="22">
        <f t="shared" si="2"/>
        <v>2.2156475233497532E-2</v>
      </c>
      <c r="L11" s="23">
        <f t="shared" si="3"/>
        <v>2.6750045300349395E-2</v>
      </c>
      <c r="M11" s="4"/>
    </row>
    <row r="12" spans="1:13" x14ac:dyDescent="0.25">
      <c r="A12" s="17"/>
      <c r="B12" s="18">
        <v>441</v>
      </c>
      <c r="C12" s="19" t="s">
        <v>208</v>
      </c>
      <c r="D12" s="20">
        <v>8.6148009999999999</v>
      </c>
      <c r="E12" s="21">
        <v>10.790308</v>
      </c>
      <c r="F12" s="21">
        <f t="shared" si="0"/>
        <v>0</v>
      </c>
      <c r="G12" s="21">
        <v>0</v>
      </c>
      <c r="H12" s="21">
        <v>0</v>
      </c>
      <c r="I12" s="21">
        <v>0</v>
      </c>
      <c r="J12" s="22">
        <f t="shared" si="1"/>
        <v>0</v>
      </c>
      <c r="K12" s="22">
        <f t="shared" si="2"/>
        <v>0</v>
      </c>
      <c r="L12" s="23">
        <f t="shared" si="3"/>
        <v>0</v>
      </c>
      <c r="M12" s="4"/>
    </row>
    <row r="13" spans="1:13" x14ac:dyDescent="0.25">
      <c r="A13" s="17"/>
      <c r="B13" s="18">
        <v>442</v>
      </c>
      <c r="C13" s="19" t="s">
        <v>209</v>
      </c>
      <c r="D13" s="20">
        <v>82.04006600000001</v>
      </c>
      <c r="E13" s="21">
        <v>83.25861900000001</v>
      </c>
      <c r="F13" s="21">
        <f t="shared" si="0"/>
        <v>20.290626165980285</v>
      </c>
      <c r="G13" s="21">
        <v>12.020575015980285</v>
      </c>
      <c r="H13" s="21">
        <v>5.6993672300000009</v>
      </c>
      <c r="I13" s="21">
        <v>2.5706839199999991</v>
      </c>
      <c r="J13" s="22">
        <f t="shared" si="1"/>
        <v>0.14437634397923754</v>
      </c>
      <c r="K13" s="22">
        <f t="shared" si="2"/>
        <v>0.21283012448213059</v>
      </c>
      <c r="L13" s="23">
        <f t="shared" si="3"/>
        <v>0.24370601398012959</v>
      </c>
      <c r="M13" s="4"/>
    </row>
    <row r="14" spans="1:13" x14ac:dyDescent="0.25">
      <c r="A14" s="17"/>
      <c r="B14" s="18">
        <v>443</v>
      </c>
      <c r="C14" s="19" t="s">
        <v>210</v>
      </c>
      <c r="D14" s="20">
        <v>112.531706</v>
      </c>
      <c r="E14" s="21">
        <v>119.65983199999999</v>
      </c>
      <c r="F14" s="21">
        <f t="shared" si="0"/>
        <v>51.909120405051418</v>
      </c>
      <c r="G14" s="21">
        <v>0.39480937505140901</v>
      </c>
      <c r="H14" s="21">
        <v>0.40850635000000002</v>
      </c>
      <c r="I14" s="21">
        <v>51.105804680000006</v>
      </c>
      <c r="J14" s="22">
        <f t="shared" si="1"/>
        <v>3.2994311328417127E-3</v>
      </c>
      <c r="K14" s="22">
        <f t="shared" si="2"/>
        <v>6.7133282039992257E-3</v>
      </c>
      <c r="L14" s="23">
        <f t="shared" si="3"/>
        <v>0.43380572692974717</v>
      </c>
      <c r="M14" s="4"/>
    </row>
    <row r="15" spans="1:13" x14ac:dyDescent="0.25">
      <c r="A15" s="17"/>
      <c r="B15" s="18">
        <v>444</v>
      </c>
      <c r="C15" s="19" t="s">
        <v>211</v>
      </c>
      <c r="D15" s="20">
        <v>25.223833000000003</v>
      </c>
      <c r="E15" s="21">
        <v>32.645341999999992</v>
      </c>
      <c r="F15" s="21">
        <f t="shared" si="0"/>
        <v>10.497998373740771</v>
      </c>
      <c r="G15" s="21">
        <v>6.3891899037407711</v>
      </c>
      <c r="H15" s="21">
        <v>1.2187499000000004</v>
      </c>
      <c r="I15" s="21">
        <v>2.8900585699999999</v>
      </c>
      <c r="J15" s="22">
        <f t="shared" si="1"/>
        <v>0.19571520812190518</v>
      </c>
      <c r="K15" s="22">
        <f t="shared" si="2"/>
        <v>0.23304824938702659</v>
      </c>
      <c r="L15" s="23">
        <f t="shared" si="3"/>
        <v>0.32157722145293416</v>
      </c>
      <c r="M15" s="4"/>
    </row>
    <row r="16" spans="1:13" x14ac:dyDescent="0.25">
      <c r="A16" s="17"/>
      <c r="B16" s="18">
        <v>445</v>
      </c>
      <c r="C16" s="19" t="s">
        <v>212</v>
      </c>
      <c r="D16" s="20">
        <v>6.1649010000000004</v>
      </c>
      <c r="E16" s="21">
        <v>5.9142109999999999</v>
      </c>
      <c r="F16" s="21">
        <f t="shared" si="0"/>
        <v>1.7446088585093684</v>
      </c>
      <c r="G16" s="21">
        <v>1.5014982185093686</v>
      </c>
      <c r="H16" s="21">
        <v>0.15423251000000002</v>
      </c>
      <c r="I16" s="21">
        <v>8.887813E-2</v>
      </c>
      <c r="J16" s="22">
        <f t="shared" si="1"/>
        <v>0.25387971760043204</v>
      </c>
      <c r="K16" s="22">
        <f t="shared" si="2"/>
        <v>0.27995800767158435</v>
      </c>
      <c r="L16" s="23">
        <f t="shared" si="3"/>
        <v>0.29498590065680247</v>
      </c>
      <c r="M16" s="4"/>
    </row>
    <row r="17" spans="1:13" x14ac:dyDescent="0.25">
      <c r="A17" s="17"/>
      <c r="B17" s="18">
        <v>446</v>
      </c>
      <c r="C17" s="19" t="s">
        <v>213</v>
      </c>
      <c r="D17" s="20">
        <v>30.933619</v>
      </c>
      <c r="E17" s="21">
        <v>33.044521000000003</v>
      </c>
      <c r="F17" s="21">
        <f t="shared" si="0"/>
        <v>10.878769930750739</v>
      </c>
      <c r="G17" s="21">
        <v>6.0504601707507391</v>
      </c>
      <c r="H17" s="21">
        <v>2.34246957</v>
      </c>
      <c r="I17" s="21">
        <v>2.4858401899999998</v>
      </c>
      <c r="J17" s="22">
        <f t="shared" si="1"/>
        <v>0.18310025346564227</v>
      </c>
      <c r="K17" s="22">
        <f t="shared" si="2"/>
        <v>0.25398854293426554</v>
      </c>
      <c r="L17" s="23">
        <f t="shared" si="3"/>
        <v>0.32921554319854529</v>
      </c>
      <c r="M17" s="4"/>
    </row>
    <row r="18" spans="1:13" x14ac:dyDescent="0.25">
      <c r="A18" s="17"/>
      <c r="B18" s="18">
        <v>447</v>
      </c>
      <c r="C18" s="19" t="s">
        <v>214</v>
      </c>
      <c r="D18" s="20">
        <v>0.10836999999999999</v>
      </c>
      <c r="E18" s="21">
        <v>0.660161</v>
      </c>
      <c r="F18" s="21">
        <f t="shared" si="0"/>
        <v>0.37024469745010191</v>
      </c>
      <c r="G18" s="21">
        <v>0.16395083745010197</v>
      </c>
      <c r="H18" s="21">
        <v>0.12626867</v>
      </c>
      <c r="I18" s="21">
        <v>8.0025189999999996E-2</v>
      </c>
      <c r="J18" s="22">
        <f t="shared" si="1"/>
        <v>0.24834977747867865</v>
      </c>
      <c r="K18" s="22">
        <f t="shared" si="2"/>
        <v>0.43961928597736299</v>
      </c>
      <c r="L18" s="23">
        <f t="shared" si="3"/>
        <v>0.56084000334782258</v>
      </c>
      <c r="M18" s="4"/>
    </row>
    <row r="19" spans="1:13" x14ac:dyDescent="0.25">
      <c r="A19" s="17"/>
      <c r="B19" s="18">
        <v>448</v>
      </c>
      <c r="C19" s="19" t="s">
        <v>215</v>
      </c>
      <c r="D19" s="20">
        <v>1.7152750000000001</v>
      </c>
      <c r="E19" s="21">
        <v>1.5218670000000001</v>
      </c>
      <c r="F19" s="21">
        <f t="shared" si="0"/>
        <v>0.77801143791096894</v>
      </c>
      <c r="G19" s="21">
        <v>0.41560749791096896</v>
      </c>
      <c r="H19" s="21">
        <v>0.24022283999999999</v>
      </c>
      <c r="I19" s="21">
        <v>0.12218110000000001</v>
      </c>
      <c r="J19" s="22">
        <f t="shared" si="1"/>
        <v>0.27309055121831866</v>
      </c>
      <c r="K19" s="22">
        <f t="shared" si="2"/>
        <v>0.43093801095034512</v>
      </c>
      <c r="L19" s="23">
        <f t="shared" si="3"/>
        <v>0.51122170196933692</v>
      </c>
      <c r="M19" s="4"/>
    </row>
    <row r="20" spans="1:13" x14ac:dyDescent="0.25">
      <c r="A20" s="17"/>
      <c r="B20" s="18">
        <v>449</v>
      </c>
      <c r="C20" s="19" t="s">
        <v>216</v>
      </c>
      <c r="D20" s="20">
        <v>16.511959000000001</v>
      </c>
      <c r="E20" s="21">
        <v>16.335671000000001</v>
      </c>
      <c r="F20" s="21">
        <f t="shared" si="0"/>
        <v>5.2311976012581312</v>
      </c>
      <c r="G20" s="21">
        <v>2.2008501612581313</v>
      </c>
      <c r="H20" s="21">
        <v>0.36015899000000001</v>
      </c>
      <c r="I20" s="21">
        <v>2.6701884499999999</v>
      </c>
      <c r="J20" s="22">
        <f t="shared" si="1"/>
        <v>0.13472664583279934</v>
      </c>
      <c r="K20" s="22">
        <f t="shared" si="2"/>
        <v>0.15677404076380647</v>
      </c>
      <c r="L20" s="23">
        <f t="shared" si="3"/>
        <v>0.32023157183185991</v>
      </c>
      <c r="M20" s="4"/>
    </row>
    <row r="21" spans="1:13" x14ac:dyDescent="0.25">
      <c r="A21" s="17"/>
      <c r="B21" s="18">
        <v>450</v>
      </c>
      <c r="C21" s="19" t="s">
        <v>217</v>
      </c>
      <c r="D21" s="20">
        <v>0</v>
      </c>
      <c r="E21" s="21">
        <v>4.9099719999999998</v>
      </c>
      <c r="F21" s="21">
        <f t="shared" si="0"/>
        <v>0.7151275803799797</v>
      </c>
      <c r="G21" s="21">
        <v>8.0000003799796104E-3</v>
      </c>
      <c r="H21" s="21">
        <v>0.27898674000000001</v>
      </c>
      <c r="I21" s="21">
        <v>0.42814084000000002</v>
      </c>
      <c r="J21" s="22">
        <f t="shared" si="1"/>
        <v>1.6293372711656219E-3</v>
      </c>
      <c r="K21" s="22">
        <f t="shared" si="2"/>
        <v>5.8449771277713933E-2</v>
      </c>
      <c r="L21" s="23">
        <f t="shared" si="3"/>
        <v>0.14564799562604017</v>
      </c>
      <c r="M21" s="4"/>
    </row>
    <row r="22" spans="1:13" x14ac:dyDescent="0.25">
      <c r="A22" s="17"/>
      <c r="B22" s="18">
        <v>451</v>
      </c>
      <c r="C22" s="19" t="s">
        <v>218</v>
      </c>
      <c r="D22" s="20">
        <v>287.152264</v>
      </c>
      <c r="E22" s="21">
        <v>316.045277</v>
      </c>
      <c r="F22" s="21">
        <f t="shared" si="0"/>
        <v>134.57859273856653</v>
      </c>
      <c r="G22" s="21">
        <v>132.89338133856654</v>
      </c>
      <c r="H22" s="21">
        <v>0.72721515999999997</v>
      </c>
      <c r="I22" s="21">
        <v>0.95799624000000005</v>
      </c>
      <c r="J22" s="22">
        <f t="shared" si="1"/>
        <v>0.42048842684830423</v>
      </c>
      <c r="K22" s="22">
        <f t="shared" si="2"/>
        <v>0.42278941095698302</v>
      </c>
      <c r="L22" s="23">
        <f t="shared" si="3"/>
        <v>0.42582061031263735</v>
      </c>
      <c r="M22" s="4"/>
    </row>
    <row r="23" spans="1:13" x14ac:dyDescent="0.25">
      <c r="A23" s="17"/>
      <c r="B23" s="18">
        <v>452</v>
      </c>
      <c r="C23" s="19" t="s">
        <v>219</v>
      </c>
      <c r="D23" s="20">
        <v>5.0978899999999996</v>
      </c>
      <c r="E23" s="21">
        <v>125.28241200000001</v>
      </c>
      <c r="F23" s="21">
        <f t="shared" si="0"/>
        <v>119.15872285938963</v>
      </c>
      <c r="G23" s="21">
        <v>117.12351786938962</v>
      </c>
      <c r="H23" s="21">
        <v>0.87583136000000006</v>
      </c>
      <c r="I23" s="21">
        <v>1.1593736300000002</v>
      </c>
      <c r="J23" s="22">
        <f t="shared" si="1"/>
        <v>0.93487598138986672</v>
      </c>
      <c r="K23" s="22">
        <f t="shared" si="2"/>
        <v>0.9418668378558166</v>
      </c>
      <c r="L23" s="23">
        <f t="shared" si="3"/>
        <v>0.95112091918688169</v>
      </c>
      <c r="M23" s="4"/>
    </row>
    <row r="24" spans="1:13" x14ac:dyDescent="0.25">
      <c r="A24" s="17"/>
      <c r="B24" s="18">
        <v>453</v>
      </c>
      <c r="C24" s="19" t="s">
        <v>220</v>
      </c>
      <c r="D24" s="20">
        <v>3.682191</v>
      </c>
      <c r="E24" s="21">
        <v>0</v>
      </c>
      <c r="F24" s="21">
        <f t="shared" si="0"/>
        <v>0</v>
      </c>
      <c r="G24" s="21">
        <v>0</v>
      </c>
      <c r="H24" s="21">
        <v>0</v>
      </c>
      <c r="I24" s="21">
        <v>0</v>
      </c>
      <c r="J24" s="22">
        <f t="shared" si="1"/>
        <v>0</v>
      </c>
      <c r="K24" s="22">
        <f t="shared" si="2"/>
        <v>0</v>
      </c>
      <c r="L24" s="23">
        <f t="shared" si="3"/>
        <v>0</v>
      </c>
      <c r="M24" s="4"/>
    </row>
    <row r="25" spans="1:13" x14ac:dyDescent="0.25">
      <c r="A25" s="17"/>
      <c r="B25" s="18">
        <v>454</v>
      </c>
      <c r="C25" s="19" t="s">
        <v>221</v>
      </c>
      <c r="D25" s="20">
        <v>3.3915540000000002</v>
      </c>
      <c r="E25" s="21">
        <v>3.1071300000000002</v>
      </c>
      <c r="F25" s="21">
        <f t="shared" si="0"/>
        <v>0.93039825026696332</v>
      </c>
      <c r="G25" s="21">
        <v>0.47438835026696324</v>
      </c>
      <c r="H25" s="21">
        <v>0.16659931</v>
      </c>
      <c r="I25" s="21">
        <v>0.28941059000000002</v>
      </c>
      <c r="J25" s="22">
        <f t="shared" si="1"/>
        <v>0.15267734219905932</v>
      </c>
      <c r="K25" s="22">
        <f t="shared" si="2"/>
        <v>0.20629573280389404</v>
      </c>
      <c r="L25" s="23">
        <f t="shared" si="3"/>
        <v>0.29943975638835946</v>
      </c>
      <c r="M25" s="4"/>
    </row>
    <row r="26" spans="1:13" x14ac:dyDescent="0.25">
      <c r="A26" s="17"/>
      <c r="B26" s="18">
        <v>455</v>
      </c>
      <c r="C26" s="19" t="s">
        <v>222</v>
      </c>
      <c r="D26" s="20">
        <v>10.038426999999999</v>
      </c>
      <c r="E26" s="21">
        <v>11.912959999999998</v>
      </c>
      <c r="F26" s="21">
        <f t="shared" si="0"/>
        <v>10.688281929200166</v>
      </c>
      <c r="G26" s="21">
        <v>8.084632299200166</v>
      </c>
      <c r="H26" s="21">
        <v>1.5064116199999997</v>
      </c>
      <c r="I26" s="21">
        <v>1.0972380100000001</v>
      </c>
      <c r="J26" s="22">
        <f t="shared" si="1"/>
        <v>0.67864177326207487</v>
      </c>
      <c r="K26" s="22">
        <f t="shared" si="2"/>
        <v>0.80509326978351037</v>
      </c>
      <c r="L26" s="23">
        <f t="shared" si="3"/>
        <v>0.89719783573521339</v>
      </c>
      <c r="M26" s="4"/>
    </row>
    <row r="27" spans="1:13" x14ac:dyDescent="0.25">
      <c r="A27" s="17"/>
      <c r="B27" s="18">
        <v>456</v>
      </c>
      <c r="C27" s="19" t="s">
        <v>223</v>
      </c>
      <c r="D27" s="20">
        <v>0.36027400000000004</v>
      </c>
      <c r="E27" s="21">
        <v>0.50659299999999996</v>
      </c>
      <c r="F27" s="21">
        <f t="shared" si="0"/>
        <v>2.1884220240426806E-2</v>
      </c>
      <c r="G27" s="21">
        <v>9.7903202404268086E-3</v>
      </c>
      <c r="H27" s="21">
        <v>1.65395E-3</v>
      </c>
      <c r="I27" s="21">
        <v>1.043995E-2</v>
      </c>
      <c r="J27" s="22">
        <f t="shared" si="1"/>
        <v>1.932581034563606E-2</v>
      </c>
      <c r="K27" s="22">
        <f t="shared" si="2"/>
        <v>2.2590660037597854E-2</v>
      </c>
      <c r="L27" s="23">
        <f t="shared" si="3"/>
        <v>4.3198820829397182E-2</v>
      </c>
      <c r="M27" s="4"/>
    </row>
    <row r="28" spans="1:13" x14ac:dyDescent="0.25">
      <c r="A28" s="17"/>
      <c r="B28" s="18">
        <v>457</v>
      </c>
      <c r="C28" s="19" t="s">
        <v>224</v>
      </c>
      <c r="D28" s="20">
        <v>90.351302999999987</v>
      </c>
      <c r="E28" s="21">
        <v>84.551654999999997</v>
      </c>
      <c r="F28" s="21">
        <f t="shared" si="0"/>
        <v>2.886677437686044</v>
      </c>
      <c r="G28" s="21">
        <v>2.579274677686044</v>
      </c>
      <c r="H28" s="21">
        <v>6.3458929999999997E-2</v>
      </c>
      <c r="I28" s="21">
        <v>0.24394383000000003</v>
      </c>
      <c r="J28" s="22">
        <f t="shared" si="1"/>
        <v>3.0505312730851265E-2</v>
      </c>
      <c r="K28" s="22">
        <f t="shared" si="2"/>
        <v>3.1255847182246686E-2</v>
      </c>
      <c r="L28" s="23">
        <f t="shared" si="3"/>
        <v>3.414099271842809E-2</v>
      </c>
      <c r="M28" s="4"/>
    </row>
    <row r="29" spans="1:13" x14ac:dyDescent="0.25">
      <c r="A29" s="17"/>
      <c r="B29" s="18">
        <v>458</v>
      </c>
      <c r="C29" s="19" t="s">
        <v>225</v>
      </c>
      <c r="D29" s="20">
        <v>0.66701500000000002</v>
      </c>
      <c r="E29" s="21">
        <v>10.662096</v>
      </c>
      <c r="F29" s="21">
        <f t="shared" si="0"/>
        <v>4.208604858731035</v>
      </c>
      <c r="G29" s="21">
        <v>1.6432153687310347</v>
      </c>
      <c r="H29" s="21">
        <v>0.46659044</v>
      </c>
      <c r="I29" s="21">
        <v>2.0987990500000002</v>
      </c>
      <c r="J29" s="22">
        <f t="shared" si="1"/>
        <v>0.15411748015878254</v>
      </c>
      <c r="K29" s="22">
        <f t="shared" si="2"/>
        <v>0.19787908575678129</v>
      </c>
      <c r="L29" s="23">
        <f t="shared" si="3"/>
        <v>0.3947258455308445</v>
      </c>
      <c r="M29" s="4"/>
    </row>
    <row r="30" spans="1:13" x14ac:dyDescent="0.25">
      <c r="A30" s="17"/>
      <c r="B30" s="18">
        <v>459</v>
      </c>
      <c r="C30" s="19" t="s">
        <v>226</v>
      </c>
      <c r="D30" s="20">
        <v>6.665432</v>
      </c>
      <c r="E30" s="21">
        <v>10.413074999999999</v>
      </c>
      <c r="F30" s="21">
        <f t="shared" si="0"/>
        <v>2.580940808612076</v>
      </c>
      <c r="G30" s="21">
        <v>2.486921748612076</v>
      </c>
      <c r="H30" s="21">
        <v>4.9426739999999997E-2</v>
      </c>
      <c r="I30" s="21">
        <v>4.4592320000000005E-2</v>
      </c>
      <c r="J30" s="22">
        <f t="shared" si="1"/>
        <v>0.23882683535959132</v>
      </c>
      <c r="K30" s="22">
        <f t="shared" si="2"/>
        <v>0.24357343902853634</v>
      </c>
      <c r="L30" s="23">
        <f t="shared" si="3"/>
        <v>0.24785577829911684</v>
      </c>
      <c r="M30" s="4"/>
    </row>
    <row r="31" spans="1:13" x14ac:dyDescent="0.25">
      <c r="A31" s="17"/>
      <c r="B31" s="18">
        <v>460</v>
      </c>
      <c r="C31" s="19" t="s">
        <v>227</v>
      </c>
      <c r="D31" s="20">
        <v>6.5170000000000003</v>
      </c>
      <c r="E31" s="21">
        <v>3.4910769999999998</v>
      </c>
      <c r="F31" s="21">
        <f t="shared" si="0"/>
        <v>0.29189574643181293</v>
      </c>
      <c r="G31" s="21">
        <v>0.13559731643181294</v>
      </c>
      <c r="H31" s="21">
        <v>5.8257000000000003E-2</v>
      </c>
      <c r="I31" s="21">
        <v>9.8041430000000013E-2</v>
      </c>
      <c r="J31" s="22">
        <f t="shared" si="1"/>
        <v>3.8841113052451422E-2</v>
      </c>
      <c r="K31" s="22">
        <f t="shared" si="2"/>
        <v>5.5528513530871119E-2</v>
      </c>
      <c r="L31" s="23">
        <f t="shared" si="3"/>
        <v>8.3611947382373097E-2</v>
      </c>
      <c r="M31" s="4"/>
    </row>
    <row r="32" spans="1:13" x14ac:dyDescent="0.25">
      <c r="A32" s="17"/>
      <c r="B32" s="18">
        <v>461</v>
      </c>
      <c r="C32" s="19" t="s">
        <v>228</v>
      </c>
      <c r="D32" s="20">
        <v>7.3724150000000002</v>
      </c>
      <c r="E32" s="21">
        <v>0.155752</v>
      </c>
      <c r="F32" s="21">
        <f t="shared" si="0"/>
        <v>9.7617336247606282E-2</v>
      </c>
      <c r="G32" s="21">
        <v>8.8170666247606277E-2</v>
      </c>
      <c r="H32" s="21">
        <v>9.4466700000000008E-3</v>
      </c>
      <c r="I32" s="21">
        <v>0</v>
      </c>
      <c r="J32" s="22">
        <f t="shared" si="1"/>
        <v>0.56609652683500866</v>
      </c>
      <c r="K32" s="22">
        <f t="shared" si="2"/>
        <v>0.62674852488318789</v>
      </c>
      <c r="L32" s="23">
        <f t="shared" si="3"/>
        <v>0.62674852488318789</v>
      </c>
      <c r="M32" s="4"/>
    </row>
    <row r="33" spans="1:13" x14ac:dyDescent="0.25">
      <c r="A33" s="17"/>
      <c r="B33" s="18">
        <v>462</v>
      </c>
      <c r="C33" s="19" t="s">
        <v>229</v>
      </c>
      <c r="D33" s="20">
        <v>0</v>
      </c>
      <c r="E33" s="21">
        <v>0.347028</v>
      </c>
      <c r="F33" s="21">
        <f t="shared" si="0"/>
        <v>0.22891526964806078</v>
      </c>
      <c r="G33" s="21">
        <v>0.1581439096480608</v>
      </c>
      <c r="H33" s="21">
        <v>4.3200479999999999E-2</v>
      </c>
      <c r="I33" s="21">
        <v>2.7570879999999999E-2</v>
      </c>
      <c r="J33" s="22">
        <f t="shared" si="1"/>
        <v>0.45570936537703238</v>
      </c>
      <c r="K33" s="22">
        <f t="shared" si="2"/>
        <v>0.58019638083399838</v>
      </c>
      <c r="L33" s="23">
        <f t="shared" si="3"/>
        <v>0.65964495558877312</v>
      </c>
      <c r="M33" s="4"/>
    </row>
    <row r="34" spans="1:13" x14ac:dyDescent="0.25">
      <c r="A34" s="17"/>
      <c r="B34" s="18">
        <v>463</v>
      </c>
      <c r="C34" s="19" t="s">
        <v>230</v>
      </c>
      <c r="D34" s="20">
        <v>2.4579819999999999</v>
      </c>
      <c r="E34" s="21">
        <v>12.804442999999999</v>
      </c>
      <c r="F34" s="21">
        <f t="shared" si="0"/>
        <v>6.055092599045266</v>
      </c>
      <c r="G34" s="21">
        <v>5.526479159045266</v>
      </c>
      <c r="H34" s="21">
        <v>0.35253570000000006</v>
      </c>
      <c r="I34" s="21">
        <v>0.17607774000000001</v>
      </c>
      <c r="J34" s="22">
        <f t="shared" si="1"/>
        <v>0.43160636968318467</v>
      </c>
      <c r="K34" s="22">
        <f t="shared" si="2"/>
        <v>0.45913866452802876</v>
      </c>
      <c r="L34" s="23">
        <f t="shared" si="3"/>
        <v>0.47288996476029971</v>
      </c>
      <c r="M34" s="4"/>
    </row>
    <row r="35" spans="1:13" x14ac:dyDescent="0.25">
      <c r="A35" s="17"/>
      <c r="B35" s="18">
        <v>465</v>
      </c>
      <c r="C35" s="19" t="s">
        <v>232</v>
      </c>
      <c r="D35" s="20">
        <v>0</v>
      </c>
      <c r="E35" s="21">
        <v>3.5861000000000004E-2</v>
      </c>
      <c r="F35" s="21">
        <f t="shared" si="0"/>
        <v>0</v>
      </c>
      <c r="G35" s="21">
        <v>0</v>
      </c>
      <c r="H35" s="21">
        <v>0</v>
      </c>
      <c r="I35" s="21">
        <v>0</v>
      </c>
      <c r="J35" s="22">
        <f t="shared" si="1"/>
        <v>0</v>
      </c>
      <c r="K35" s="22">
        <f t="shared" si="2"/>
        <v>0</v>
      </c>
      <c r="L35" s="23">
        <f t="shared" si="3"/>
        <v>0</v>
      </c>
      <c r="M35" s="4"/>
    </row>
    <row r="36" spans="1:13" ht="15.75" thickBot="1" x14ac:dyDescent="0.3">
      <c r="A36" s="41" t="s">
        <v>233</v>
      </c>
      <c r="B36" s="58"/>
      <c r="C36" s="43"/>
      <c r="D36" s="44">
        <v>274.70349099999964</v>
      </c>
      <c r="E36" s="45">
        <v>344.44378899999975</v>
      </c>
      <c r="F36" s="45">
        <f t="shared" si="0"/>
        <v>107.20196720720094</v>
      </c>
      <c r="G36" s="45">
        <v>38.398182127200926</v>
      </c>
      <c r="H36" s="45">
        <v>19.045921330000009</v>
      </c>
      <c r="I36" s="45">
        <v>49.757863750000006</v>
      </c>
      <c r="J36" s="46">
        <f t="shared" si="1"/>
        <v>0.11147880540589732</v>
      </c>
      <c r="K36" s="46">
        <f t="shared" si="2"/>
        <v>0.16677352093929318</v>
      </c>
      <c r="L36" s="47">
        <f t="shared" si="3"/>
        <v>0.31123210994291151</v>
      </c>
      <c r="M36" s="4"/>
    </row>
    <row r="37" spans="1:13" x14ac:dyDescent="0.25">
      <c r="D37" s="5"/>
      <c r="E37" s="5"/>
      <c r="F37" s="5"/>
      <c r="G37" s="5"/>
      <c r="H37" s="5"/>
      <c r="I37" s="5"/>
      <c r="J37" s="4"/>
      <c r="K37" s="4"/>
      <c r="L37" s="4"/>
      <c r="M37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13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42</v>
      </c>
      <c r="B1" s="51" t="s">
        <v>28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761</v>
      </c>
      <c r="N2" s="72" t="s">
        <v>776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1173.7837239999997</v>
      </c>
      <c r="E6" s="14">
        <f ca="1">SUM(E7:OFFSET(E7,50,0))</f>
        <v>1784.2695939999996</v>
      </c>
      <c r="F6" s="14">
        <f ca="1">SUM(F7:OFFSET(F7,50,0))</f>
        <v>767.42710279617086</v>
      </c>
      <c r="G6" s="14">
        <f ca="1">SUM(G7:OFFSET(G7,50,0))</f>
        <v>524.52682648617088</v>
      </c>
      <c r="H6" s="14">
        <f ca="1">SUM(H7:OFFSET(H7,50,0))</f>
        <v>71.422345929999992</v>
      </c>
      <c r="I6" s="14">
        <f ca="1">SUM(I7:OFFSET(I7,50,0))</f>
        <v>171.47793037999992</v>
      </c>
      <c r="J6" s="15">
        <f ca="1">IFERROR(G6/E6,0)</f>
        <v>0.29397285491497926</v>
      </c>
      <c r="K6" s="15">
        <f ca="1">IFERROR(SUM(G6,H6)/E6,0)</f>
        <v>0.33400175310960939</v>
      </c>
      <c r="L6" s="16">
        <f ca="1">IFERROR(SUM(G6,H6,I6)/E6,0)</f>
        <v>0.43010714601471317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9.194272999999999</v>
      </c>
      <c r="E7" s="21">
        <v>27.223980000000005</v>
      </c>
      <c r="F7" s="21">
        <f t="shared" ref="F7:F30" si="0">SUM(G7,H7,I7)</f>
        <v>10.459481838752186</v>
      </c>
      <c r="G7" s="21">
        <v>7.907785458752187</v>
      </c>
      <c r="H7" s="21">
        <v>1.5505873000000001</v>
      </c>
      <c r="I7" s="21">
        <v>1.00110908</v>
      </c>
      <c r="J7" s="22">
        <f t="shared" ref="J7:J30" si="1">IFERROR(G7/E7,0)</f>
        <v>0.29047132192839498</v>
      </c>
      <c r="K7" s="22">
        <f t="shared" ref="K7:K30" si="2">IFERROR(SUM(G7,H7)/E7,0)</f>
        <v>0.34742799395063417</v>
      </c>
      <c r="L7" s="23">
        <f t="shared" ref="L7:L30" si="3">IFERROR(SUM(G7,H7,I7)/E7,0)</f>
        <v>0.38420105505338253</v>
      </c>
      <c r="M7" s="4"/>
      <c r="N7" t="s">
        <v>263</v>
      </c>
      <c r="O7" s="5">
        <v>120.83817212695371</v>
      </c>
      <c r="P7" s="71">
        <v>0.87259501353765823</v>
      </c>
    </row>
    <row r="8" spans="1:16" x14ac:dyDescent="0.25">
      <c r="A8" s="17"/>
      <c r="B8" s="55">
        <v>2</v>
      </c>
      <c r="C8" s="19" t="s">
        <v>251</v>
      </c>
      <c r="D8" s="20">
        <v>26.247761000000018</v>
      </c>
      <c r="E8" s="21">
        <v>93.015784999999994</v>
      </c>
      <c r="F8" s="21">
        <f t="shared" si="0"/>
        <v>45.373012683449069</v>
      </c>
      <c r="G8" s="21">
        <v>28.831828523449076</v>
      </c>
      <c r="H8" s="21">
        <v>6.4691230099999997</v>
      </c>
      <c r="I8" s="21">
        <v>10.072061149999996</v>
      </c>
      <c r="J8" s="22">
        <f t="shared" si="1"/>
        <v>0.30996705046835954</v>
      </c>
      <c r="K8" s="22">
        <f t="shared" si="2"/>
        <v>0.37951570836551102</v>
      </c>
      <c r="L8" s="23">
        <f t="shared" si="3"/>
        <v>0.48779906209950358</v>
      </c>
      <c r="M8" s="4"/>
      <c r="N8" t="s">
        <v>270</v>
      </c>
      <c r="O8" s="5">
        <v>39.976429551699304</v>
      </c>
      <c r="P8" s="71">
        <v>0.6307904839155174</v>
      </c>
    </row>
    <row r="9" spans="1:16" x14ac:dyDescent="0.25">
      <c r="A9" s="17"/>
      <c r="B9" s="55">
        <v>3</v>
      </c>
      <c r="C9" s="19" t="s">
        <v>252</v>
      </c>
      <c r="D9" s="20">
        <v>86.542743000000058</v>
      </c>
      <c r="E9" s="21">
        <v>122.64853100000002</v>
      </c>
      <c r="F9" s="21">
        <f t="shared" si="0"/>
        <v>41.197400949885377</v>
      </c>
      <c r="G9" s="21">
        <v>26.590733689885383</v>
      </c>
      <c r="H9" s="21">
        <v>7.08747302</v>
      </c>
      <c r="I9" s="21">
        <v>7.5191942399999983</v>
      </c>
      <c r="J9" s="22">
        <f t="shared" si="1"/>
        <v>0.21680433897643159</v>
      </c>
      <c r="K9" s="22">
        <f t="shared" si="2"/>
        <v>0.27459119514350622</v>
      </c>
      <c r="L9" s="23">
        <f t="shared" si="3"/>
        <v>0.3358980381908151</v>
      </c>
      <c r="M9" s="4"/>
      <c r="N9" t="s">
        <v>259</v>
      </c>
      <c r="O9" s="5">
        <v>14.279225552808862</v>
      </c>
      <c r="P9" s="71">
        <v>0.53199707716610889</v>
      </c>
    </row>
    <row r="10" spans="1:16" x14ac:dyDescent="0.25">
      <c r="A10" s="17"/>
      <c r="B10" s="55">
        <v>4</v>
      </c>
      <c r="C10" s="19" t="s">
        <v>253</v>
      </c>
      <c r="D10" s="20">
        <v>118.48829899999998</v>
      </c>
      <c r="E10" s="21">
        <v>179.23742000000004</v>
      </c>
      <c r="F10" s="21">
        <f t="shared" si="0"/>
        <v>66.042362826075902</v>
      </c>
      <c r="G10" s="21">
        <v>6.5764951560759073</v>
      </c>
      <c r="H10" s="21">
        <v>3.4571689899999991</v>
      </c>
      <c r="I10" s="21">
        <v>56.008698679999995</v>
      </c>
      <c r="J10" s="22">
        <f t="shared" si="1"/>
        <v>3.6691529905283758E-2</v>
      </c>
      <c r="K10" s="22">
        <f t="shared" si="2"/>
        <v>5.5979739867243708E-2</v>
      </c>
      <c r="L10" s="23">
        <f t="shared" si="3"/>
        <v>0.36846302979632201</v>
      </c>
      <c r="M10" s="4"/>
      <c r="N10" t="s">
        <v>267</v>
      </c>
      <c r="O10" s="5">
        <v>17.003053510282061</v>
      </c>
      <c r="P10" s="71">
        <v>0.52237143998769087</v>
      </c>
    </row>
    <row r="11" spans="1:16" x14ac:dyDescent="0.25">
      <c r="A11" s="17"/>
      <c r="B11" s="55">
        <v>5</v>
      </c>
      <c r="C11" s="19" t="s">
        <v>254</v>
      </c>
      <c r="D11" s="20">
        <v>43.751005000000006</v>
      </c>
      <c r="E11" s="21">
        <v>135.91775399999989</v>
      </c>
      <c r="F11" s="21">
        <f t="shared" si="0"/>
        <v>58.829932191041209</v>
      </c>
      <c r="G11" s="21">
        <v>30.260462121041201</v>
      </c>
      <c r="H11" s="21">
        <v>6.1795084600000001</v>
      </c>
      <c r="I11" s="21">
        <v>22.389961610000007</v>
      </c>
      <c r="J11" s="22">
        <f t="shared" si="1"/>
        <v>0.22263803830249598</v>
      </c>
      <c r="K11" s="22">
        <f t="shared" si="2"/>
        <v>0.26810309550171962</v>
      </c>
      <c r="L11" s="23">
        <f t="shared" si="3"/>
        <v>0.43283478765431377</v>
      </c>
      <c r="M11" s="4"/>
      <c r="N11" t="s">
        <v>274</v>
      </c>
      <c r="O11" s="5">
        <v>0.73856526965998159</v>
      </c>
      <c r="P11" s="71">
        <v>0.51551523211838957</v>
      </c>
    </row>
    <row r="12" spans="1:16" x14ac:dyDescent="0.25">
      <c r="A12" s="17"/>
      <c r="B12" s="55">
        <v>6</v>
      </c>
      <c r="C12" s="19" t="s">
        <v>255</v>
      </c>
      <c r="D12" s="20">
        <v>42.036807999999994</v>
      </c>
      <c r="E12" s="21">
        <v>67.616324999999989</v>
      </c>
      <c r="F12" s="21">
        <f t="shared" si="0"/>
        <v>21.523700605947962</v>
      </c>
      <c r="G12" s="21">
        <v>15.589071565947961</v>
      </c>
      <c r="H12" s="21">
        <v>2.5403232099999999</v>
      </c>
      <c r="I12" s="21">
        <v>3.39430583</v>
      </c>
      <c r="J12" s="22">
        <f t="shared" si="1"/>
        <v>0.23055189062623507</v>
      </c>
      <c r="K12" s="22">
        <f t="shared" si="2"/>
        <v>0.26812156348260519</v>
      </c>
      <c r="L12" s="23">
        <f t="shared" si="3"/>
        <v>0.31832106530409582</v>
      </c>
      <c r="M12" s="4"/>
      <c r="N12" t="s">
        <v>251</v>
      </c>
      <c r="O12" s="5">
        <v>45.373012683449069</v>
      </c>
      <c r="P12" s="71">
        <v>0.48779906209950358</v>
      </c>
    </row>
    <row r="13" spans="1:16" x14ac:dyDescent="0.25">
      <c r="A13" s="17"/>
      <c r="B13" s="55">
        <v>8</v>
      </c>
      <c r="C13" s="19" t="s">
        <v>257</v>
      </c>
      <c r="D13" s="20">
        <v>158.27391099999988</v>
      </c>
      <c r="E13" s="21">
        <v>133.02305799999996</v>
      </c>
      <c r="F13" s="21">
        <f t="shared" si="0"/>
        <v>58.397729840402079</v>
      </c>
      <c r="G13" s="21">
        <v>30.760697050402086</v>
      </c>
      <c r="H13" s="21">
        <v>7.9784794899999971</v>
      </c>
      <c r="I13" s="21">
        <v>19.658553299999998</v>
      </c>
      <c r="J13" s="22">
        <f t="shared" si="1"/>
        <v>0.23124334617538334</v>
      </c>
      <c r="K13" s="22">
        <f t="shared" si="2"/>
        <v>0.29122151544886371</v>
      </c>
      <c r="L13" s="23">
        <f t="shared" si="3"/>
        <v>0.43900456596330911</v>
      </c>
      <c r="M13" s="4"/>
      <c r="N13" t="s">
        <v>272</v>
      </c>
      <c r="O13" s="5">
        <v>13.546481449086802</v>
      </c>
      <c r="P13" s="71">
        <v>0.4874415731967327</v>
      </c>
    </row>
    <row r="14" spans="1:16" x14ac:dyDescent="0.25">
      <c r="A14" s="17"/>
      <c r="B14" s="55">
        <v>9</v>
      </c>
      <c r="C14" s="19" t="s">
        <v>258</v>
      </c>
      <c r="D14" s="20">
        <v>18.737485000000003</v>
      </c>
      <c r="E14" s="21">
        <v>76.553387999999941</v>
      </c>
      <c r="F14" s="21">
        <f t="shared" si="0"/>
        <v>30.504915791556286</v>
      </c>
      <c r="G14" s="21">
        <v>15.079411821556278</v>
      </c>
      <c r="H14" s="21">
        <v>5.0918261600000019</v>
      </c>
      <c r="I14" s="21">
        <v>10.333677810000003</v>
      </c>
      <c r="J14" s="22">
        <f t="shared" si="1"/>
        <v>0.19697902621313493</v>
      </c>
      <c r="K14" s="22">
        <f t="shared" si="2"/>
        <v>0.26349242676961987</v>
      </c>
      <c r="L14" s="23">
        <f t="shared" si="3"/>
        <v>0.39847897772409901</v>
      </c>
      <c r="M14" s="4"/>
      <c r="N14" t="s">
        <v>257</v>
      </c>
      <c r="O14" s="5">
        <v>58.397729840402079</v>
      </c>
      <c r="P14" s="71">
        <v>0.43900456596330911</v>
      </c>
    </row>
    <row r="15" spans="1:16" x14ac:dyDescent="0.25">
      <c r="A15" s="17"/>
      <c r="B15" s="55">
        <v>10</v>
      </c>
      <c r="C15" s="19" t="s">
        <v>259</v>
      </c>
      <c r="D15" s="20">
        <v>9.6268969999999978</v>
      </c>
      <c r="E15" s="21">
        <v>26.840796999999998</v>
      </c>
      <c r="F15" s="21">
        <f t="shared" si="0"/>
        <v>14.279225552808862</v>
      </c>
      <c r="G15" s="21">
        <v>10.995059902808862</v>
      </c>
      <c r="H15" s="21">
        <v>1.8594410400000001</v>
      </c>
      <c r="I15" s="21">
        <v>1.4247246099999999</v>
      </c>
      <c r="J15" s="22">
        <f t="shared" si="1"/>
        <v>0.40963984425681782</v>
      </c>
      <c r="K15" s="22">
        <f t="shared" si="2"/>
        <v>0.47891651439444449</v>
      </c>
      <c r="L15" s="23">
        <f t="shared" si="3"/>
        <v>0.53199707716610889</v>
      </c>
      <c r="M15" s="4"/>
      <c r="N15" t="s">
        <v>254</v>
      </c>
      <c r="O15" s="5">
        <v>58.829932191041209</v>
      </c>
      <c r="P15" s="71">
        <v>0.43283478765431377</v>
      </c>
    </row>
    <row r="16" spans="1:16" x14ac:dyDescent="0.25">
      <c r="A16" s="17"/>
      <c r="B16" s="55">
        <v>11</v>
      </c>
      <c r="C16" s="19" t="s">
        <v>260</v>
      </c>
      <c r="D16" s="20">
        <v>19.31334</v>
      </c>
      <c r="E16" s="21">
        <v>24.889445999999992</v>
      </c>
      <c r="F16" s="21">
        <f t="shared" si="0"/>
        <v>9.7638841427854484</v>
      </c>
      <c r="G16" s="21">
        <v>2.9061150127854489</v>
      </c>
      <c r="H16" s="21">
        <v>1.5132411400000001</v>
      </c>
      <c r="I16" s="21">
        <v>5.3445279899999996</v>
      </c>
      <c r="J16" s="22">
        <f t="shared" si="1"/>
        <v>0.11676093605239143</v>
      </c>
      <c r="K16" s="22">
        <f t="shared" si="2"/>
        <v>0.17755944237511154</v>
      </c>
      <c r="L16" s="23">
        <f t="shared" si="3"/>
        <v>0.39229013545682984</v>
      </c>
      <c r="M16" s="4"/>
      <c r="N16" t="s">
        <v>262</v>
      </c>
      <c r="O16" s="5">
        <v>148.88812166410011</v>
      </c>
      <c r="P16" s="71">
        <v>0.43073397351091836</v>
      </c>
    </row>
    <row r="17" spans="1:16" x14ac:dyDescent="0.25">
      <c r="A17" s="17"/>
      <c r="B17" s="55">
        <v>12</v>
      </c>
      <c r="C17" s="19" t="s">
        <v>261</v>
      </c>
      <c r="D17" s="20">
        <v>15.350527999999997</v>
      </c>
      <c r="E17" s="21">
        <v>47.41179799999999</v>
      </c>
      <c r="F17" s="21">
        <f t="shared" si="0"/>
        <v>19.079635357807724</v>
      </c>
      <c r="G17" s="21">
        <v>14.322326677807723</v>
      </c>
      <c r="H17" s="21">
        <v>1.84535907</v>
      </c>
      <c r="I17" s="21">
        <v>2.9119496100000002</v>
      </c>
      <c r="J17" s="22">
        <f t="shared" si="1"/>
        <v>0.30208360117048771</v>
      </c>
      <c r="K17" s="22">
        <f t="shared" si="2"/>
        <v>0.34100553933448646</v>
      </c>
      <c r="L17" s="23">
        <f t="shared" si="3"/>
        <v>0.40242378822688246</v>
      </c>
      <c r="M17" s="4"/>
      <c r="N17" t="s">
        <v>271</v>
      </c>
      <c r="O17" s="5">
        <v>12.15671270666429</v>
      </c>
      <c r="P17" s="71">
        <v>0.42878009186855409</v>
      </c>
    </row>
    <row r="18" spans="1:16" x14ac:dyDescent="0.25">
      <c r="A18" s="17"/>
      <c r="B18" s="55">
        <v>13</v>
      </c>
      <c r="C18" s="19" t="s">
        <v>262</v>
      </c>
      <c r="D18" s="20">
        <v>309.76101399999993</v>
      </c>
      <c r="E18" s="21">
        <v>345.66143099999994</v>
      </c>
      <c r="F18" s="21">
        <f t="shared" si="0"/>
        <v>148.88812166410011</v>
      </c>
      <c r="G18" s="21">
        <v>138.93636512410012</v>
      </c>
      <c r="H18" s="21">
        <v>3.0729431700000003</v>
      </c>
      <c r="I18" s="21">
        <v>6.8788133700000005</v>
      </c>
      <c r="J18" s="22">
        <f t="shared" si="1"/>
        <v>0.40194349922742795</v>
      </c>
      <c r="K18" s="22">
        <f t="shared" si="2"/>
        <v>0.41083353697653396</v>
      </c>
      <c r="L18" s="23">
        <f t="shared" si="3"/>
        <v>0.43073397351091836</v>
      </c>
      <c r="M18" s="4"/>
      <c r="N18" t="s">
        <v>261</v>
      </c>
      <c r="O18" s="5">
        <v>19.079635357807724</v>
      </c>
      <c r="P18" s="71">
        <v>0.40242378822688246</v>
      </c>
    </row>
    <row r="19" spans="1:16" x14ac:dyDescent="0.25">
      <c r="A19" s="17"/>
      <c r="B19" s="55">
        <v>14</v>
      </c>
      <c r="C19" s="19" t="s">
        <v>263</v>
      </c>
      <c r="D19" s="20">
        <v>3.73061</v>
      </c>
      <c r="E19" s="21">
        <v>138.48139199999994</v>
      </c>
      <c r="F19" s="21">
        <f t="shared" si="0"/>
        <v>120.83817212695371</v>
      </c>
      <c r="G19" s="21">
        <v>116.98091108695371</v>
      </c>
      <c r="H19" s="21">
        <v>1.36731735</v>
      </c>
      <c r="I19" s="21">
        <v>2.48994369</v>
      </c>
      <c r="J19" s="22">
        <f t="shared" si="1"/>
        <v>0.84474101103023114</v>
      </c>
      <c r="K19" s="22">
        <f t="shared" si="2"/>
        <v>0.85461466502989625</v>
      </c>
      <c r="L19" s="23">
        <f t="shared" si="3"/>
        <v>0.87259501353765823</v>
      </c>
      <c r="M19" s="4"/>
      <c r="N19" t="s">
        <v>258</v>
      </c>
      <c r="O19" s="5">
        <v>30.504915791556286</v>
      </c>
      <c r="P19" s="71">
        <v>0.39847897772409901</v>
      </c>
    </row>
    <row r="20" spans="1:16" x14ac:dyDescent="0.25">
      <c r="A20" s="17"/>
      <c r="B20" s="55">
        <v>15</v>
      </c>
      <c r="C20" s="19" t="s">
        <v>264</v>
      </c>
      <c r="D20" s="20">
        <v>101.85536799999997</v>
      </c>
      <c r="E20" s="21">
        <v>92.993405999999979</v>
      </c>
      <c r="F20" s="21">
        <f t="shared" si="0"/>
        <v>27.51851698493547</v>
      </c>
      <c r="G20" s="21">
        <v>18.681539654935477</v>
      </c>
      <c r="H20" s="21">
        <v>3.6519159799999974</v>
      </c>
      <c r="I20" s="21">
        <v>5.1850613499999954</v>
      </c>
      <c r="J20" s="22">
        <f t="shared" si="1"/>
        <v>0.20089101430412692</v>
      </c>
      <c r="K20" s="22">
        <f t="shared" si="2"/>
        <v>0.24016171248674859</v>
      </c>
      <c r="L20" s="23">
        <f t="shared" si="3"/>
        <v>0.29591901370872981</v>
      </c>
      <c r="M20" s="4"/>
      <c r="N20" t="s">
        <v>260</v>
      </c>
      <c r="O20" s="5">
        <v>9.7638841427854484</v>
      </c>
      <c r="P20" s="71">
        <v>0.39229013545682984</v>
      </c>
    </row>
    <row r="21" spans="1:16" x14ac:dyDescent="0.25">
      <c r="A21" s="17"/>
      <c r="B21" s="55">
        <v>16</v>
      </c>
      <c r="C21" s="19" t="s">
        <v>265</v>
      </c>
      <c r="D21" s="20">
        <v>3.682191</v>
      </c>
      <c r="E21" s="21">
        <v>0</v>
      </c>
      <c r="F21" s="21">
        <f t="shared" si="0"/>
        <v>0</v>
      </c>
      <c r="G21" s="21">
        <v>0</v>
      </c>
      <c r="H21" s="21">
        <v>0</v>
      </c>
      <c r="I21" s="21">
        <v>0</v>
      </c>
      <c r="J21" s="22">
        <f t="shared" si="1"/>
        <v>0</v>
      </c>
      <c r="K21" s="22">
        <f t="shared" si="2"/>
        <v>0</v>
      </c>
      <c r="L21" s="23">
        <f t="shared" si="3"/>
        <v>0</v>
      </c>
      <c r="M21" s="4"/>
      <c r="N21" t="s">
        <v>250</v>
      </c>
      <c r="O21" s="5">
        <v>10.459481838752186</v>
      </c>
      <c r="P21" s="71">
        <v>0.38420105505338253</v>
      </c>
    </row>
    <row r="22" spans="1:16" x14ac:dyDescent="0.25">
      <c r="A22" s="17"/>
      <c r="B22" s="55">
        <v>17</v>
      </c>
      <c r="C22" s="19" t="s">
        <v>266</v>
      </c>
      <c r="D22" s="20">
        <v>3.3915540000000002</v>
      </c>
      <c r="E22" s="21">
        <v>3.1671300000000002</v>
      </c>
      <c r="F22" s="21">
        <f t="shared" si="0"/>
        <v>0.93039825026696332</v>
      </c>
      <c r="G22" s="21">
        <v>0.47438835026696324</v>
      </c>
      <c r="H22" s="21">
        <v>0.16659931</v>
      </c>
      <c r="I22" s="21">
        <v>0.28941059000000002</v>
      </c>
      <c r="J22" s="22">
        <f t="shared" si="1"/>
        <v>0.1497849315522139</v>
      </c>
      <c r="K22" s="22">
        <f t="shared" si="2"/>
        <v>0.20238754338058851</v>
      </c>
      <c r="L22" s="23">
        <f t="shared" si="3"/>
        <v>0.29376699101930243</v>
      </c>
      <c r="M22" s="4"/>
      <c r="N22" t="s">
        <v>253</v>
      </c>
      <c r="O22" s="5">
        <v>66.042362826075902</v>
      </c>
      <c r="P22" s="71">
        <v>0.36846302979632201</v>
      </c>
    </row>
    <row r="23" spans="1:16" x14ac:dyDescent="0.25">
      <c r="A23" s="17"/>
      <c r="B23" s="55">
        <v>18</v>
      </c>
      <c r="C23" s="19" t="s">
        <v>267</v>
      </c>
      <c r="D23" s="20">
        <v>23.850686</v>
      </c>
      <c r="E23" s="21">
        <v>32.549737999999998</v>
      </c>
      <c r="F23" s="21">
        <f t="shared" si="0"/>
        <v>17.003053510282061</v>
      </c>
      <c r="G23" s="21">
        <v>10.09898977028206</v>
      </c>
      <c r="H23" s="21">
        <v>4.3155871599999989</v>
      </c>
      <c r="I23" s="21">
        <v>2.5884765800000005</v>
      </c>
      <c r="J23" s="22">
        <f t="shared" si="1"/>
        <v>0.31026331979329791</v>
      </c>
      <c r="K23" s="22">
        <f t="shared" si="2"/>
        <v>0.44284770987348843</v>
      </c>
      <c r="L23" s="23">
        <f t="shared" si="3"/>
        <v>0.52237143998769087</v>
      </c>
      <c r="M23" s="4"/>
      <c r="N23" t="s">
        <v>252</v>
      </c>
      <c r="O23" s="5">
        <v>41.197400949885377</v>
      </c>
      <c r="P23" s="71">
        <v>0.3358980381908151</v>
      </c>
    </row>
    <row r="24" spans="1:16" x14ac:dyDescent="0.25">
      <c r="A24" s="17"/>
      <c r="B24" s="55">
        <v>19</v>
      </c>
      <c r="C24" s="19" t="s">
        <v>268</v>
      </c>
      <c r="D24" s="20">
        <v>3.771274</v>
      </c>
      <c r="E24" s="21">
        <v>1.4784310000000001</v>
      </c>
      <c r="F24" s="21">
        <f t="shared" si="0"/>
        <v>2.1884220240426806E-2</v>
      </c>
      <c r="G24" s="21">
        <v>9.7903202404268086E-3</v>
      </c>
      <c r="H24" s="21">
        <v>1.65395E-3</v>
      </c>
      <c r="I24" s="21">
        <v>1.043995E-2</v>
      </c>
      <c r="J24" s="22">
        <f t="shared" si="1"/>
        <v>6.6221015660702515E-3</v>
      </c>
      <c r="K24" s="22">
        <f t="shared" si="2"/>
        <v>7.7408213439969856E-3</v>
      </c>
      <c r="L24" s="23">
        <f t="shared" si="3"/>
        <v>1.4802327765331493E-2</v>
      </c>
      <c r="M24" s="4"/>
      <c r="N24" t="s">
        <v>255</v>
      </c>
      <c r="O24" s="5">
        <v>21.523700605947962</v>
      </c>
      <c r="P24" s="71">
        <v>0.31832106530409582</v>
      </c>
    </row>
    <row r="25" spans="1:16" x14ac:dyDescent="0.25">
      <c r="A25" s="17"/>
      <c r="B25" s="55">
        <v>20</v>
      </c>
      <c r="C25" s="19" t="s">
        <v>269</v>
      </c>
      <c r="D25" s="20">
        <v>129.14844399999996</v>
      </c>
      <c r="E25" s="21">
        <v>112.523364</v>
      </c>
      <c r="F25" s="21">
        <f t="shared" si="0"/>
        <v>9.8842240726175969</v>
      </c>
      <c r="G25" s="21">
        <v>5.9437807326175971</v>
      </c>
      <c r="H25" s="21">
        <v>2.2976599900000001</v>
      </c>
      <c r="I25" s="21">
        <v>1.6427833500000002</v>
      </c>
      <c r="J25" s="22">
        <f t="shared" si="1"/>
        <v>5.2822636307048171E-2</v>
      </c>
      <c r="K25" s="22">
        <f t="shared" si="2"/>
        <v>7.3242039960852906E-2</v>
      </c>
      <c r="L25" s="23">
        <f t="shared" si="3"/>
        <v>8.7841526606133077E-2</v>
      </c>
      <c r="M25" s="4"/>
      <c r="N25" t="s">
        <v>264</v>
      </c>
      <c r="O25" s="5">
        <v>27.51851698493547</v>
      </c>
      <c r="P25" s="71">
        <v>0.29591901370872981</v>
      </c>
    </row>
    <row r="26" spans="1:16" x14ac:dyDescent="0.25">
      <c r="A26" s="17"/>
      <c r="B26" s="55">
        <v>21</v>
      </c>
      <c r="C26" s="19" t="s">
        <v>270</v>
      </c>
      <c r="D26" s="20">
        <v>5.899935000000001</v>
      </c>
      <c r="E26" s="21">
        <v>63.375130999999996</v>
      </c>
      <c r="F26" s="21">
        <f t="shared" si="0"/>
        <v>39.976429551699304</v>
      </c>
      <c r="G26" s="21">
        <v>27.004943151699308</v>
      </c>
      <c r="H26" s="21">
        <v>5.0135895700000006</v>
      </c>
      <c r="I26" s="21">
        <v>7.9578968299999984</v>
      </c>
      <c r="J26" s="22">
        <f t="shared" si="1"/>
        <v>0.42611262060664318</v>
      </c>
      <c r="K26" s="22">
        <f t="shared" si="2"/>
        <v>0.50522235167765273</v>
      </c>
      <c r="L26" s="23">
        <f t="shared" si="3"/>
        <v>0.6307904839155174</v>
      </c>
      <c r="M26" s="4"/>
      <c r="N26" t="s">
        <v>266</v>
      </c>
      <c r="O26" s="5">
        <v>0.93039825026696332</v>
      </c>
      <c r="P26" s="71">
        <v>0.29376699101930243</v>
      </c>
    </row>
    <row r="27" spans="1:16" x14ac:dyDescent="0.25">
      <c r="A27" s="17"/>
      <c r="B27" s="55">
        <v>22</v>
      </c>
      <c r="C27" s="19" t="s">
        <v>271</v>
      </c>
      <c r="D27" s="20">
        <v>12.768807000000002</v>
      </c>
      <c r="E27" s="21">
        <v>28.351858999999997</v>
      </c>
      <c r="F27" s="21">
        <f t="shared" si="0"/>
        <v>12.15671270666429</v>
      </c>
      <c r="G27" s="21">
        <v>8.5381749366642907</v>
      </c>
      <c r="H27" s="21">
        <v>2.4242904600000004</v>
      </c>
      <c r="I27" s="21">
        <v>1.1942473099999997</v>
      </c>
      <c r="J27" s="22">
        <f t="shared" si="1"/>
        <v>0.30115044437348154</v>
      </c>
      <c r="K27" s="22">
        <f t="shared" si="2"/>
        <v>0.38665772839319962</v>
      </c>
      <c r="L27" s="23">
        <f t="shared" si="3"/>
        <v>0.42878009186855409</v>
      </c>
      <c r="M27" s="4"/>
      <c r="N27" t="s">
        <v>273</v>
      </c>
      <c r="O27" s="5">
        <v>0.4732612091520268</v>
      </c>
      <c r="P27" s="71">
        <v>0.2268998893704183</v>
      </c>
    </row>
    <row r="28" spans="1:16" x14ac:dyDescent="0.25">
      <c r="A28" s="17"/>
      <c r="B28" s="55">
        <v>23</v>
      </c>
      <c r="C28" s="19" t="s">
        <v>272</v>
      </c>
      <c r="D28" s="20">
        <v>18.479876000000001</v>
      </c>
      <c r="E28" s="21">
        <v>27.790985000000003</v>
      </c>
      <c r="F28" s="21">
        <f t="shared" si="0"/>
        <v>13.546481449086802</v>
      </c>
      <c r="G28" s="21">
        <v>7.4262820390868001</v>
      </c>
      <c r="H28" s="21">
        <v>3.2437841999999999</v>
      </c>
      <c r="I28" s="21">
        <v>2.8764152100000002</v>
      </c>
      <c r="J28" s="22">
        <f t="shared" si="1"/>
        <v>0.26721910141316685</v>
      </c>
      <c r="K28" s="22">
        <f t="shared" si="2"/>
        <v>0.38393983657242803</v>
      </c>
      <c r="L28" s="23">
        <f t="shared" si="3"/>
        <v>0.4874415731967327</v>
      </c>
      <c r="M28" s="4"/>
      <c r="N28" t="s">
        <v>269</v>
      </c>
      <c r="O28" s="5">
        <v>9.8842240726175969</v>
      </c>
      <c r="P28" s="71">
        <v>8.7841526606133077E-2</v>
      </c>
    </row>
    <row r="29" spans="1:16" x14ac:dyDescent="0.25">
      <c r="A29" s="17"/>
      <c r="B29" s="55">
        <v>24</v>
      </c>
      <c r="C29" s="19" t="s">
        <v>273</v>
      </c>
      <c r="D29" s="20">
        <v>9.8809150000000017</v>
      </c>
      <c r="E29" s="21">
        <v>2.0857710000000003</v>
      </c>
      <c r="F29" s="21">
        <f t="shared" si="0"/>
        <v>0.4732612091520268</v>
      </c>
      <c r="G29" s="21">
        <v>0.33073042915202677</v>
      </c>
      <c r="H29" s="21">
        <v>2.197342E-2</v>
      </c>
      <c r="I29" s="21">
        <v>0.12055736</v>
      </c>
      <c r="J29" s="22">
        <f t="shared" si="1"/>
        <v>0.15856507217332427</v>
      </c>
      <c r="K29" s="22">
        <f t="shared" si="2"/>
        <v>0.16909998708009016</v>
      </c>
      <c r="L29" s="23">
        <f t="shared" si="3"/>
        <v>0.2268998893704183</v>
      </c>
      <c r="M29" s="4"/>
      <c r="N29" t="s">
        <v>268</v>
      </c>
      <c r="O29" s="5">
        <v>2.1884220240426806E-2</v>
      </c>
      <c r="P29" s="71">
        <v>1.4802327765331493E-2</v>
      </c>
    </row>
    <row r="30" spans="1:16" ht="15.75" thickBot="1" x14ac:dyDescent="0.3">
      <c r="A30" s="24"/>
      <c r="B30" s="56">
        <v>25</v>
      </c>
      <c r="C30" s="26" t="s">
        <v>274</v>
      </c>
      <c r="D30" s="27">
        <v>0</v>
      </c>
      <c r="E30" s="28">
        <v>1.432674</v>
      </c>
      <c r="F30" s="28">
        <f t="shared" si="0"/>
        <v>0.73856526965998159</v>
      </c>
      <c r="G30" s="28">
        <v>0.28094390965998173</v>
      </c>
      <c r="H30" s="28">
        <v>0.27250047999999999</v>
      </c>
      <c r="I30" s="28">
        <v>0.18512087999999999</v>
      </c>
      <c r="J30" s="29">
        <f t="shared" si="1"/>
        <v>0.19609758372105707</v>
      </c>
      <c r="K30" s="29">
        <f t="shared" si="2"/>
        <v>0.38630169156415323</v>
      </c>
      <c r="L30" s="30">
        <f t="shared" si="3"/>
        <v>0.51551523211838957</v>
      </c>
      <c r="M30" s="4"/>
      <c r="N30" t="s">
        <v>265</v>
      </c>
      <c r="O30" s="5">
        <v>0</v>
      </c>
      <c r="P30" s="71">
        <v>0</v>
      </c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workbookViewId="0">
      <selection activeCell="E19" sqref="E1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7109375" customWidth="1"/>
    <col min="6" max="6" width="13.5703125" customWidth="1"/>
    <col min="7" max="9" width="0" hidden="1" customWidth="1"/>
  </cols>
  <sheetData>
    <row r="1" spans="1:13" ht="15.75" x14ac:dyDescent="0.25">
      <c r="A1" s="50">
        <v>42</v>
      </c>
      <c r="B1" s="49" t="s">
        <v>28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762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1173.7837239999997</v>
      </c>
      <c r="E6" s="14">
        <v>1784.2695939999996</v>
      </c>
      <c r="F6" s="14">
        <v>767.42710279617086</v>
      </c>
      <c r="G6" s="14">
        <v>524.52682648617088</v>
      </c>
      <c r="H6" s="14">
        <v>71.422345929999992</v>
      </c>
      <c r="I6" s="14">
        <v>171.47793037999992</v>
      </c>
      <c r="J6" s="15">
        <v>0.29397285491497926</v>
      </c>
      <c r="K6" s="15">
        <v>0.33400175310960939</v>
      </c>
      <c r="L6" s="16">
        <v>0.43010714601471317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9.6134240000000002</v>
      </c>
      <c r="E7" s="38">
        <f ca="1">SUM(E8:OFFSET(E6,MATCH("PROYECTOS",$A$8:$A$50,0),0))</f>
        <v>9.4139860000000013</v>
      </c>
      <c r="F7" s="38">
        <f ca="1">SUM(F8:OFFSET(F6,MATCH("PROYECTOS",$A$8:$A$50,0),0))</f>
        <v>5.2201874165315791</v>
      </c>
      <c r="G7" s="38">
        <f ca="1">SUM(G8:OFFSET(G6,MATCH("PROYECTOS",$A$8:$A$50,0),0))</f>
        <v>3.7628796365315793</v>
      </c>
      <c r="H7" s="38">
        <f ca="1">SUM(H8:OFFSET(H6,MATCH("PROYECTOS",$A$8:$A$50,0),0))</f>
        <v>0.57264278999999974</v>
      </c>
      <c r="I7" s="38">
        <f ca="1">SUM(I8:OFFSET(I6,MATCH("PROYECTOS",$A$8:$A$50,0),0))</f>
        <v>0.8846649900000001</v>
      </c>
      <c r="J7" s="39">
        <f ca="1">IFERROR(G7/E7,0)</f>
        <v>0.39971162444171671</v>
      </c>
      <c r="K7" s="39">
        <f ca="1">IFERROR(SUM(G7,H7)/E7,0)</f>
        <v>0.46054056448900377</v>
      </c>
      <c r="L7" s="40">
        <f ca="1">IFERROR(SUM(G7,H7,I7)/E7,0)</f>
        <v>0.55451404076143496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5.61416</v>
      </c>
      <c r="E8" s="21">
        <v>4.0210699999999999</v>
      </c>
      <c r="F8" s="21">
        <f t="shared" ref="F8:F10" si="0">SUM(G8,H8,I8)</f>
        <v>2.7862896139765345</v>
      </c>
      <c r="G8" s="21">
        <v>2.4233971139765345</v>
      </c>
      <c r="H8" s="21">
        <v>0.10831388000000002</v>
      </c>
      <c r="I8" s="21">
        <v>0.25457861999999998</v>
      </c>
      <c r="J8" s="22">
        <f t="shared" ref="J8:J11" si="1">IFERROR(G8/E8,0)</f>
        <v>0.60267468956684034</v>
      </c>
      <c r="K8" s="22">
        <f t="shared" ref="K8:K11" si="2">IFERROR(SUM(G8,H8)/E8,0)</f>
        <v>0.62961127112349058</v>
      </c>
      <c r="L8" s="23">
        <f t="shared" ref="L8:L11" si="3">IFERROR(SUM(G8,H8,I8)/E8,0)</f>
        <v>0.69292243457003599</v>
      </c>
      <c r="M8" s="4"/>
    </row>
    <row r="9" spans="1:13" ht="51" x14ac:dyDescent="0.25">
      <c r="A9" s="17"/>
      <c r="B9" s="19">
        <v>3000528</v>
      </c>
      <c r="C9" s="19" t="s">
        <v>764</v>
      </c>
      <c r="D9" s="20">
        <v>2.4736220000000002</v>
      </c>
      <c r="E9" s="21">
        <v>3.3773230000000001</v>
      </c>
      <c r="F9" s="21">
        <f t="shared" si="0"/>
        <v>1.5035619874629462</v>
      </c>
      <c r="G9" s="21">
        <v>0.82149221746294643</v>
      </c>
      <c r="H9" s="21">
        <v>0.43792724999999977</v>
      </c>
      <c r="I9" s="21">
        <v>0.24414252</v>
      </c>
      <c r="J9" s="22">
        <f t="shared" si="1"/>
        <v>0.2432376818749484</v>
      </c>
      <c r="K9" s="22">
        <f t="shared" si="2"/>
        <v>0.37290465479995433</v>
      </c>
      <c r="L9" s="23">
        <f t="shared" si="3"/>
        <v>0.44519342315287763</v>
      </c>
      <c r="M9" s="4"/>
    </row>
    <row r="10" spans="1:13" ht="38.25" x14ac:dyDescent="0.25">
      <c r="A10" s="17"/>
      <c r="B10" s="19">
        <v>3000529</v>
      </c>
      <c r="C10" s="19" t="s">
        <v>765</v>
      </c>
      <c r="D10" s="20">
        <v>1.5256419999999999</v>
      </c>
      <c r="E10" s="21">
        <v>2.015593</v>
      </c>
      <c r="F10" s="21">
        <f t="shared" si="0"/>
        <v>0.93033581509209839</v>
      </c>
      <c r="G10" s="21">
        <v>0.51799030509209842</v>
      </c>
      <c r="H10" s="21">
        <v>2.640166E-2</v>
      </c>
      <c r="I10" s="21">
        <v>0.38594385000000003</v>
      </c>
      <c r="J10" s="22">
        <f t="shared" si="1"/>
        <v>0.25699151817460092</v>
      </c>
      <c r="K10" s="22">
        <f t="shared" si="2"/>
        <v>0.27009022411374639</v>
      </c>
      <c r="L10" s="23">
        <f t="shared" si="3"/>
        <v>0.46156928263399327</v>
      </c>
      <c r="M10" s="4"/>
    </row>
    <row r="11" spans="1:13" ht="15.75" thickBot="1" x14ac:dyDescent="0.3">
      <c r="A11" s="41" t="s">
        <v>294</v>
      </c>
      <c r="B11" s="43"/>
      <c r="C11" s="43"/>
      <c r="D11" s="44">
        <f ca="1">OFFSET(D11,-MATCH("PROYECTOS",$A$8:$A$50,0)-1,0)-(OFFSET(D11,-MATCH("PROYECTOS",$A$8:$A$50,0),0))</f>
        <v>1164.1702999999998</v>
      </c>
      <c r="E11" s="45">
        <f t="shared" ref="E11:I11" ca="1" si="4">OFFSET(E11,-MATCH("PROYECTOS",$A$8:$A$50,0)-1,0)-(OFFSET(E11,-MATCH("PROYECTOS",$A$8:$A$50,0),0))</f>
        <v>1774.8556079999996</v>
      </c>
      <c r="F11" s="45">
        <f t="shared" ca="1" si="4"/>
        <v>762.20691537963933</v>
      </c>
      <c r="G11" s="45">
        <f t="shared" ca="1" si="4"/>
        <v>520.7639468496393</v>
      </c>
      <c r="H11" s="45">
        <f t="shared" ca="1" si="4"/>
        <v>70.849703139999988</v>
      </c>
      <c r="I11" s="45">
        <f t="shared" ca="1" si="4"/>
        <v>170.59326538999991</v>
      </c>
      <c r="J11" s="46">
        <f t="shared" ca="1" si="1"/>
        <v>0.29341200743448836</v>
      </c>
      <c r="K11" s="46">
        <f t="shared" ca="1" si="2"/>
        <v>0.33333058042749775</v>
      </c>
      <c r="L11" s="47">
        <f t="shared" ca="1" si="3"/>
        <v>0.4294472812008262</v>
      </c>
      <c r="M11" s="4"/>
    </row>
    <row r="12" spans="1:13" ht="15.75" thickBot="1" x14ac:dyDescent="0.3"/>
    <row r="13" spans="1:13" ht="15.75" thickBot="1" x14ac:dyDescent="0.3">
      <c r="A13" s="89" t="s">
        <v>316</v>
      </c>
      <c r="B13" s="90"/>
      <c r="C13" s="90"/>
      <c r="D13" s="91"/>
    </row>
    <row r="14" spans="1:13" ht="15.75" thickBot="1" x14ac:dyDescent="0.3">
      <c r="A14" s="1" t="s">
        <v>777</v>
      </c>
    </row>
    <row r="15" spans="1:13" ht="45" customHeight="1" x14ac:dyDescent="0.25">
      <c r="A15" s="82" t="s">
        <v>318</v>
      </c>
      <c r="B15" s="83"/>
      <c r="C15" s="83"/>
      <c r="D15" s="94" t="s">
        <v>319</v>
      </c>
      <c r="E15" s="6"/>
      <c r="F15" s="6"/>
      <c r="G15" s="6"/>
    </row>
    <row r="16" spans="1:13" ht="15.75" thickBot="1" x14ac:dyDescent="0.3">
      <c r="A16" s="92"/>
      <c r="B16" s="93"/>
      <c r="C16" s="93"/>
      <c r="D16" s="95"/>
      <c r="E16" s="7"/>
      <c r="F16" s="7"/>
      <c r="G16" s="7"/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6"/>
  <sheetViews>
    <sheetView topLeftCell="A4" workbookViewId="0">
      <selection activeCell="A16" sqref="A16:XFD3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4.1406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42</v>
      </c>
      <c r="B1" s="49" t="s">
        <v>28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763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1173.7837239999997</v>
      </c>
      <c r="I6" s="14">
        <v>1784.2695939999996</v>
      </c>
      <c r="J6" s="14">
        <v>767.42710279617086</v>
      </c>
      <c r="K6" s="14">
        <v>524.52682648617088</v>
      </c>
      <c r="L6" s="14">
        <v>71.422345929999992</v>
      </c>
      <c r="M6" s="14">
        <v>171.47793037999992</v>
      </c>
      <c r="N6" s="15">
        <v>0.29397285491497926</v>
      </c>
      <c r="O6" s="15">
        <v>0.33400175310960939</v>
      </c>
      <c r="P6" s="16">
        <v>0.43010714601471317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ca="1">SUM(H8:OFFSET(H6,MATCH("PROYECTOS",$A$8:$A$35,0),0))</f>
        <v>9.613424000000002</v>
      </c>
      <c r="I7" s="38">
        <f ca="1">SUM(I8:OFFSET(I6,MATCH("PROYECTOS",$A$8:$A$35,0),0))</f>
        <v>9.4139859999999995</v>
      </c>
      <c r="J7" s="38">
        <f ca="1">SUM(J8:OFFSET(J6,MATCH("PROYECTOS",$A$8:$A$35,0),0))</f>
        <v>5.2201874165315791</v>
      </c>
      <c r="K7" s="38">
        <f ca="1">SUM(K8:OFFSET(K6,MATCH("PROYECTOS",$A$8:$A$35,0),0))</f>
        <v>3.7628796365315793</v>
      </c>
      <c r="L7" s="38">
        <f ca="1">SUM(L8:OFFSET(L6,MATCH("PROYECTOS",$A$8:$A$35,0),0))</f>
        <v>0.57264279000000007</v>
      </c>
      <c r="M7" s="38">
        <f ca="1">SUM(M8:OFFSET(M6,MATCH("PROYECTOS",$A$8:$A$35,0),0))</f>
        <v>0.8846649900000001</v>
      </c>
      <c r="N7" s="39">
        <f ca="1">IFERROR(K7/I7,0)</f>
        <v>0.39971162444171676</v>
      </c>
      <c r="O7" s="39">
        <f ca="1">IFERROR(SUM(K7,L7)/I7,0)</f>
        <v>0.46054056448900382</v>
      </c>
      <c r="P7" s="40">
        <f ca="1">IFERROR(SUM(K7,L7,M7)/I7,0)</f>
        <v>0.55451404076143507</v>
      </c>
      <c r="Q7" s="64"/>
      <c r="R7" s="38"/>
      <c r="S7" s="40"/>
    </row>
    <row r="8" spans="1:19" ht="51" x14ac:dyDescent="0.25">
      <c r="A8" s="17"/>
      <c r="B8" s="19">
        <v>5000155</v>
      </c>
      <c r="C8" s="19" t="s">
        <v>766</v>
      </c>
      <c r="D8" s="68">
        <v>3000528</v>
      </c>
      <c r="E8" s="19" t="s">
        <v>764</v>
      </c>
      <c r="F8" s="69">
        <v>535</v>
      </c>
      <c r="G8" s="19" t="s">
        <v>773</v>
      </c>
      <c r="H8" s="20">
        <v>0.9086470000000002</v>
      </c>
      <c r="I8" s="21">
        <v>0.77627699999999999</v>
      </c>
      <c r="J8" s="21">
        <f t="shared" ref="J8:J15" si="0">SUM(K8,L8,M8)</f>
        <v>0.1328671396936304</v>
      </c>
      <c r="K8" s="21">
        <v>4.8144619693630375E-2</v>
      </c>
      <c r="L8" s="21">
        <v>4.473572E-2</v>
      </c>
      <c r="M8" s="21">
        <v>3.9986800000000003E-2</v>
      </c>
      <c r="N8" s="22">
        <f t="shared" ref="N8:N16" si="1">IFERROR(K8/I8,0)</f>
        <v>6.2019897141909877E-2</v>
      </c>
      <c r="O8" s="22">
        <f t="shared" ref="O8:O16" si="2">IFERROR(SUM(K8,L8)/I8,0)</f>
        <v>0.11964844983637334</v>
      </c>
      <c r="P8" s="23">
        <f t="shared" ref="P8:P16" si="3">IFERROR(SUM(K8,L8,M8)/I8,0)</f>
        <v>0.17115944397892813</v>
      </c>
      <c r="Q8" s="70">
        <v>671</v>
      </c>
      <c r="R8" s="21">
        <v>590</v>
      </c>
      <c r="S8" s="23">
        <f>IFERROR(R8/Q8,0)</f>
        <v>0.87928464977645304</v>
      </c>
    </row>
    <row r="9" spans="1:19" x14ac:dyDescent="0.25">
      <c r="A9" s="17"/>
      <c r="B9" s="19">
        <v>5000276</v>
      </c>
      <c r="C9" s="19" t="s">
        <v>513</v>
      </c>
      <c r="D9" s="68">
        <v>3000001</v>
      </c>
      <c r="E9" s="19" t="s">
        <v>276</v>
      </c>
      <c r="F9" s="69">
        <v>1</v>
      </c>
      <c r="G9" s="19" t="s">
        <v>532</v>
      </c>
      <c r="H9" s="20">
        <v>5.61416</v>
      </c>
      <c r="I9" s="21">
        <v>4.0210700000000008</v>
      </c>
      <c r="J9" s="21">
        <f t="shared" si="0"/>
        <v>2.7862896139765345</v>
      </c>
      <c r="K9" s="21">
        <v>2.4233971139765345</v>
      </c>
      <c r="L9" s="21">
        <v>0.10831388</v>
      </c>
      <c r="M9" s="21">
        <v>0.25457862000000003</v>
      </c>
      <c r="N9" s="22">
        <f t="shared" si="1"/>
        <v>0.60267468956684012</v>
      </c>
      <c r="O9" s="22">
        <f t="shared" si="2"/>
        <v>0.62961127112349047</v>
      </c>
      <c r="P9" s="23">
        <f t="shared" si="3"/>
        <v>0.69292243457003577</v>
      </c>
      <c r="Q9" s="70">
        <v>59</v>
      </c>
      <c r="R9" s="21">
        <v>59</v>
      </c>
      <c r="S9" s="23">
        <f t="shared" ref="S9:S15" si="4">IFERROR(R9/Q9,0)</f>
        <v>1</v>
      </c>
    </row>
    <row r="10" spans="1:19" ht="38.25" x14ac:dyDescent="0.25">
      <c r="A10" s="17"/>
      <c r="B10" s="19">
        <v>5001070</v>
      </c>
      <c r="C10" s="19" t="s">
        <v>767</v>
      </c>
      <c r="D10" s="68">
        <v>3000529</v>
      </c>
      <c r="E10" s="19" t="s">
        <v>765</v>
      </c>
      <c r="F10" s="69">
        <v>60</v>
      </c>
      <c r="G10" s="19" t="s">
        <v>310</v>
      </c>
      <c r="H10" s="20">
        <v>0.13914799999999999</v>
      </c>
      <c r="I10" s="21">
        <v>0.13914799999999999</v>
      </c>
      <c r="J10" s="21">
        <f t="shared" si="0"/>
        <v>6.5646829124806821E-2</v>
      </c>
      <c r="K10" s="21">
        <v>4.7894479124806821E-2</v>
      </c>
      <c r="L10" s="21">
        <v>8.0368899999999997E-3</v>
      </c>
      <c r="M10" s="21">
        <v>9.7154600000000021E-3</v>
      </c>
      <c r="N10" s="22">
        <f t="shared" si="1"/>
        <v>0.34419811369769471</v>
      </c>
      <c r="O10" s="22">
        <f t="shared" si="2"/>
        <v>0.4019559686435078</v>
      </c>
      <c r="P10" s="23">
        <f t="shared" si="3"/>
        <v>0.47177702248546027</v>
      </c>
      <c r="Q10" s="70">
        <v>12</v>
      </c>
      <c r="R10" s="21">
        <v>12</v>
      </c>
      <c r="S10" s="23">
        <f t="shared" si="4"/>
        <v>1</v>
      </c>
    </row>
    <row r="11" spans="1:19" ht="51" x14ac:dyDescent="0.25">
      <c r="A11" s="17"/>
      <c r="B11" s="19">
        <v>5002217</v>
      </c>
      <c r="C11" s="19" t="s">
        <v>768</v>
      </c>
      <c r="D11" s="68">
        <v>3000528</v>
      </c>
      <c r="E11" s="19" t="s">
        <v>764</v>
      </c>
      <c r="F11" s="69">
        <v>88</v>
      </c>
      <c r="G11" s="19" t="s">
        <v>756</v>
      </c>
      <c r="H11" s="20">
        <v>2.5000000000000001E-3</v>
      </c>
      <c r="I11" s="21">
        <v>0.84806000000000015</v>
      </c>
      <c r="J11" s="21">
        <f t="shared" si="0"/>
        <v>0.47579713523647771</v>
      </c>
      <c r="K11" s="21">
        <v>0.34222868523647776</v>
      </c>
      <c r="L11" s="21">
        <v>6.3580829999999991E-2</v>
      </c>
      <c r="M11" s="21">
        <v>6.998762E-2</v>
      </c>
      <c r="N11" s="22">
        <f t="shared" si="1"/>
        <v>0.40354301020738825</v>
      </c>
      <c r="O11" s="22">
        <f t="shared" si="2"/>
        <v>0.47851509944635717</v>
      </c>
      <c r="P11" s="23">
        <f t="shared" si="3"/>
        <v>0.5610418310455364</v>
      </c>
      <c r="Q11" s="70">
        <v>1265</v>
      </c>
      <c r="R11" s="21">
        <v>1224</v>
      </c>
      <c r="S11" s="23">
        <f t="shared" si="4"/>
        <v>0.96758893280632408</v>
      </c>
    </row>
    <row r="12" spans="1:19" ht="51" x14ac:dyDescent="0.25">
      <c r="A12" s="17"/>
      <c r="B12" s="19">
        <v>5004172</v>
      </c>
      <c r="C12" s="19" t="s">
        <v>769</v>
      </c>
      <c r="D12" s="68">
        <v>3000528</v>
      </c>
      <c r="E12" s="19" t="s">
        <v>764</v>
      </c>
      <c r="F12" s="69">
        <v>486</v>
      </c>
      <c r="G12" s="19" t="s">
        <v>774</v>
      </c>
      <c r="H12" s="20">
        <v>1.2970050000000002</v>
      </c>
      <c r="I12" s="21">
        <v>1.51956</v>
      </c>
      <c r="J12" s="21">
        <f t="shared" si="0"/>
        <v>0.81664369281375482</v>
      </c>
      <c r="K12" s="21">
        <v>0.39657603281375486</v>
      </c>
      <c r="L12" s="21">
        <v>0.29852983</v>
      </c>
      <c r="M12" s="21">
        <v>0.12153783</v>
      </c>
      <c r="N12" s="22">
        <f t="shared" si="1"/>
        <v>0.26098083182878917</v>
      </c>
      <c r="O12" s="22">
        <f t="shared" si="2"/>
        <v>0.45743890521845459</v>
      </c>
      <c r="P12" s="23">
        <f t="shared" si="3"/>
        <v>0.53742115665966117</v>
      </c>
      <c r="Q12" s="70">
        <v>176.00200000000001</v>
      </c>
      <c r="R12" s="21">
        <v>43.002000000000002</v>
      </c>
      <c r="S12" s="23">
        <f t="shared" si="4"/>
        <v>0.24432676901398848</v>
      </c>
    </row>
    <row r="13" spans="1:19" ht="51" x14ac:dyDescent="0.25">
      <c r="A13" s="17"/>
      <c r="B13" s="19">
        <v>5004173</v>
      </c>
      <c r="C13" s="19" t="s">
        <v>770</v>
      </c>
      <c r="D13" s="68">
        <v>3000528</v>
      </c>
      <c r="E13" s="19" t="s">
        <v>764</v>
      </c>
      <c r="F13" s="69">
        <v>227</v>
      </c>
      <c r="G13" s="19" t="s">
        <v>775</v>
      </c>
      <c r="H13" s="20">
        <v>0.26546999999999998</v>
      </c>
      <c r="I13" s="21">
        <v>0.23342599999999999</v>
      </c>
      <c r="J13" s="21">
        <f t="shared" si="0"/>
        <v>7.8254019719083426E-2</v>
      </c>
      <c r="K13" s="21">
        <v>3.454287971908343E-2</v>
      </c>
      <c r="L13" s="21">
        <v>3.108087E-2</v>
      </c>
      <c r="M13" s="21">
        <v>1.2630270000000001E-2</v>
      </c>
      <c r="N13" s="22">
        <f t="shared" si="1"/>
        <v>0.14798214303069679</v>
      </c>
      <c r="O13" s="22">
        <f t="shared" si="2"/>
        <v>0.28113299169365635</v>
      </c>
      <c r="P13" s="23">
        <f t="shared" si="3"/>
        <v>0.33524123156410779</v>
      </c>
      <c r="Q13" s="70">
        <v>119.00800000000001</v>
      </c>
      <c r="R13" s="21">
        <v>69.00800000000001</v>
      </c>
      <c r="S13" s="23">
        <f t="shared" si="4"/>
        <v>0.57986017746706109</v>
      </c>
    </row>
    <row r="14" spans="1:19" ht="51" x14ac:dyDescent="0.25">
      <c r="A14" s="17"/>
      <c r="B14" s="19">
        <v>5004174</v>
      </c>
      <c r="C14" s="19" t="s">
        <v>771</v>
      </c>
      <c r="D14" s="68">
        <v>3000529</v>
      </c>
      <c r="E14" s="19" t="s">
        <v>765</v>
      </c>
      <c r="F14" s="69">
        <v>46</v>
      </c>
      <c r="G14" s="19" t="s">
        <v>737</v>
      </c>
      <c r="H14" s="20">
        <v>1.26145</v>
      </c>
      <c r="I14" s="21">
        <v>1.6227010000000002</v>
      </c>
      <c r="J14" s="21">
        <f t="shared" si="0"/>
        <v>0.82642767567911091</v>
      </c>
      <c r="K14" s="21">
        <v>0.44791934567911085</v>
      </c>
      <c r="L14" s="21">
        <v>6.2461399999999999E-3</v>
      </c>
      <c r="M14" s="21">
        <v>0.37226218999999999</v>
      </c>
      <c r="N14" s="22">
        <f t="shared" si="1"/>
        <v>0.27603319753861666</v>
      </c>
      <c r="O14" s="22">
        <f t="shared" si="2"/>
        <v>0.27988242176415173</v>
      </c>
      <c r="P14" s="23">
        <f t="shared" si="3"/>
        <v>0.50929140715332699</v>
      </c>
      <c r="Q14" s="70">
        <v>5.3040000000000003</v>
      </c>
      <c r="R14" s="21">
        <v>3.0039999999999996</v>
      </c>
      <c r="S14" s="23">
        <f t="shared" si="4"/>
        <v>0.566365007541478</v>
      </c>
    </row>
    <row r="15" spans="1:19" ht="38.25" x14ac:dyDescent="0.25">
      <c r="A15" s="17"/>
      <c r="B15" s="19">
        <v>5004175</v>
      </c>
      <c r="C15" s="19" t="s">
        <v>772</v>
      </c>
      <c r="D15" s="68">
        <v>3000529</v>
      </c>
      <c r="E15" s="19" t="s">
        <v>765</v>
      </c>
      <c r="F15" s="69">
        <v>14</v>
      </c>
      <c r="G15" s="19" t="s">
        <v>691</v>
      </c>
      <c r="H15" s="20">
        <v>0.12504400000000002</v>
      </c>
      <c r="I15" s="21">
        <v>0.25374399999999997</v>
      </c>
      <c r="J15" s="21">
        <f t="shared" si="0"/>
        <v>3.8261310288180764E-2</v>
      </c>
      <c r="K15" s="21">
        <v>2.2176480288180755E-2</v>
      </c>
      <c r="L15" s="21">
        <v>1.2118630000000002E-2</v>
      </c>
      <c r="M15" s="21">
        <v>3.9662000000000005E-3</v>
      </c>
      <c r="N15" s="22">
        <f t="shared" si="1"/>
        <v>8.7397062741112141E-2</v>
      </c>
      <c r="O15" s="22">
        <f t="shared" si="2"/>
        <v>0.13515633980776201</v>
      </c>
      <c r="P15" s="23">
        <f t="shared" si="3"/>
        <v>0.15078705422859562</v>
      </c>
      <c r="Q15" s="70">
        <v>67.001000000000005</v>
      </c>
      <c r="R15" s="21">
        <v>57.000999999999998</v>
      </c>
      <c r="S15" s="23">
        <f t="shared" si="4"/>
        <v>0.85074849629110005</v>
      </c>
    </row>
    <row r="16" spans="1:19" ht="15.75" thickBot="1" x14ac:dyDescent="0.3">
      <c r="A16" s="41" t="s">
        <v>294</v>
      </c>
      <c r="B16" s="43"/>
      <c r="C16" s="43"/>
      <c r="D16" s="65"/>
      <c r="E16" s="43"/>
      <c r="F16" s="66"/>
      <c r="G16" s="43"/>
      <c r="H16" s="44">
        <f t="shared" ref="H16:M16" ca="1" si="5">OFFSET(H16,-MATCH("PROYECTOS",$A$8:$A$35,0)-1,0)-(OFFSET(H16,-MATCH("PROYECTOS",$A$8:$A$35,0),0))</f>
        <v>1164.1702999999998</v>
      </c>
      <c r="I16" s="45">
        <f t="shared" ca="1" si="5"/>
        <v>1774.8556079999996</v>
      </c>
      <c r="J16" s="45">
        <f t="shared" ca="1" si="5"/>
        <v>762.20691537963933</v>
      </c>
      <c r="K16" s="45">
        <f t="shared" ca="1" si="5"/>
        <v>520.7639468496393</v>
      </c>
      <c r="L16" s="45">
        <f t="shared" ca="1" si="5"/>
        <v>70.849703139999988</v>
      </c>
      <c r="M16" s="45">
        <f t="shared" ca="1" si="5"/>
        <v>170.59326538999991</v>
      </c>
      <c r="N16" s="46">
        <f t="shared" ca="1" si="1"/>
        <v>0.29341200743448836</v>
      </c>
      <c r="O16" s="46">
        <f t="shared" ca="1" si="2"/>
        <v>0.33333058042749775</v>
      </c>
      <c r="P16" s="47">
        <f t="shared" ca="1" si="3"/>
        <v>0.4294472812008262</v>
      </c>
      <c r="Q16" s="67"/>
      <c r="R16" s="45"/>
      <c r="S16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"/>
  <sheetViews>
    <sheetView topLeftCell="A10" workbookViewId="0">
      <selection activeCell="A28" sqref="A28:L2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46</v>
      </c>
      <c r="B1" s="50" t="s">
        <v>29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778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483.0886769999999</v>
      </c>
      <c r="E6" s="14">
        <v>485.65288300000003</v>
      </c>
      <c r="F6" s="14">
        <v>138.00721838484631</v>
      </c>
      <c r="G6" s="14">
        <v>83.134432024846319</v>
      </c>
      <c r="H6" s="14">
        <v>31.268730299999998</v>
      </c>
      <c r="I6" s="14">
        <v>23.604056060000008</v>
      </c>
      <c r="J6" s="15">
        <v>0.17118076497621926</v>
      </c>
      <c r="K6" s="15">
        <v>0.23556570202600097</v>
      </c>
      <c r="L6" s="16">
        <v>0.2841684322603853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279.40610399999991</v>
      </c>
      <c r="E7" s="38">
        <f ca="1">SUM(E8:OFFSET(E6,MATCH("GOBIERNOS REGIONALES",$A$8:$A$50,0),0))</f>
        <v>274.75421199999994</v>
      </c>
      <c r="F7" s="38">
        <f ca="1">SUM(F8:OFFSET(F6,MATCH("GOBIERNOS REGIONALES",$A$8:$A$50,0),0))</f>
        <v>64.368449986145293</v>
      </c>
      <c r="G7" s="38">
        <f ca="1">SUM(G8:OFFSET(G6,MATCH("GOBIERNOS REGIONALES",$A$8:$A$50,0),0))</f>
        <v>40.64295977614529</v>
      </c>
      <c r="H7" s="38">
        <f ca="1">SUM(H8:OFFSET(H6,MATCH("GOBIERNOS REGIONALES",$A$8:$A$50,0),0))</f>
        <v>18.437344199999998</v>
      </c>
      <c r="I7" s="38">
        <f ca="1">SUM(I8:OFFSET(I6,MATCH("GOBIERNOS REGIONALES",$A$8:$A$50,0),0))</f>
        <v>5.288146010000002</v>
      </c>
      <c r="J7" s="39">
        <f ca="1">IFERROR(G7/E7,0)</f>
        <v>0.14792479241826981</v>
      </c>
      <c r="K7" s="39">
        <f ca="1">IFERROR(SUM(G7,H7)/E7,0)</f>
        <v>0.21502965703814325</v>
      </c>
      <c r="L7" s="40">
        <f ca="1">IFERROR(SUM(G7,H7,I7)/E7,0)</f>
        <v>0.23427648121421815</v>
      </c>
      <c r="M7" s="4"/>
    </row>
    <row r="8" spans="1:13" x14ac:dyDescent="0.25">
      <c r="A8" s="17"/>
      <c r="B8" s="18">
        <v>16</v>
      </c>
      <c r="C8" s="19" t="s">
        <v>116</v>
      </c>
      <c r="D8" s="20">
        <v>279.40610399999991</v>
      </c>
      <c r="E8" s="21">
        <v>274.75421199999994</v>
      </c>
      <c r="F8" s="21">
        <f t="shared" ref="F8:F29" si="0">SUM(G8,H8,I8)</f>
        <v>64.368449986145293</v>
      </c>
      <c r="G8" s="21">
        <v>40.64295977614529</v>
      </c>
      <c r="H8" s="21">
        <v>18.437344199999998</v>
      </c>
      <c r="I8" s="21">
        <v>5.288146010000002</v>
      </c>
      <c r="J8" s="22">
        <f t="shared" ref="J8:J29" si="1">IFERROR(G8/E8,0)</f>
        <v>0.14792479241826981</v>
      </c>
      <c r="K8" s="22">
        <f t="shared" ref="K8:K29" si="2">IFERROR(SUM(G8,H8)/E8,0)</f>
        <v>0.21502965703814325</v>
      </c>
      <c r="L8" s="23">
        <f t="shared" ref="L8:L29" si="3">IFERROR(SUM(G8,H8,I8)/E8,0)</f>
        <v>0.23427648121421815</v>
      </c>
      <c r="M8" s="4"/>
    </row>
    <row r="9" spans="1:13" x14ac:dyDescent="0.25">
      <c r="A9" s="34" t="s">
        <v>206</v>
      </c>
      <c r="B9" s="57"/>
      <c r="C9" s="36"/>
      <c r="D9" s="37">
        <f ca="1">SUM(D10:OFFSET(D8,(MATCH("GOBIERNOS LOCALES",$A$8:$A$50,0)-MATCH("GOBIERNOS REGIONALES",$A$8:$A$50,0)),0))</f>
        <v>46.367375000000003</v>
      </c>
      <c r="E9" s="38">
        <f ca="1">SUM(E10:OFFSET(E8,(MATCH("GOBIERNOS LOCALES",$A$8:$A$50,0)-MATCH("GOBIERNOS REGIONALES",$A$8:$A$50,0)),0))</f>
        <v>69.576507000000007</v>
      </c>
      <c r="F9" s="38">
        <f ca="1">SUM(F10:OFFSET(F8,(MATCH("GOBIERNOS LOCALES",$A$8:$A$50,0)-MATCH("GOBIERNOS REGIONALES",$A$8:$A$50,0)),0))</f>
        <v>34.462253385941047</v>
      </c>
      <c r="G9" s="38">
        <f ca="1">SUM(G10:OFFSET(G8,(MATCH("GOBIERNOS LOCALES",$A$8:$A$50,0)-MATCH("GOBIERNOS REGIONALES",$A$8:$A$50,0)),0))</f>
        <v>23.547408705941052</v>
      </c>
      <c r="H9" s="38">
        <f ca="1">SUM(H10:OFFSET(H8,(MATCH("GOBIERNOS LOCALES",$A$8:$A$50,0)-MATCH("GOBIERNOS REGIONALES",$A$8:$A$50,0)),0))</f>
        <v>6.8979175899999987</v>
      </c>
      <c r="I9" s="38">
        <f ca="1">SUM(I10:OFFSET(I8,(MATCH("GOBIERNOS LOCALES",$A$8:$A$50,0)-MATCH("GOBIERNOS REGIONALES",$A$8:$A$50,0)),0))</f>
        <v>4.0169270900000003</v>
      </c>
      <c r="J9" s="39">
        <f t="shared" ca="1" si="1"/>
        <v>0.33843907550491215</v>
      </c>
      <c r="K9" s="39">
        <f t="shared" ca="1" si="2"/>
        <v>0.43758055137693314</v>
      </c>
      <c r="L9" s="40">
        <f t="shared" ca="1" si="3"/>
        <v>0.49531450875999067</v>
      </c>
      <c r="M9" s="4"/>
    </row>
    <row r="10" spans="1:13" x14ac:dyDescent="0.25">
      <c r="A10" s="17"/>
      <c r="B10" s="18">
        <v>440</v>
      </c>
      <c r="C10" s="19" t="s">
        <v>207</v>
      </c>
      <c r="D10" s="20">
        <v>0</v>
      </c>
      <c r="E10" s="21">
        <v>3.0512729999999997</v>
      </c>
      <c r="F10" s="21">
        <f t="shared" si="0"/>
        <v>1.7280452778194106</v>
      </c>
      <c r="G10" s="21">
        <v>0.60793891781941056</v>
      </c>
      <c r="H10" s="21">
        <v>0.61748495999999997</v>
      </c>
      <c r="I10" s="21">
        <v>0.5026214</v>
      </c>
      <c r="J10" s="22">
        <f t="shared" si="1"/>
        <v>0.19924107669795874</v>
      </c>
      <c r="K10" s="22">
        <f t="shared" si="2"/>
        <v>0.40161069750868267</v>
      </c>
      <c r="L10" s="23">
        <f t="shared" si="3"/>
        <v>0.56633584665135206</v>
      </c>
      <c r="M10" s="4"/>
    </row>
    <row r="11" spans="1:13" x14ac:dyDescent="0.25">
      <c r="A11" s="17"/>
      <c r="B11" s="18">
        <v>441</v>
      </c>
      <c r="C11" s="19" t="s">
        <v>208</v>
      </c>
      <c r="D11" s="20">
        <v>0</v>
      </c>
      <c r="E11" s="21">
        <v>0.123816</v>
      </c>
      <c r="F11" s="21">
        <f t="shared" si="0"/>
        <v>0</v>
      </c>
      <c r="G11" s="21">
        <v>0</v>
      </c>
      <c r="H11" s="21">
        <v>0</v>
      </c>
      <c r="I11" s="21">
        <v>0</v>
      </c>
      <c r="J11" s="22">
        <f t="shared" si="1"/>
        <v>0</v>
      </c>
      <c r="K11" s="22">
        <f t="shared" si="2"/>
        <v>0</v>
      </c>
      <c r="L11" s="23">
        <f t="shared" si="3"/>
        <v>0</v>
      </c>
      <c r="M11" s="4"/>
    </row>
    <row r="12" spans="1:13" x14ac:dyDescent="0.25">
      <c r="A12" s="17"/>
      <c r="B12" s="18">
        <v>442</v>
      </c>
      <c r="C12" s="19" t="s">
        <v>209</v>
      </c>
      <c r="D12" s="20">
        <v>0</v>
      </c>
      <c r="E12" s="21">
        <v>0.81941600000000003</v>
      </c>
      <c r="F12" s="21">
        <f t="shared" si="0"/>
        <v>0.10391037</v>
      </c>
      <c r="G12" s="21">
        <v>0</v>
      </c>
      <c r="H12" s="21">
        <v>8.4910369999999999E-2</v>
      </c>
      <c r="I12" s="21">
        <v>1.9E-2</v>
      </c>
      <c r="J12" s="22">
        <f t="shared" si="1"/>
        <v>0</v>
      </c>
      <c r="K12" s="22">
        <f t="shared" si="2"/>
        <v>0.1036230315248909</v>
      </c>
      <c r="L12" s="23">
        <f t="shared" si="3"/>
        <v>0.12681027707538051</v>
      </c>
      <c r="M12" s="4"/>
    </row>
    <row r="13" spans="1:13" x14ac:dyDescent="0.25">
      <c r="A13" s="17"/>
      <c r="B13" s="18">
        <v>445</v>
      </c>
      <c r="C13" s="19" t="s">
        <v>212</v>
      </c>
      <c r="D13" s="20">
        <v>0.329208</v>
      </c>
      <c r="E13" s="21">
        <v>15.868182999999997</v>
      </c>
      <c r="F13" s="21">
        <f t="shared" si="0"/>
        <v>8.6173182118584144</v>
      </c>
      <c r="G13" s="21">
        <v>4.8867071118584136</v>
      </c>
      <c r="H13" s="21">
        <v>1.4218325599999999</v>
      </c>
      <c r="I13" s="21">
        <v>2.30877854</v>
      </c>
      <c r="J13" s="22">
        <f t="shared" si="1"/>
        <v>0.30795631181329425</v>
      </c>
      <c r="K13" s="22">
        <f t="shared" si="2"/>
        <v>0.39755904452692631</v>
      </c>
      <c r="L13" s="23">
        <f t="shared" si="3"/>
        <v>0.543056392269891</v>
      </c>
      <c r="M13" s="4"/>
    </row>
    <row r="14" spans="1:13" x14ac:dyDescent="0.25">
      <c r="A14" s="17"/>
      <c r="B14" s="18">
        <v>446</v>
      </c>
      <c r="C14" s="19" t="s">
        <v>213</v>
      </c>
      <c r="D14" s="20">
        <v>8.6550810000000009</v>
      </c>
      <c r="E14" s="21">
        <v>9.3920530000000007</v>
      </c>
      <c r="F14" s="21">
        <f t="shared" si="0"/>
        <v>2.4020172076447999</v>
      </c>
      <c r="G14" s="21">
        <v>1.3008694476447999</v>
      </c>
      <c r="H14" s="21">
        <v>0.54320429000000003</v>
      </c>
      <c r="I14" s="21">
        <v>0.55794347</v>
      </c>
      <c r="J14" s="22">
        <f t="shared" si="1"/>
        <v>0.13850746451758736</v>
      </c>
      <c r="K14" s="22">
        <f t="shared" si="2"/>
        <v>0.19634405147040801</v>
      </c>
      <c r="L14" s="23">
        <f t="shared" si="3"/>
        <v>0.25574996304267017</v>
      </c>
      <c r="M14" s="4"/>
    </row>
    <row r="15" spans="1:13" x14ac:dyDescent="0.25">
      <c r="A15" s="17"/>
      <c r="B15" s="18">
        <v>447</v>
      </c>
      <c r="C15" s="19" t="s">
        <v>214</v>
      </c>
      <c r="D15" s="20">
        <v>0</v>
      </c>
      <c r="E15" s="21">
        <v>0.89</v>
      </c>
      <c r="F15" s="21">
        <f t="shared" si="0"/>
        <v>0</v>
      </c>
      <c r="G15" s="21">
        <v>0</v>
      </c>
      <c r="H15" s="21">
        <v>0</v>
      </c>
      <c r="I15" s="21">
        <v>0</v>
      </c>
      <c r="J15" s="22">
        <f t="shared" si="1"/>
        <v>0</v>
      </c>
      <c r="K15" s="22">
        <f t="shared" si="2"/>
        <v>0</v>
      </c>
      <c r="L15" s="23">
        <f t="shared" si="3"/>
        <v>0</v>
      </c>
      <c r="M15" s="4"/>
    </row>
    <row r="16" spans="1:13" x14ac:dyDescent="0.25">
      <c r="A16" s="17"/>
      <c r="B16" s="18">
        <v>448</v>
      </c>
      <c r="C16" s="19" t="s">
        <v>215</v>
      </c>
      <c r="D16" s="20">
        <v>10.919308000000001</v>
      </c>
      <c r="E16" s="21">
        <v>10.156205999999997</v>
      </c>
      <c r="F16" s="21">
        <f t="shared" si="0"/>
        <v>7.9032081010689934</v>
      </c>
      <c r="G16" s="21">
        <v>7.8321976310689934</v>
      </c>
      <c r="H16" s="21">
        <v>4.5669470000000004E-2</v>
      </c>
      <c r="I16" s="21">
        <v>2.5340999999999995E-2</v>
      </c>
      <c r="J16" s="22">
        <f t="shared" si="1"/>
        <v>0.77117356925105651</v>
      </c>
      <c r="K16" s="22">
        <f t="shared" si="2"/>
        <v>0.77567027500909247</v>
      </c>
      <c r="L16" s="23">
        <f t="shared" si="3"/>
        <v>0.77816539966489406</v>
      </c>
      <c r="M16" s="4"/>
    </row>
    <row r="17" spans="1:13" x14ac:dyDescent="0.25">
      <c r="A17" s="17"/>
      <c r="B17" s="18">
        <v>450</v>
      </c>
      <c r="C17" s="19" t="s">
        <v>217</v>
      </c>
      <c r="D17" s="20">
        <v>1.4344619999999999</v>
      </c>
      <c r="E17" s="21">
        <v>0.81726700000000008</v>
      </c>
      <c r="F17" s="21">
        <f t="shared" si="0"/>
        <v>7.4999998323619366E-3</v>
      </c>
      <c r="G17" s="21">
        <v>7.4999998323619366E-3</v>
      </c>
      <c r="H17" s="21">
        <v>0</v>
      </c>
      <c r="I17" s="21">
        <v>0</v>
      </c>
      <c r="J17" s="22">
        <f t="shared" si="1"/>
        <v>9.1769272861401911E-3</v>
      </c>
      <c r="K17" s="22">
        <f t="shared" si="2"/>
        <v>9.1769272861401911E-3</v>
      </c>
      <c r="L17" s="23">
        <f t="shared" si="3"/>
        <v>9.1769272861401911E-3</v>
      </c>
      <c r="M17" s="4"/>
    </row>
    <row r="18" spans="1:13" x14ac:dyDescent="0.25">
      <c r="A18" s="17"/>
      <c r="B18" s="18">
        <v>451</v>
      </c>
      <c r="C18" s="19" t="s">
        <v>218</v>
      </c>
      <c r="D18" s="20">
        <v>0</v>
      </c>
      <c r="E18" s="21">
        <v>0.195189</v>
      </c>
      <c r="F18" s="21">
        <f t="shared" si="0"/>
        <v>0.11976661346852779</v>
      </c>
      <c r="G18" s="21">
        <v>0.11976661346852779</v>
      </c>
      <c r="H18" s="21">
        <v>0</v>
      </c>
      <c r="I18" s="21">
        <v>0</v>
      </c>
      <c r="J18" s="22">
        <f t="shared" si="1"/>
        <v>0.61359304811504645</v>
      </c>
      <c r="K18" s="22">
        <f t="shared" si="2"/>
        <v>0.61359304811504645</v>
      </c>
      <c r="L18" s="23">
        <f t="shared" si="3"/>
        <v>0.61359304811504645</v>
      </c>
      <c r="M18" s="4"/>
    </row>
    <row r="19" spans="1:13" x14ac:dyDescent="0.25">
      <c r="A19" s="17"/>
      <c r="B19" s="18">
        <v>452</v>
      </c>
      <c r="C19" s="19" t="s">
        <v>219</v>
      </c>
      <c r="D19" s="20">
        <v>0.81296700000000011</v>
      </c>
      <c r="E19" s="21">
        <v>4.2588089999999994</v>
      </c>
      <c r="F19" s="21">
        <f t="shared" si="0"/>
        <v>0.98806890613878151</v>
      </c>
      <c r="G19" s="21">
        <v>0.69983231613878161</v>
      </c>
      <c r="H19" s="21">
        <v>8.9997899999999992E-2</v>
      </c>
      <c r="I19" s="21">
        <v>0.19823869</v>
      </c>
      <c r="J19" s="22">
        <f t="shared" si="1"/>
        <v>0.16432582821600633</v>
      </c>
      <c r="K19" s="22">
        <f t="shared" si="2"/>
        <v>0.18545800390174383</v>
      </c>
      <c r="L19" s="23">
        <f t="shared" si="3"/>
        <v>0.23200592140637949</v>
      </c>
      <c r="M19" s="4"/>
    </row>
    <row r="20" spans="1:13" x14ac:dyDescent="0.25">
      <c r="A20" s="17"/>
      <c r="B20" s="18">
        <v>453</v>
      </c>
      <c r="C20" s="19" t="s">
        <v>220</v>
      </c>
      <c r="D20" s="20">
        <v>6.1765740000000005</v>
      </c>
      <c r="E20" s="21">
        <v>9.6027970000000025</v>
      </c>
      <c r="F20" s="21">
        <f t="shared" si="0"/>
        <v>3.6121981761808639</v>
      </c>
      <c r="G20" s="21">
        <v>1.998769166180864</v>
      </c>
      <c r="H20" s="21">
        <v>1.3882308399999999</v>
      </c>
      <c r="I20" s="21">
        <v>0.22519817</v>
      </c>
      <c r="J20" s="22">
        <f t="shared" si="1"/>
        <v>0.20814447771632197</v>
      </c>
      <c r="K20" s="22">
        <f t="shared" si="2"/>
        <v>0.35270973719228499</v>
      </c>
      <c r="L20" s="23">
        <f t="shared" si="3"/>
        <v>0.37616104726371524</v>
      </c>
      <c r="M20" s="4"/>
    </row>
    <row r="21" spans="1:13" x14ac:dyDescent="0.25">
      <c r="A21" s="17"/>
      <c r="B21" s="18">
        <v>454</v>
      </c>
      <c r="C21" s="19" t="s">
        <v>221</v>
      </c>
      <c r="D21" s="20">
        <v>7.4043060000000001</v>
      </c>
      <c r="E21" s="21">
        <v>1.617065</v>
      </c>
      <c r="F21" s="21">
        <f t="shared" si="0"/>
        <v>0.93415962873896341</v>
      </c>
      <c r="G21" s="21">
        <v>0.75274381873896345</v>
      </c>
      <c r="H21" s="21">
        <v>0.10565361</v>
      </c>
      <c r="I21" s="21">
        <v>7.5762200000000002E-2</v>
      </c>
      <c r="J21" s="22">
        <f t="shared" si="1"/>
        <v>0.46550003787044025</v>
      </c>
      <c r="K21" s="22">
        <f t="shared" si="2"/>
        <v>0.53083668791233707</v>
      </c>
      <c r="L21" s="23">
        <f t="shared" si="3"/>
        <v>0.57768836054145223</v>
      </c>
      <c r="M21" s="4"/>
    </row>
    <row r="22" spans="1:13" x14ac:dyDescent="0.25">
      <c r="A22" s="17"/>
      <c r="B22" s="18">
        <v>455</v>
      </c>
      <c r="C22" s="19" t="s">
        <v>222</v>
      </c>
      <c r="D22" s="20">
        <v>2.2054689999999999</v>
      </c>
      <c r="E22" s="21">
        <v>2.6009609999999999</v>
      </c>
      <c r="F22" s="21">
        <f t="shared" si="0"/>
        <v>0.11024654946750789</v>
      </c>
      <c r="G22" s="21">
        <v>3.8761709467507899E-2</v>
      </c>
      <c r="H22" s="21">
        <v>1.7958669999999999E-2</v>
      </c>
      <c r="I22" s="21">
        <v>5.3526169999999998E-2</v>
      </c>
      <c r="J22" s="22">
        <f t="shared" si="1"/>
        <v>1.4902841475711439E-2</v>
      </c>
      <c r="K22" s="22">
        <f t="shared" si="2"/>
        <v>2.180747018794511E-2</v>
      </c>
      <c r="L22" s="23">
        <f t="shared" si="3"/>
        <v>4.238685219328852E-2</v>
      </c>
      <c r="M22" s="4"/>
    </row>
    <row r="23" spans="1:13" x14ac:dyDescent="0.25">
      <c r="A23" s="17"/>
      <c r="B23" s="18">
        <v>456</v>
      </c>
      <c r="C23" s="19" t="s">
        <v>223</v>
      </c>
      <c r="D23" s="20">
        <v>8.4</v>
      </c>
      <c r="E23" s="21">
        <v>9.5033320000000003</v>
      </c>
      <c r="F23" s="21">
        <f t="shared" si="0"/>
        <v>7.688194566274948</v>
      </c>
      <c r="G23" s="21">
        <v>5.0630809962749481</v>
      </c>
      <c r="H23" s="21">
        <v>2.5746509199999998</v>
      </c>
      <c r="I23" s="21">
        <v>5.0462650000000005E-2</v>
      </c>
      <c r="J23" s="22">
        <f t="shared" si="1"/>
        <v>0.53276903261665987</v>
      </c>
      <c r="K23" s="22">
        <f t="shared" si="2"/>
        <v>0.80368989700401372</v>
      </c>
      <c r="L23" s="23">
        <f t="shared" si="3"/>
        <v>0.80899989248770299</v>
      </c>
      <c r="M23" s="4"/>
    </row>
    <row r="24" spans="1:13" x14ac:dyDescent="0.25">
      <c r="A24" s="17"/>
      <c r="B24" s="18">
        <v>457</v>
      </c>
      <c r="C24" s="19" t="s">
        <v>224</v>
      </c>
      <c r="D24" s="20">
        <v>0</v>
      </c>
      <c r="E24" s="21">
        <v>0.101892</v>
      </c>
      <c r="F24" s="21">
        <f t="shared" si="0"/>
        <v>0</v>
      </c>
      <c r="G24" s="21">
        <v>0</v>
      </c>
      <c r="H24" s="21">
        <v>0</v>
      </c>
      <c r="I24" s="21">
        <v>0</v>
      </c>
      <c r="J24" s="22">
        <f t="shared" si="1"/>
        <v>0</v>
      </c>
      <c r="K24" s="22">
        <f t="shared" si="2"/>
        <v>0</v>
      </c>
      <c r="L24" s="23">
        <f t="shared" si="3"/>
        <v>0</v>
      </c>
      <c r="M24" s="4"/>
    </row>
    <row r="25" spans="1:13" x14ac:dyDescent="0.25">
      <c r="A25" s="17"/>
      <c r="B25" s="18">
        <v>459</v>
      </c>
      <c r="C25" s="19" t="s">
        <v>226</v>
      </c>
      <c r="D25" s="20">
        <v>0</v>
      </c>
      <c r="E25" s="21">
        <v>0.28704499999999999</v>
      </c>
      <c r="F25" s="21">
        <f t="shared" si="0"/>
        <v>0</v>
      </c>
      <c r="G25" s="21">
        <v>0</v>
      </c>
      <c r="H25" s="21">
        <v>0</v>
      </c>
      <c r="I25" s="21">
        <v>0</v>
      </c>
      <c r="J25" s="22">
        <f t="shared" si="1"/>
        <v>0</v>
      </c>
      <c r="K25" s="22">
        <f t="shared" si="2"/>
        <v>0</v>
      </c>
      <c r="L25" s="23">
        <f t="shared" si="3"/>
        <v>0</v>
      </c>
      <c r="M25" s="4"/>
    </row>
    <row r="26" spans="1:13" x14ac:dyDescent="0.25">
      <c r="A26" s="17"/>
      <c r="B26" s="18">
        <v>461</v>
      </c>
      <c r="C26" s="19" t="s">
        <v>228</v>
      </c>
      <c r="D26" s="20">
        <v>0.03</v>
      </c>
      <c r="E26" s="21">
        <v>7.0299999999999998E-3</v>
      </c>
      <c r="F26" s="21">
        <f t="shared" si="0"/>
        <v>7.0000000000000001E-3</v>
      </c>
      <c r="G26" s="21">
        <v>0</v>
      </c>
      <c r="H26" s="21">
        <v>7.0000000000000001E-3</v>
      </c>
      <c r="I26" s="21">
        <v>0</v>
      </c>
      <c r="J26" s="22">
        <f t="shared" si="1"/>
        <v>0</v>
      </c>
      <c r="K26" s="22">
        <f t="shared" si="2"/>
        <v>0.99573257467994314</v>
      </c>
      <c r="L26" s="23">
        <f t="shared" si="3"/>
        <v>0.99573257467994314</v>
      </c>
      <c r="M26" s="4"/>
    </row>
    <row r="27" spans="1:13" x14ac:dyDescent="0.25">
      <c r="A27" s="17"/>
      <c r="B27" s="18">
        <v>462</v>
      </c>
      <c r="C27" s="19" t="s">
        <v>229</v>
      </c>
      <c r="D27" s="20">
        <v>0</v>
      </c>
      <c r="E27" s="21">
        <v>0.13928599999999999</v>
      </c>
      <c r="F27" s="21">
        <f t="shared" si="0"/>
        <v>0.12180600315332413</v>
      </c>
      <c r="G27" s="21">
        <v>0.12180600315332413</v>
      </c>
      <c r="H27" s="21">
        <v>0</v>
      </c>
      <c r="I27" s="21">
        <v>0</v>
      </c>
      <c r="J27" s="22">
        <f t="shared" si="1"/>
        <v>0.87450284417187751</v>
      </c>
      <c r="K27" s="22">
        <f t="shared" si="2"/>
        <v>0.87450284417187751</v>
      </c>
      <c r="L27" s="23">
        <f t="shared" si="3"/>
        <v>0.87450284417187751</v>
      </c>
      <c r="M27" s="4"/>
    </row>
    <row r="28" spans="1:13" x14ac:dyDescent="0.25">
      <c r="A28" s="17"/>
      <c r="B28" s="18">
        <v>463</v>
      </c>
      <c r="C28" s="19" t="s">
        <v>230</v>
      </c>
      <c r="D28" s="20">
        <v>0</v>
      </c>
      <c r="E28" s="21">
        <v>0.14488699999999999</v>
      </c>
      <c r="F28" s="21">
        <f t="shared" si="0"/>
        <v>0.11881377429415584</v>
      </c>
      <c r="G28" s="21">
        <v>0.11743497429415584</v>
      </c>
      <c r="H28" s="21">
        <v>1.3240000000000001E-3</v>
      </c>
      <c r="I28" s="21">
        <v>5.4799999999999997E-5</v>
      </c>
      <c r="J28" s="22">
        <f t="shared" si="1"/>
        <v>0.81052802731891649</v>
      </c>
      <c r="K28" s="22">
        <f t="shared" si="2"/>
        <v>0.8196661832611335</v>
      </c>
      <c r="L28" s="23">
        <f t="shared" si="3"/>
        <v>0.82004440905088682</v>
      </c>
      <c r="M28" s="4"/>
    </row>
    <row r="29" spans="1:13" ht="15.75" thickBot="1" x14ac:dyDescent="0.3">
      <c r="A29" s="41" t="s">
        <v>233</v>
      </c>
      <c r="B29" s="58"/>
      <c r="C29" s="43"/>
      <c r="D29" s="44">
        <v>157.31519799999998</v>
      </c>
      <c r="E29" s="45">
        <v>141.32216400000004</v>
      </c>
      <c r="F29" s="45">
        <f t="shared" si="0"/>
        <v>39.176515012759978</v>
      </c>
      <c r="G29" s="45">
        <v>18.944063542759977</v>
      </c>
      <c r="H29" s="45">
        <v>5.9334685100000035</v>
      </c>
      <c r="I29" s="45">
        <v>14.29898296</v>
      </c>
      <c r="J29" s="46">
        <f t="shared" si="1"/>
        <v>0.134048779091438</v>
      </c>
      <c r="K29" s="46">
        <f t="shared" si="2"/>
        <v>0.17603418564097259</v>
      </c>
      <c r="L29" s="47">
        <f t="shared" si="3"/>
        <v>0.27721423097342301</v>
      </c>
      <c r="M29" s="4"/>
    </row>
    <row r="30" spans="1:13" x14ac:dyDescent="0.25">
      <c r="D30" s="5"/>
      <c r="E30" s="5"/>
      <c r="F30" s="5"/>
      <c r="G30" s="5"/>
      <c r="H30" s="5"/>
      <c r="I30" s="5"/>
      <c r="J30" s="4"/>
      <c r="K30" s="4"/>
      <c r="L30" s="4"/>
      <c r="M30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13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46</v>
      </c>
      <c r="B1" s="51" t="s">
        <v>29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779</v>
      </c>
      <c r="N2" s="72" t="s">
        <v>793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483.0886769999999</v>
      </c>
      <c r="E6" s="14">
        <f ca="1">SUM(E7:OFFSET(E7,50,0))</f>
        <v>485.65288300000003</v>
      </c>
      <c r="F6" s="14">
        <f ca="1">SUM(F7:OFFSET(F7,50,0))</f>
        <v>138.00721838484631</v>
      </c>
      <c r="G6" s="14">
        <f ca="1">SUM(G7:OFFSET(G7,50,0))</f>
        <v>83.134432024846319</v>
      </c>
      <c r="H6" s="14">
        <f ca="1">SUM(H7:OFFSET(H7,50,0))</f>
        <v>31.268730299999998</v>
      </c>
      <c r="I6" s="14">
        <f ca="1">SUM(I7:OFFSET(I7,50,0))</f>
        <v>23.604056060000008</v>
      </c>
      <c r="J6" s="15">
        <f ca="1">IFERROR(G6/E6,0)</f>
        <v>0.17118076497621926</v>
      </c>
      <c r="K6" s="15">
        <f ca="1">IFERROR(SUM(G6,H6)/E6,0)</f>
        <v>0.23556570202600097</v>
      </c>
      <c r="L6" s="16">
        <f ca="1">IFERROR(SUM(G6,H6,I6)/E6,0)</f>
        <v>0.2841684322603853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22.371041999999999</v>
      </c>
      <c r="E7" s="21">
        <v>17.736150000000009</v>
      </c>
      <c r="F7" s="21">
        <f t="shared" ref="F7:F30" si="0">SUM(G7,H7,I7)</f>
        <v>4.7668998572080401</v>
      </c>
      <c r="G7" s="21">
        <v>2.8080466772080399</v>
      </c>
      <c r="H7" s="21">
        <v>0.85523556000000012</v>
      </c>
      <c r="I7" s="21">
        <v>1.1036176199999999</v>
      </c>
      <c r="J7" s="22">
        <f t="shared" ref="J7:J30" si="1">IFERROR(G7/E7,0)</f>
        <v>0.15832334961127631</v>
      </c>
      <c r="K7" s="22">
        <f t="shared" ref="K7:K30" si="2">IFERROR(SUM(G7,H7)/E7,0)</f>
        <v>0.20654325979471522</v>
      </c>
      <c r="L7" s="23">
        <f t="shared" ref="L7:L30" si="3">IFERROR(SUM(G7,H7,I7)/E7,0)</f>
        <v>0.26876745275654734</v>
      </c>
      <c r="M7" s="4"/>
      <c r="N7" t="s">
        <v>268</v>
      </c>
      <c r="O7" s="5">
        <v>8.188194566274948</v>
      </c>
      <c r="P7" s="71">
        <v>0.5856342473655809</v>
      </c>
    </row>
    <row r="8" spans="1:16" x14ac:dyDescent="0.25">
      <c r="A8" s="17"/>
      <c r="B8" s="55">
        <v>2</v>
      </c>
      <c r="C8" s="19" t="s">
        <v>251</v>
      </c>
      <c r="D8" s="20">
        <v>17.108552</v>
      </c>
      <c r="E8" s="21">
        <v>23.228853000000001</v>
      </c>
      <c r="F8" s="21">
        <f t="shared" si="0"/>
        <v>5.9037339385928647</v>
      </c>
      <c r="G8" s="21">
        <v>2.8806852785928641</v>
      </c>
      <c r="H8" s="21">
        <v>1.3091920499999996</v>
      </c>
      <c r="I8" s="21">
        <v>1.7138566100000001</v>
      </c>
      <c r="J8" s="22">
        <f t="shared" si="1"/>
        <v>0.12401323813073611</v>
      </c>
      <c r="K8" s="22">
        <f t="shared" si="2"/>
        <v>0.180373836305773</v>
      </c>
      <c r="L8" s="23">
        <f t="shared" si="3"/>
        <v>0.25415520682802822</v>
      </c>
      <c r="M8" s="4"/>
      <c r="N8" t="s">
        <v>262</v>
      </c>
      <c r="O8" s="5">
        <v>16.331511100802178</v>
      </c>
      <c r="P8" s="71">
        <v>0.56594680484155369</v>
      </c>
    </row>
    <row r="9" spans="1:16" x14ac:dyDescent="0.25">
      <c r="A9" s="17"/>
      <c r="B9" s="55">
        <v>3</v>
      </c>
      <c r="C9" s="19" t="s">
        <v>252</v>
      </c>
      <c r="D9" s="20">
        <v>11.040045999999997</v>
      </c>
      <c r="E9" s="21">
        <v>11.048547000000001</v>
      </c>
      <c r="F9" s="21">
        <f t="shared" si="0"/>
        <v>1.7292929055683919</v>
      </c>
      <c r="G9" s="21">
        <v>0.7301137855683919</v>
      </c>
      <c r="H9" s="21">
        <v>0.37538943000000002</v>
      </c>
      <c r="I9" s="21">
        <v>0.62378968999999995</v>
      </c>
      <c r="J9" s="22">
        <f t="shared" si="1"/>
        <v>6.6082335131342776E-2</v>
      </c>
      <c r="K9" s="22">
        <f t="shared" si="2"/>
        <v>0.10005869690995493</v>
      </c>
      <c r="L9" s="23">
        <f t="shared" si="3"/>
        <v>0.15651767653867896</v>
      </c>
      <c r="M9" s="4"/>
      <c r="N9" t="s">
        <v>274</v>
      </c>
      <c r="O9" s="5">
        <v>3.3157650767379141</v>
      </c>
      <c r="P9" s="71">
        <v>0.55292415659966798</v>
      </c>
    </row>
    <row r="10" spans="1:16" x14ac:dyDescent="0.25">
      <c r="A10" s="17"/>
      <c r="B10" s="55">
        <v>4</v>
      </c>
      <c r="C10" s="19" t="s">
        <v>253</v>
      </c>
      <c r="D10" s="20">
        <v>8.6330190000000009</v>
      </c>
      <c r="E10" s="21">
        <v>11.484253999999998</v>
      </c>
      <c r="F10" s="21">
        <f t="shared" si="0"/>
        <v>1.9397900971500306</v>
      </c>
      <c r="G10" s="21">
        <v>1.1534616371500306</v>
      </c>
      <c r="H10" s="21">
        <v>0.12793136999999999</v>
      </c>
      <c r="I10" s="21">
        <v>0.65839708999999991</v>
      </c>
      <c r="J10" s="22">
        <f t="shared" si="1"/>
        <v>0.10043853411375531</v>
      </c>
      <c r="K10" s="22">
        <f t="shared" si="2"/>
        <v>0.11157825376816211</v>
      </c>
      <c r="L10" s="23">
        <f t="shared" si="3"/>
        <v>0.1689086724440291</v>
      </c>
      <c r="M10" s="4"/>
      <c r="N10" t="s">
        <v>263</v>
      </c>
      <c r="O10" s="5">
        <v>6.9563491202496159</v>
      </c>
      <c r="P10" s="71">
        <v>0.47803612058176287</v>
      </c>
    </row>
    <row r="11" spans="1:16" x14ac:dyDescent="0.25">
      <c r="A11" s="17"/>
      <c r="B11" s="55">
        <v>5</v>
      </c>
      <c r="C11" s="19" t="s">
        <v>254</v>
      </c>
      <c r="D11" s="20">
        <v>29.798473000000008</v>
      </c>
      <c r="E11" s="21">
        <v>27.523339999999997</v>
      </c>
      <c r="F11" s="21">
        <f t="shared" si="0"/>
        <v>3.6321349186061545</v>
      </c>
      <c r="G11" s="21">
        <v>2.3207333486061543</v>
      </c>
      <c r="H11" s="21">
        <v>0.94326810999999999</v>
      </c>
      <c r="I11" s="21">
        <v>0.36813346000000008</v>
      </c>
      <c r="J11" s="22">
        <f t="shared" si="1"/>
        <v>8.4318739971462567E-2</v>
      </c>
      <c r="K11" s="22">
        <f t="shared" si="2"/>
        <v>0.11859031129965167</v>
      </c>
      <c r="L11" s="23">
        <f t="shared" si="3"/>
        <v>0.13196563057412924</v>
      </c>
      <c r="M11" s="4"/>
      <c r="N11" t="s">
        <v>273</v>
      </c>
      <c r="O11" s="5">
        <v>0.38832412189617754</v>
      </c>
      <c r="P11" s="71">
        <v>0.41029370882914284</v>
      </c>
    </row>
    <row r="12" spans="1:16" x14ac:dyDescent="0.25">
      <c r="A12" s="17"/>
      <c r="B12" s="55">
        <v>6</v>
      </c>
      <c r="C12" s="19" t="s">
        <v>255</v>
      </c>
      <c r="D12" s="20">
        <v>60.975158</v>
      </c>
      <c r="E12" s="21">
        <v>60.815731999999976</v>
      </c>
      <c r="F12" s="21">
        <f t="shared" si="0"/>
        <v>16.164760366334146</v>
      </c>
      <c r="G12" s="21">
        <v>9.930777356334147</v>
      </c>
      <c r="H12" s="21">
        <v>2.8168873300000001</v>
      </c>
      <c r="I12" s="21">
        <v>3.4170956799999996</v>
      </c>
      <c r="J12" s="22">
        <f t="shared" si="1"/>
        <v>0.1632929018487215</v>
      </c>
      <c r="K12" s="22">
        <f t="shared" si="2"/>
        <v>0.20961130068012915</v>
      </c>
      <c r="L12" s="23">
        <f t="shared" si="3"/>
        <v>0.26579899369350934</v>
      </c>
      <c r="M12" s="4"/>
      <c r="N12" t="s">
        <v>259</v>
      </c>
      <c r="O12" s="5">
        <v>14.799437446829417</v>
      </c>
      <c r="P12" s="71">
        <v>0.40731345474990877</v>
      </c>
    </row>
    <row r="13" spans="1:16" x14ac:dyDescent="0.25">
      <c r="A13" s="17"/>
      <c r="B13" s="55">
        <v>8</v>
      </c>
      <c r="C13" s="19" t="s">
        <v>257</v>
      </c>
      <c r="D13" s="20">
        <v>58.073081999999992</v>
      </c>
      <c r="E13" s="21">
        <v>52.256909000000014</v>
      </c>
      <c r="F13" s="21">
        <f t="shared" si="0"/>
        <v>15.397456063535412</v>
      </c>
      <c r="G13" s="21">
        <v>10.233792413535411</v>
      </c>
      <c r="H13" s="21">
        <v>1.3615988999999999</v>
      </c>
      <c r="I13" s="21">
        <v>3.8020647499999987</v>
      </c>
      <c r="J13" s="22">
        <f t="shared" si="1"/>
        <v>0.19583616041154306</v>
      </c>
      <c r="K13" s="22">
        <f t="shared" si="2"/>
        <v>0.22189202414431763</v>
      </c>
      <c r="L13" s="23">
        <f t="shared" si="3"/>
        <v>0.29464919296193748</v>
      </c>
      <c r="M13" s="4"/>
      <c r="N13" t="s">
        <v>269</v>
      </c>
      <c r="O13" s="5">
        <v>4.2568046194005351</v>
      </c>
      <c r="P13" s="71">
        <v>0.40604404987488885</v>
      </c>
    </row>
    <row r="14" spans="1:16" x14ac:dyDescent="0.25">
      <c r="A14" s="17"/>
      <c r="B14" s="55">
        <v>9</v>
      </c>
      <c r="C14" s="19" t="s">
        <v>258</v>
      </c>
      <c r="D14" s="20">
        <v>9.9893729999999987</v>
      </c>
      <c r="E14" s="21">
        <v>25.060678999999997</v>
      </c>
      <c r="F14" s="21">
        <f t="shared" si="0"/>
        <v>3.9679729053577115</v>
      </c>
      <c r="G14" s="21">
        <v>3.5112271853577113</v>
      </c>
      <c r="H14" s="21">
        <v>4.8301690000000008E-2</v>
      </c>
      <c r="I14" s="21">
        <v>0.40844402999999996</v>
      </c>
      <c r="J14" s="22">
        <f t="shared" si="1"/>
        <v>0.14010902040434386</v>
      </c>
      <c r="K14" s="22">
        <f t="shared" si="2"/>
        <v>0.14203640992160316</v>
      </c>
      <c r="L14" s="23">
        <f t="shared" si="3"/>
        <v>0.15833461277556415</v>
      </c>
      <c r="M14" s="4"/>
      <c r="N14" t="s">
        <v>271</v>
      </c>
      <c r="O14" s="5">
        <v>4.7728192073833773</v>
      </c>
      <c r="P14" s="71">
        <v>0.34018983835084554</v>
      </c>
    </row>
    <row r="15" spans="1:16" x14ac:dyDescent="0.25">
      <c r="A15" s="17"/>
      <c r="B15" s="55">
        <v>10</v>
      </c>
      <c r="C15" s="19" t="s">
        <v>259</v>
      </c>
      <c r="D15" s="20">
        <v>35.897447999999997</v>
      </c>
      <c r="E15" s="21">
        <v>36.334270999999987</v>
      </c>
      <c r="F15" s="21">
        <f t="shared" si="0"/>
        <v>14.799437446829417</v>
      </c>
      <c r="G15" s="21">
        <v>9.8678917668294162</v>
      </c>
      <c r="H15" s="21">
        <v>4.1837777899999997</v>
      </c>
      <c r="I15" s="21">
        <v>0.74776788999999988</v>
      </c>
      <c r="J15" s="22">
        <f t="shared" si="1"/>
        <v>0.27158634245969654</v>
      </c>
      <c r="K15" s="22">
        <f t="shared" si="2"/>
        <v>0.38673321825637902</v>
      </c>
      <c r="L15" s="23">
        <f t="shared" si="3"/>
        <v>0.40731345474990877</v>
      </c>
      <c r="M15" s="4"/>
      <c r="N15" t="s">
        <v>266</v>
      </c>
      <c r="O15" s="5">
        <v>1.0948524291276305</v>
      </c>
      <c r="P15" s="71">
        <v>0.33439471259180459</v>
      </c>
    </row>
    <row r="16" spans="1:16" x14ac:dyDescent="0.25">
      <c r="A16" s="17"/>
      <c r="B16" s="55">
        <v>11</v>
      </c>
      <c r="C16" s="19" t="s">
        <v>260</v>
      </c>
      <c r="D16" s="20">
        <v>8.4469279999999998</v>
      </c>
      <c r="E16" s="21">
        <v>9.6519319999999986</v>
      </c>
      <c r="F16" s="21">
        <f t="shared" si="0"/>
        <v>2.9193697367952325</v>
      </c>
      <c r="G16" s="21">
        <v>1.4605471967952326</v>
      </c>
      <c r="H16" s="21">
        <v>0.31344484</v>
      </c>
      <c r="I16" s="21">
        <v>1.1453777000000001</v>
      </c>
      <c r="J16" s="22">
        <f t="shared" si="1"/>
        <v>0.15132174540757568</v>
      </c>
      <c r="K16" s="22">
        <f t="shared" si="2"/>
        <v>0.18379657428121468</v>
      </c>
      <c r="L16" s="23">
        <f t="shared" si="3"/>
        <v>0.30246480567778894</v>
      </c>
      <c r="M16" s="4"/>
      <c r="N16" t="s">
        <v>260</v>
      </c>
      <c r="O16" s="5">
        <v>2.9193697367952325</v>
      </c>
      <c r="P16" s="71">
        <v>0.30246480567778894</v>
      </c>
    </row>
    <row r="17" spans="1:16" x14ac:dyDescent="0.25">
      <c r="A17" s="17"/>
      <c r="B17" s="55">
        <v>12</v>
      </c>
      <c r="C17" s="19" t="s">
        <v>261</v>
      </c>
      <c r="D17" s="20">
        <v>8.2087180000000011</v>
      </c>
      <c r="E17" s="21">
        <v>11.008182000000001</v>
      </c>
      <c r="F17" s="21">
        <f t="shared" si="0"/>
        <v>2.1917608483219002</v>
      </c>
      <c r="G17" s="21">
        <v>1.5097845083218999</v>
      </c>
      <c r="H17" s="21">
        <v>0.24294465999999998</v>
      </c>
      <c r="I17" s="21">
        <v>0.43903168000000004</v>
      </c>
      <c r="J17" s="22">
        <f t="shared" si="1"/>
        <v>0.13715112162225332</v>
      </c>
      <c r="K17" s="22">
        <f t="shared" si="2"/>
        <v>0.15922058413659038</v>
      </c>
      <c r="L17" s="23">
        <f t="shared" si="3"/>
        <v>0.19910288986155025</v>
      </c>
      <c r="M17" s="4"/>
      <c r="N17" t="s">
        <v>257</v>
      </c>
      <c r="O17" s="5">
        <v>15.397456063535412</v>
      </c>
      <c r="P17" s="71">
        <v>0.29464919296193748</v>
      </c>
    </row>
    <row r="18" spans="1:16" x14ac:dyDescent="0.25">
      <c r="A18" s="17"/>
      <c r="B18" s="55">
        <v>13</v>
      </c>
      <c r="C18" s="19" t="s">
        <v>262</v>
      </c>
      <c r="D18" s="20">
        <v>15.840378999999997</v>
      </c>
      <c r="E18" s="21">
        <v>28.856971999999995</v>
      </c>
      <c r="F18" s="21">
        <f t="shared" si="0"/>
        <v>16.331511100802178</v>
      </c>
      <c r="G18" s="21">
        <v>6.3874520808021771</v>
      </c>
      <c r="H18" s="21">
        <v>7.9733283500000001</v>
      </c>
      <c r="I18" s="21">
        <v>1.9707306700000002</v>
      </c>
      <c r="J18" s="22">
        <f t="shared" si="1"/>
        <v>0.2213486598941212</v>
      </c>
      <c r="K18" s="22">
        <f t="shared" si="2"/>
        <v>0.49765375351239827</v>
      </c>
      <c r="L18" s="23">
        <f t="shared" si="3"/>
        <v>0.56594680484155369</v>
      </c>
      <c r="M18" s="4"/>
      <c r="N18" t="s">
        <v>250</v>
      </c>
      <c r="O18" s="5">
        <v>4.7668998572080401</v>
      </c>
      <c r="P18" s="71">
        <v>0.26876745275654734</v>
      </c>
    </row>
    <row r="19" spans="1:16" x14ac:dyDescent="0.25">
      <c r="A19" s="17"/>
      <c r="B19" s="55">
        <v>14</v>
      </c>
      <c r="C19" s="19" t="s">
        <v>263</v>
      </c>
      <c r="D19" s="20">
        <v>9.484160000000001</v>
      </c>
      <c r="E19" s="21">
        <v>14.551932000000004</v>
      </c>
      <c r="F19" s="21">
        <f t="shared" si="0"/>
        <v>6.9563491202496159</v>
      </c>
      <c r="G19" s="21">
        <v>3.5766380902496167</v>
      </c>
      <c r="H19" s="21">
        <v>2.1010246299999999</v>
      </c>
      <c r="I19" s="21">
        <v>1.2786864000000002</v>
      </c>
      <c r="J19" s="22">
        <f t="shared" si="1"/>
        <v>0.245784414760158</v>
      </c>
      <c r="K19" s="22">
        <f t="shared" si="2"/>
        <v>0.39016556153846887</v>
      </c>
      <c r="L19" s="23">
        <f t="shared" si="3"/>
        <v>0.47803612058176287</v>
      </c>
      <c r="M19" s="4"/>
      <c r="N19" t="s">
        <v>255</v>
      </c>
      <c r="O19" s="5">
        <v>16.164760366334146</v>
      </c>
      <c r="P19" s="71">
        <v>0.26579899369350934</v>
      </c>
    </row>
    <row r="20" spans="1:16" x14ac:dyDescent="0.25">
      <c r="A20" s="17"/>
      <c r="B20" s="55">
        <v>15</v>
      </c>
      <c r="C20" s="19" t="s">
        <v>264</v>
      </c>
      <c r="D20" s="20">
        <v>53.748197999999988</v>
      </c>
      <c r="E20" s="21">
        <v>50.458641000000007</v>
      </c>
      <c r="F20" s="21">
        <f t="shared" si="0"/>
        <v>8.1921617764468682</v>
      </c>
      <c r="G20" s="21">
        <v>6.3901820664468687</v>
      </c>
      <c r="H20" s="21">
        <v>0.73378803999999997</v>
      </c>
      <c r="I20" s="21">
        <v>1.0681916699999998</v>
      </c>
      <c r="J20" s="22">
        <f t="shared" si="1"/>
        <v>0.12664197726702286</v>
      </c>
      <c r="K20" s="22">
        <f t="shared" si="2"/>
        <v>0.14118434355865564</v>
      </c>
      <c r="L20" s="23">
        <f t="shared" si="3"/>
        <v>0.16235399158782074</v>
      </c>
      <c r="M20" s="4"/>
      <c r="N20" t="s">
        <v>265</v>
      </c>
      <c r="O20" s="5">
        <v>6.2284330054324881</v>
      </c>
      <c r="P20" s="71">
        <v>0.26285094810651971</v>
      </c>
    </row>
    <row r="21" spans="1:16" x14ac:dyDescent="0.25">
      <c r="A21" s="17"/>
      <c r="B21" s="55">
        <v>16</v>
      </c>
      <c r="C21" s="19" t="s">
        <v>265</v>
      </c>
      <c r="D21" s="20">
        <v>32.551003999999992</v>
      </c>
      <c r="E21" s="21">
        <v>23.695683999999996</v>
      </c>
      <c r="F21" s="21">
        <f t="shared" si="0"/>
        <v>6.2284330054324881</v>
      </c>
      <c r="G21" s="21">
        <v>3.6592001754324883</v>
      </c>
      <c r="H21" s="21">
        <v>1.6253159699999999</v>
      </c>
      <c r="I21" s="21">
        <v>0.94391685999999986</v>
      </c>
      <c r="J21" s="22">
        <f t="shared" si="1"/>
        <v>0.15442475412115086</v>
      </c>
      <c r="K21" s="22">
        <f t="shared" si="2"/>
        <v>0.223015978160094</v>
      </c>
      <c r="L21" s="23">
        <f t="shared" si="3"/>
        <v>0.26285094810651971</v>
      </c>
      <c r="M21" s="4"/>
      <c r="N21" t="s">
        <v>251</v>
      </c>
      <c r="O21" s="5">
        <v>5.9037339385928647</v>
      </c>
      <c r="P21" s="71">
        <v>0.25415520682802822</v>
      </c>
    </row>
    <row r="22" spans="1:16" x14ac:dyDescent="0.25">
      <c r="A22" s="17"/>
      <c r="B22" s="55">
        <v>17</v>
      </c>
      <c r="C22" s="19" t="s">
        <v>266</v>
      </c>
      <c r="D22" s="20">
        <v>8.8170629999999992</v>
      </c>
      <c r="E22" s="21">
        <v>3.2741320000000003</v>
      </c>
      <c r="F22" s="21">
        <f t="shared" si="0"/>
        <v>1.0948524291276305</v>
      </c>
      <c r="G22" s="21">
        <v>0.77117181912763044</v>
      </c>
      <c r="H22" s="21">
        <v>0.17447991000000002</v>
      </c>
      <c r="I22" s="21">
        <v>0.14920069999999999</v>
      </c>
      <c r="J22" s="22">
        <f t="shared" si="1"/>
        <v>0.23553473687915771</v>
      </c>
      <c r="K22" s="22">
        <f t="shared" si="2"/>
        <v>0.28882516927467505</v>
      </c>
      <c r="L22" s="23">
        <f t="shared" si="3"/>
        <v>0.33439471259180459</v>
      </c>
      <c r="M22" s="4"/>
      <c r="N22" t="s">
        <v>261</v>
      </c>
      <c r="O22" s="5">
        <v>2.1917608483219002</v>
      </c>
      <c r="P22" s="71">
        <v>0.19910288986155025</v>
      </c>
    </row>
    <row r="23" spans="1:16" x14ac:dyDescent="0.25">
      <c r="A23" s="17"/>
      <c r="B23" s="55">
        <v>18</v>
      </c>
      <c r="C23" s="19" t="s">
        <v>267</v>
      </c>
      <c r="D23" s="20">
        <v>2.4554689999999999</v>
      </c>
      <c r="E23" s="21">
        <v>4.086964</v>
      </c>
      <c r="F23" s="21">
        <f t="shared" si="0"/>
        <v>0.68388592479915045</v>
      </c>
      <c r="G23" s="21">
        <v>0.43590806479915045</v>
      </c>
      <c r="H23" s="21">
        <v>8.9030880000000007E-2</v>
      </c>
      <c r="I23" s="21">
        <v>0.15894697999999999</v>
      </c>
      <c r="J23" s="22">
        <f t="shared" si="1"/>
        <v>0.10665816111890157</v>
      </c>
      <c r="K23" s="22">
        <f t="shared" si="2"/>
        <v>0.12844227274797393</v>
      </c>
      <c r="L23" s="23">
        <f t="shared" si="3"/>
        <v>0.1673334839257577</v>
      </c>
      <c r="M23" s="4"/>
      <c r="N23" t="s">
        <v>253</v>
      </c>
      <c r="O23" s="5">
        <v>1.9397900971500306</v>
      </c>
      <c r="P23" s="71">
        <v>0.1689086724440291</v>
      </c>
    </row>
    <row r="24" spans="1:16" x14ac:dyDescent="0.25">
      <c r="A24" s="17"/>
      <c r="B24" s="55">
        <v>19</v>
      </c>
      <c r="C24" s="19" t="s">
        <v>268</v>
      </c>
      <c r="D24" s="20">
        <v>19.221820999999998</v>
      </c>
      <c r="E24" s="21">
        <v>13.981755000000001</v>
      </c>
      <c r="F24" s="21">
        <f t="shared" si="0"/>
        <v>8.188194566274948</v>
      </c>
      <c r="G24" s="21">
        <v>5.0630809962749481</v>
      </c>
      <c r="H24" s="21">
        <v>2.5746509199999998</v>
      </c>
      <c r="I24" s="21">
        <v>0.55046265000000005</v>
      </c>
      <c r="J24" s="22">
        <f t="shared" si="1"/>
        <v>0.36212056328228809</v>
      </c>
      <c r="K24" s="22">
        <f t="shared" si="2"/>
        <v>0.54626417901579216</v>
      </c>
      <c r="L24" s="23">
        <f t="shared" si="3"/>
        <v>0.5856342473655809</v>
      </c>
      <c r="M24" s="4"/>
      <c r="N24" t="s">
        <v>267</v>
      </c>
      <c r="O24" s="5">
        <v>0.68388592479915045</v>
      </c>
      <c r="P24" s="71">
        <v>0.1673334839257577</v>
      </c>
    </row>
    <row r="25" spans="1:16" x14ac:dyDescent="0.25">
      <c r="A25" s="17"/>
      <c r="B25" s="55">
        <v>20</v>
      </c>
      <c r="C25" s="19" t="s">
        <v>269</v>
      </c>
      <c r="D25" s="20">
        <v>11.270635</v>
      </c>
      <c r="E25" s="21">
        <v>10.483603000000002</v>
      </c>
      <c r="F25" s="21">
        <f t="shared" si="0"/>
        <v>4.2568046194005351</v>
      </c>
      <c r="G25" s="21">
        <v>2.4655370994005352</v>
      </c>
      <c r="H25" s="21">
        <v>0.72472591000000008</v>
      </c>
      <c r="I25" s="21">
        <v>1.06654161</v>
      </c>
      <c r="J25" s="22">
        <f t="shared" si="1"/>
        <v>0.23518031915177776</v>
      </c>
      <c r="K25" s="22">
        <f t="shared" si="2"/>
        <v>0.30430978828562422</v>
      </c>
      <c r="L25" s="23">
        <f t="shared" si="3"/>
        <v>0.40604404987488885</v>
      </c>
      <c r="M25" s="4"/>
      <c r="N25" t="s">
        <v>264</v>
      </c>
      <c r="O25" s="5">
        <v>8.1921617764468682</v>
      </c>
      <c r="P25" s="71">
        <v>0.16235399158782074</v>
      </c>
    </row>
    <row r="26" spans="1:16" x14ac:dyDescent="0.25">
      <c r="A26" s="17"/>
      <c r="B26" s="55">
        <v>21</v>
      </c>
      <c r="C26" s="19" t="s">
        <v>270</v>
      </c>
      <c r="D26" s="20">
        <v>34.683951999999998</v>
      </c>
      <c r="E26" s="21">
        <v>28.161849</v>
      </c>
      <c r="F26" s="21">
        <f t="shared" si="0"/>
        <v>4.0840460616457488</v>
      </c>
      <c r="G26" s="21">
        <v>3.2260967616457492</v>
      </c>
      <c r="H26" s="21">
        <v>0.11980897</v>
      </c>
      <c r="I26" s="21">
        <v>0.73814033000000001</v>
      </c>
      <c r="J26" s="22">
        <f t="shared" si="1"/>
        <v>0.11455557345136497</v>
      </c>
      <c r="K26" s="22">
        <f t="shared" si="2"/>
        <v>0.11880987401238281</v>
      </c>
      <c r="L26" s="23">
        <f t="shared" si="3"/>
        <v>0.14502052268108351</v>
      </c>
      <c r="M26" s="4"/>
      <c r="N26" t="s">
        <v>258</v>
      </c>
      <c r="O26" s="5">
        <v>3.9679729053577115</v>
      </c>
      <c r="P26" s="71">
        <v>0.15833461277556415</v>
      </c>
    </row>
    <row r="27" spans="1:16" x14ac:dyDescent="0.25">
      <c r="A27" s="17"/>
      <c r="B27" s="55">
        <v>22</v>
      </c>
      <c r="C27" s="19" t="s">
        <v>271</v>
      </c>
      <c r="D27" s="20">
        <v>12.840721999999996</v>
      </c>
      <c r="E27" s="21">
        <v>14.029870000000001</v>
      </c>
      <c r="F27" s="21">
        <f t="shared" si="0"/>
        <v>4.7728192073833773</v>
      </c>
      <c r="G27" s="21">
        <v>2.044864897383377</v>
      </c>
      <c r="H27" s="21">
        <v>2.3661259199999995</v>
      </c>
      <c r="I27" s="21">
        <v>0.36182839000000006</v>
      </c>
      <c r="J27" s="22">
        <f t="shared" si="1"/>
        <v>0.14575080862355652</v>
      </c>
      <c r="K27" s="22">
        <f t="shared" si="2"/>
        <v>0.31439997786033491</v>
      </c>
      <c r="L27" s="23">
        <f t="shared" si="3"/>
        <v>0.34018983835084554</v>
      </c>
      <c r="M27" s="4"/>
      <c r="N27" t="s">
        <v>252</v>
      </c>
      <c r="O27" s="5">
        <v>1.7292929055683919</v>
      </c>
      <c r="P27" s="71">
        <v>0.15651767653867896</v>
      </c>
    </row>
    <row r="28" spans="1:16" x14ac:dyDescent="0.25">
      <c r="A28" s="17"/>
      <c r="B28" s="55">
        <v>23</v>
      </c>
      <c r="C28" s="19" t="s">
        <v>272</v>
      </c>
      <c r="D28" s="20">
        <v>2.085601</v>
      </c>
      <c r="E28" s="21">
        <v>0.97939699999999996</v>
      </c>
      <c r="F28" s="21">
        <f t="shared" si="0"/>
        <v>0.10146229035038709</v>
      </c>
      <c r="G28" s="21">
        <v>6.6042530350387096E-2</v>
      </c>
      <c r="H28" s="21">
        <v>2.3919759999999998E-2</v>
      </c>
      <c r="I28" s="21">
        <v>1.15E-2</v>
      </c>
      <c r="J28" s="22">
        <f t="shared" si="1"/>
        <v>6.7431828309038211E-2</v>
      </c>
      <c r="K28" s="22">
        <f t="shared" si="2"/>
        <v>9.1854774264559819E-2</v>
      </c>
      <c r="L28" s="23">
        <f t="shared" si="3"/>
        <v>0.10359669301660827</v>
      </c>
      <c r="M28" s="4"/>
      <c r="N28" t="s">
        <v>270</v>
      </c>
      <c r="O28" s="5">
        <v>4.0840460616457488</v>
      </c>
      <c r="P28" s="71">
        <v>0.14502052268108351</v>
      </c>
    </row>
    <row r="29" spans="1:16" x14ac:dyDescent="0.25">
      <c r="A29" s="17"/>
      <c r="B29" s="55">
        <v>24</v>
      </c>
      <c r="C29" s="19" t="s">
        <v>273</v>
      </c>
      <c r="D29" s="20">
        <v>1.25556</v>
      </c>
      <c r="E29" s="21">
        <v>0.94645400000000002</v>
      </c>
      <c r="F29" s="21">
        <f t="shared" si="0"/>
        <v>0.38832412189617754</v>
      </c>
      <c r="G29" s="21">
        <v>0.37382412189617753</v>
      </c>
      <c r="H29" s="21">
        <v>7.0000000000000001E-3</v>
      </c>
      <c r="I29" s="21">
        <v>7.4999999999999997E-3</v>
      </c>
      <c r="J29" s="22">
        <f t="shared" si="1"/>
        <v>0.39497336573798358</v>
      </c>
      <c r="K29" s="22">
        <f t="shared" si="2"/>
        <v>0.40236939343716394</v>
      </c>
      <c r="L29" s="23">
        <f t="shared" si="3"/>
        <v>0.41029370882914284</v>
      </c>
      <c r="M29" s="4"/>
      <c r="N29" t="s">
        <v>254</v>
      </c>
      <c r="O29" s="5">
        <v>3.6321349186061545</v>
      </c>
      <c r="P29" s="71">
        <v>0.13196563057412924</v>
      </c>
    </row>
    <row r="30" spans="1:16" ht="15.75" thickBot="1" x14ac:dyDescent="0.3">
      <c r="A30" s="24"/>
      <c r="B30" s="56">
        <v>25</v>
      </c>
      <c r="C30" s="26" t="s">
        <v>274</v>
      </c>
      <c r="D30" s="27">
        <v>8.292273999999999</v>
      </c>
      <c r="E30" s="28">
        <v>5.9967810000000012</v>
      </c>
      <c r="F30" s="28">
        <f t="shared" si="0"/>
        <v>3.3157650767379141</v>
      </c>
      <c r="G30" s="28">
        <v>2.2673721667379141</v>
      </c>
      <c r="H30" s="28">
        <v>0.17755931</v>
      </c>
      <c r="I30" s="28">
        <v>0.87083359999999999</v>
      </c>
      <c r="J30" s="29">
        <f t="shared" si="1"/>
        <v>0.37809821081308681</v>
      </c>
      <c r="K30" s="29">
        <f t="shared" si="2"/>
        <v>0.40770731443051089</v>
      </c>
      <c r="L30" s="30">
        <f t="shared" si="3"/>
        <v>0.55292415659966798</v>
      </c>
      <c r="M30" s="4"/>
      <c r="N30" t="s">
        <v>272</v>
      </c>
      <c r="O30" s="5">
        <v>0.10146229035038709</v>
      </c>
      <c r="P30" s="71">
        <v>0.10359669301660827</v>
      </c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1"/>
  <sheetViews>
    <sheetView topLeftCell="A13" workbookViewId="0">
      <selection activeCell="A21" sqref="A21:D21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6" customWidth="1"/>
    <col min="6" max="6" width="13.5703125" customWidth="1"/>
    <col min="7" max="9" width="0" hidden="1" customWidth="1"/>
  </cols>
  <sheetData>
    <row r="1" spans="1:13" ht="15.75" x14ac:dyDescent="0.25">
      <c r="A1" s="50">
        <v>46</v>
      </c>
      <c r="B1" s="49" t="s">
        <v>29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780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483.0886769999999</v>
      </c>
      <c r="E6" s="14">
        <v>485.65288300000003</v>
      </c>
      <c r="F6" s="14">
        <v>138.00721838484631</v>
      </c>
      <c r="G6" s="14">
        <v>83.134432024846319</v>
      </c>
      <c r="H6" s="14">
        <v>31.268730299999998</v>
      </c>
      <c r="I6" s="14">
        <v>23.604056060000008</v>
      </c>
      <c r="J6" s="15">
        <v>0.17118076497621926</v>
      </c>
      <c r="K6" s="15">
        <v>0.23556570202600097</v>
      </c>
      <c r="L6" s="16">
        <v>0.2841684322603853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21.573411999999998</v>
      </c>
      <c r="E7" s="38">
        <f ca="1">SUM(E8:OFFSET(E6,MATCH("PROYECTOS",$A$8:$A$50,0),0))</f>
        <v>21.804873999999998</v>
      </c>
      <c r="F7" s="38">
        <f ca="1">SUM(F8:OFFSET(F6,MATCH("PROYECTOS",$A$8:$A$50,0),0))</f>
        <v>4.3960262603392417</v>
      </c>
      <c r="G7" s="38">
        <f ca="1">SUM(G8:OFFSET(G6,MATCH("PROYECTOS",$A$8:$A$50,0),0))</f>
        <v>2.4923696503392421</v>
      </c>
      <c r="H7" s="38">
        <f ca="1">SUM(H8:OFFSET(H6,MATCH("PROYECTOS",$A$8:$A$50,0),0))</f>
        <v>1.4992864100000001</v>
      </c>
      <c r="I7" s="38">
        <f ca="1">SUM(I8:OFFSET(I6,MATCH("PROYECTOS",$A$8:$A$50,0),0))</f>
        <v>0.40437020000000001</v>
      </c>
      <c r="J7" s="39">
        <f ca="1">IFERROR(G7/E7,0)</f>
        <v>0.11430332733586272</v>
      </c>
      <c r="K7" s="39">
        <f ca="1">IFERROR(SUM(G7,H7)/E7,0)</f>
        <v>0.18306256024865095</v>
      </c>
      <c r="L7" s="40">
        <f ca="1">IFERROR(SUM(G7,H7,I7)/E7,0)</f>
        <v>0.2016075057502851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12.938490999999999</v>
      </c>
      <c r="E8" s="21">
        <v>14.406591999999998</v>
      </c>
      <c r="F8" s="21">
        <f t="shared" ref="F8:F11" si="0">SUM(G8,H8,I8)</f>
        <v>4.0294632377042179</v>
      </c>
      <c r="G8" s="21">
        <v>2.243203877704218</v>
      </c>
      <c r="H8" s="21">
        <v>1.47470766</v>
      </c>
      <c r="I8" s="21">
        <v>0.31155169999999999</v>
      </c>
      <c r="J8" s="22">
        <f t="shared" ref="J8:J12" si="1">IFERROR(G8/E8,0)</f>
        <v>0.15570676796456917</v>
      </c>
      <c r="K8" s="22">
        <f t="shared" ref="K8:K12" si="2">IFERROR(SUM(G8,H8)/E8,0)</f>
        <v>0.25807016244398528</v>
      </c>
      <c r="L8" s="23">
        <f t="shared" ref="L8:L12" si="3">IFERROR(SUM(G8,H8,I8)/E8,0)</f>
        <v>0.27969579743108003</v>
      </c>
      <c r="M8" s="4"/>
    </row>
    <row r="9" spans="1:13" ht="25.5" x14ac:dyDescent="0.25">
      <c r="A9" s="17"/>
      <c r="B9" s="19">
        <v>3000082</v>
      </c>
      <c r="C9" s="19" t="s">
        <v>782</v>
      </c>
      <c r="D9" s="20">
        <v>3.5515519999999996</v>
      </c>
      <c r="E9" s="21">
        <v>3.049858</v>
      </c>
      <c r="F9" s="21">
        <f t="shared" si="0"/>
        <v>3.2801000023245812E-2</v>
      </c>
      <c r="G9" s="21">
        <v>1.9600000232458115E-3</v>
      </c>
      <c r="H9" s="21">
        <v>5.5000000000000003E-4</v>
      </c>
      <c r="I9" s="21">
        <v>3.0290999999999998E-2</v>
      </c>
      <c r="J9" s="22">
        <f t="shared" si="1"/>
        <v>6.4265287867363381E-4</v>
      </c>
      <c r="K9" s="22">
        <f t="shared" si="2"/>
        <v>8.2298914350957054E-4</v>
      </c>
      <c r="L9" s="23">
        <f t="shared" si="3"/>
        <v>1.0754926958319309E-2</v>
      </c>
      <c r="M9" s="4"/>
    </row>
    <row r="10" spans="1:13" ht="25.5" x14ac:dyDescent="0.25">
      <c r="A10" s="17"/>
      <c r="B10" s="19">
        <v>3000083</v>
      </c>
      <c r="C10" s="19" t="s">
        <v>783</v>
      </c>
      <c r="D10" s="20">
        <v>3.01</v>
      </c>
      <c r="E10" s="21">
        <v>3</v>
      </c>
      <c r="F10" s="21">
        <f t="shared" si="0"/>
        <v>0.15304799915790557</v>
      </c>
      <c r="G10" s="21">
        <v>0.14322049915790558</v>
      </c>
      <c r="H10" s="21">
        <v>0</v>
      </c>
      <c r="I10" s="21">
        <v>9.8274999999999994E-3</v>
      </c>
      <c r="J10" s="22">
        <f t="shared" si="1"/>
        <v>4.7740166385968529E-2</v>
      </c>
      <c r="K10" s="22">
        <f t="shared" si="2"/>
        <v>4.7740166385968529E-2</v>
      </c>
      <c r="L10" s="23">
        <f t="shared" si="3"/>
        <v>5.1015999719301854E-2</v>
      </c>
      <c r="M10" s="4"/>
    </row>
    <row r="11" spans="1:13" ht="25.5" x14ac:dyDescent="0.25">
      <c r="A11" s="17"/>
      <c r="B11" s="19">
        <v>3000626</v>
      </c>
      <c r="C11" s="19" t="s">
        <v>784</v>
      </c>
      <c r="D11" s="20">
        <v>2.073369</v>
      </c>
      <c r="E11" s="21">
        <v>1.3484239999999998</v>
      </c>
      <c r="F11" s="21">
        <f t="shared" si="0"/>
        <v>0.18071402345387264</v>
      </c>
      <c r="G11" s="21">
        <v>0.10398527345387265</v>
      </c>
      <c r="H11" s="21">
        <v>2.4028750000000001E-2</v>
      </c>
      <c r="I11" s="21">
        <v>5.2700000000000004E-2</v>
      </c>
      <c r="J11" s="22">
        <f t="shared" si="1"/>
        <v>7.7116154454290833E-2</v>
      </c>
      <c r="K11" s="22">
        <f t="shared" si="2"/>
        <v>9.4936031584926292E-2</v>
      </c>
      <c r="L11" s="23">
        <f t="shared" si="3"/>
        <v>0.13401869401158142</v>
      </c>
      <c r="M11" s="4"/>
    </row>
    <row r="12" spans="1:13" ht="15.75" thickBot="1" x14ac:dyDescent="0.3">
      <c r="A12" s="41" t="s">
        <v>294</v>
      </c>
      <c r="B12" s="43"/>
      <c r="C12" s="43"/>
      <c r="D12" s="44">
        <f ca="1">OFFSET(D12,-MATCH("PROYECTOS",$A$8:$A$50,0)-1,0)-(OFFSET(D12,-MATCH("PROYECTOS",$A$8:$A$50,0),0))</f>
        <v>461.51526499999989</v>
      </c>
      <c r="E12" s="45">
        <f t="shared" ref="E12:I12" ca="1" si="4">OFFSET(E12,-MATCH("PROYECTOS",$A$8:$A$50,0)-1,0)-(OFFSET(E12,-MATCH("PROYECTOS",$A$8:$A$50,0),0))</f>
        <v>463.84800900000005</v>
      </c>
      <c r="F12" s="45">
        <f t="shared" ca="1" si="4"/>
        <v>133.61119212450706</v>
      </c>
      <c r="G12" s="45">
        <f t="shared" ca="1" si="4"/>
        <v>80.642062374507077</v>
      </c>
      <c r="H12" s="45">
        <f t="shared" ca="1" si="4"/>
        <v>29.769443889999998</v>
      </c>
      <c r="I12" s="45">
        <f t="shared" ca="1" si="4"/>
        <v>23.19968586000001</v>
      </c>
      <c r="J12" s="46">
        <f t="shared" ca="1" si="1"/>
        <v>0.1738544971840271</v>
      </c>
      <c r="K12" s="46">
        <f t="shared" ca="1" si="2"/>
        <v>0.23803380444068492</v>
      </c>
      <c r="L12" s="47">
        <f t="shared" ca="1" si="3"/>
        <v>0.28804951090025499</v>
      </c>
      <c r="M12" s="4"/>
    </row>
    <row r="13" spans="1:13" ht="15.75" thickBot="1" x14ac:dyDescent="0.3"/>
    <row r="14" spans="1:13" ht="15.75" thickBot="1" x14ac:dyDescent="0.3">
      <c r="A14" s="89" t="s">
        <v>316</v>
      </c>
      <c r="B14" s="90"/>
      <c r="C14" s="90"/>
      <c r="D14" s="91"/>
    </row>
    <row r="15" spans="1:13" ht="15.75" thickBot="1" x14ac:dyDescent="0.3">
      <c r="A15" s="1" t="s">
        <v>794</v>
      </c>
    </row>
    <row r="16" spans="1:13" ht="45" customHeight="1" x14ac:dyDescent="0.25">
      <c r="A16" s="82" t="s">
        <v>318</v>
      </c>
      <c r="B16" s="83"/>
      <c r="C16" s="83"/>
      <c r="D16" s="94" t="s">
        <v>319</v>
      </c>
    </row>
    <row r="17" spans="1:4" ht="15.75" thickBot="1" x14ac:dyDescent="0.3">
      <c r="A17" s="92"/>
      <c r="B17" s="93"/>
      <c r="C17" s="93"/>
      <c r="D17" s="95"/>
    </row>
    <row r="18" spans="1:4" x14ac:dyDescent="0.25">
      <c r="A18" s="17"/>
      <c r="B18" s="19">
        <v>3000001</v>
      </c>
      <c r="C18" s="19" t="s">
        <v>276</v>
      </c>
      <c r="D18" s="23">
        <v>0.27969579743108003</v>
      </c>
    </row>
    <row r="19" spans="1:4" ht="25.5" x14ac:dyDescent="0.25">
      <c r="A19" s="17"/>
      <c r="B19" s="19">
        <v>3000082</v>
      </c>
      <c r="C19" s="19" t="s">
        <v>782</v>
      </c>
      <c r="D19" s="23">
        <v>1.0754926958319309E-2</v>
      </c>
    </row>
    <row r="20" spans="1:4" ht="25.5" x14ac:dyDescent="0.25">
      <c r="A20" s="17"/>
      <c r="B20" s="19">
        <v>3000083</v>
      </c>
      <c r="C20" s="19" t="s">
        <v>783</v>
      </c>
      <c r="D20" s="23">
        <v>5.1015999719301854E-2</v>
      </c>
    </row>
    <row r="21" spans="1:4" ht="26.25" thickBot="1" x14ac:dyDescent="0.3">
      <c r="A21" s="24"/>
      <c r="B21" s="26">
        <v>3000626</v>
      </c>
      <c r="C21" s="26" t="s">
        <v>784</v>
      </c>
      <c r="D21" s="30">
        <v>0.13401869401158142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9"/>
  <sheetViews>
    <sheetView workbookViewId="0">
      <selection activeCell="A37" sqref="A37:L3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2</v>
      </c>
      <c r="B1" s="50" t="s">
        <v>14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320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1439.3825639999993</v>
      </c>
      <c r="E6" s="14">
        <v>1977.2298680000001</v>
      </c>
      <c r="F6" s="14">
        <v>1083.2663157222225</v>
      </c>
      <c r="G6" s="14">
        <v>719.24352627222254</v>
      </c>
      <c r="H6" s="14">
        <v>212.18548899000001</v>
      </c>
      <c r="I6" s="14">
        <v>151.83730046000002</v>
      </c>
      <c r="J6" s="15">
        <v>0.36376323153551637</v>
      </c>
      <c r="K6" s="15">
        <v>0.4710777590085557</v>
      </c>
      <c r="L6" s="16">
        <v>0.54787070196241971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690.49845000000016</v>
      </c>
      <c r="E7" s="38">
        <f ca="1">SUM(E8:OFFSET(E6,MATCH("GOBIERNOS REGIONALES",$A$8:$A$50,0),0))</f>
        <v>777.86014400000022</v>
      </c>
      <c r="F7" s="38">
        <f ca="1">SUM(F8:OFFSET(F6,MATCH("GOBIERNOS REGIONALES",$A$8:$A$50,0),0))</f>
        <v>532.41843947986672</v>
      </c>
      <c r="G7" s="38">
        <f ca="1">SUM(G8:OFFSET(G6,MATCH("GOBIERNOS REGIONALES",$A$8:$A$50,0),0))</f>
        <v>360.38307811986664</v>
      </c>
      <c r="H7" s="38">
        <f ca="1">SUM(H8:OFFSET(H6,MATCH("GOBIERNOS REGIONALES",$A$8:$A$50,0),0))</f>
        <v>117.89040894</v>
      </c>
      <c r="I7" s="38">
        <f ca="1">SUM(I8:OFFSET(I6,MATCH("GOBIERNOS REGIONALES",$A$8:$A$50,0),0))</f>
        <v>54.144952419999981</v>
      </c>
      <c r="J7" s="39">
        <f ca="1">IFERROR(G7/E7,0)</f>
        <v>0.46330060859869243</v>
      </c>
      <c r="K7" s="39">
        <f ca="1">IFERROR(SUM(G7,H7)/E7,0)</f>
        <v>0.6148579416865797</v>
      </c>
      <c r="L7" s="40">
        <f ca="1">IFERROR(SUM(G7,H7,I7)/E7,0)</f>
        <v>0.68446550911067949</v>
      </c>
      <c r="M7" s="4"/>
    </row>
    <row r="8" spans="1:13" x14ac:dyDescent="0.25">
      <c r="A8" s="17"/>
      <c r="B8" s="18">
        <v>11</v>
      </c>
      <c r="C8" s="19" t="s">
        <v>112</v>
      </c>
      <c r="D8" s="20">
        <v>143.15592200000003</v>
      </c>
      <c r="E8" s="21">
        <v>121.40614199999999</v>
      </c>
      <c r="F8" s="21">
        <f t="shared" ref="F8:F38" si="0">SUM(G8,H8,I8)</f>
        <v>56.938335031342348</v>
      </c>
      <c r="G8" s="21">
        <v>41.898918081342345</v>
      </c>
      <c r="H8" s="21">
        <v>6.1016193400000001</v>
      </c>
      <c r="I8" s="21">
        <v>8.9377976100000041</v>
      </c>
      <c r="J8" s="22">
        <f t="shared" ref="J8:J38" si="1">IFERROR(G8/E8,0)</f>
        <v>0.34511366057033876</v>
      </c>
      <c r="K8" s="22">
        <f t="shared" ref="K8:K38" si="2">IFERROR(SUM(G8,H8)/E8,0)</f>
        <v>0.39537157371611681</v>
      </c>
      <c r="L8" s="23">
        <f t="shared" ref="L8:L38" si="3">IFERROR(SUM(G8,H8,I8)/E8,0)</f>
        <v>0.46899056417872459</v>
      </c>
      <c r="M8" s="4"/>
    </row>
    <row r="9" spans="1:13" x14ac:dyDescent="0.25">
      <c r="A9" s="17"/>
      <c r="B9" s="18">
        <v>131</v>
      </c>
      <c r="C9" s="19" t="s">
        <v>144</v>
      </c>
      <c r="D9" s="20">
        <v>0.24000000000000002</v>
      </c>
      <c r="E9" s="21">
        <v>0.24</v>
      </c>
      <c r="F9" s="21">
        <f t="shared" si="0"/>
        <v>7.7961398238927115E-2</v>
      </c>
      <c r="G9" s="21">
        <v>4.8692398238927126E-2</v>
      </c>
      <c r="H9" s="21">
        <v>2.1769E-2</v>
      </c>
      <c r="I9" s="21">
        <v>7.4999999999999997E-3</v>
      </c>
      <c r="J9" s="22">
        <f t="shared" si="1"/>
        <v>0.20288499266219637</v>
      </c>
      <c r="K9" s="22">
        <f t="shared" si="2"/>
        <v>0.29358915932886304</v>
      </c>
      <c r="L9" s="23">
        <f t="shared" si="3"/>
        <v>0.32483915932886298</v>
      </c>
      <c r="M9" s="4"/>
    </row>
    <row r="10" spans="1:13" x14ac:dyDescent="0.25">
      <c r="A10" s="17"/>
      <c r="B10" s="18">
        <v>135</v>
      </c>
      <c r="C10" s="19" t="s">
        <v>145</v>
      </c>
      <c r="D10" s="20">
        <v>333.65526200000005</v>
      </c>
      <c r="E10" s="21">
        <v>333.67089000000027</v>
      </c>
      <c r="F10" s="21">
        <f t="shared" si="0"/>
        <v>318.17339794265399</v>
      </c>
      <c r="G10" s="21">
        <v>213.21304194265394</v>
      </c>
      <c r="H10" s="21">
        <v>83.490127000000001</v>
      </c>
      <c r="I10" s="21">
        <v>21.470228999999989</v>
      </c>
      <c r="J10" s="22">
        <f t="shared" si="1"/>
        <v>0.63899203776108182</v>
      </c>
      <c r="K10" s="22">
        <f t="shared" si="2"/>
        <v>0.88920903151801389</v>
      </c>
      <c r="L10" s="23">
        <f t="shared" si="3"/>
        <v>0.95355455773398068</v>
      </c>
      <c r="M10" s="4"/>
    </row>
    <row r="11" spans="1:13" ht="25.5" x14ac:dyDescent="0.25">
      <c r="A11" s="17"/>
      <c r="B11" s="18">
        <v>137</v>
      </c>
      <c r="C11" s="19" t="s">
        <v>147</v>
      </c>
      <c r="D11" s="20">
        <v>213.4472660000001</v>
      </c>
      <c r="E11" s="21">
        <v>322.54311200000001</v>
      </c>
      <c r="F11" s="21">
        <f t="shared" si="0"/>
        <v>157.2287451076314</v>
      </c>
      <c r="G11" s="21">
        <v>105.22242569763144</v>
      </c>
      <c r="H11" s="21">
        <v>28.276893599999994</v>
      </c>
      <c r="I11" s="21">
        <v>23.729425809999988</v>
      </c>
      <c r="J11" s="22">
        <f t="shared" si="1"/>
        <v>0.32622747714306</v>
      </c>
      <c r="K11" s="22">
        <f t="shared" si="2"/>
        <v>0.41389604778672628</v>
      </c>
      <c r="L11" s="23">
        <f t="shared" si="3"/>
        <v>0.48746582784763171</v>
      </c>
      <c r="M11" s="4"/>
    </row>
    <row r="12" spans="1:13" x14ac:dyDescent="0.25">
      <c r="A12" s="34" t="s">
        <v>206</v>
      </c>
      <c r="B12" s="57"/>
      <c r="C12" s="36"/>
      <c r="D12" s="37">
        <f ca="1">SUM(D13:OFFSET(D11,(MATCH("GOBIERNOS LOCALES",$A$8:$A$50,0)-MATCH("GOBIERNOS REGIONALES",$A$8:$A$50,0)),0))</f>
        <v>734.65159500000004</v>
      </c>
      <c r="E12" s="38">
        <f ca="1">SUM(E13:OFFSET(E11,(MATCH("GOBIERNOS LOCALES",$A$8:$A$50,0)-MATCH("GOBIERNOS REGIONALES",$A$8:$A$50,0)),0))</f>
        <v>1136.7405150000004</v>
      </c>
      <c r="F12" s="38">
        <f ca="1">SUM(F13:OFFSET(F11,(MATCH("GOBIERNOS LOCALES",$A$8:$A$50,0)-MATCH("GOBIERNOS REGIONALES",$A$8:$A$50,0)),0))</f>
        <v>531.71290769811048</v>
      </c>
      <c r="G12" s="38">
        <f ca="1">SUM(G13:OFFSET(G11,(MATCH("GOBIERNOS LOCALES",$A$8:$A$50,0)-MATCH("GOBIERNOS REGIONALES",$A$8:$A$50,0)),0))</f>
        <v>351.26554878811055</v>
      </c>
      <c r="H12" s="38">
        <f ca="1">SUM(H13:OFFSET(H11,(MATCH("GOBIERNOS LOCALES",$A$8:$A$50,0)-MATCH("GOBIERNOS REGIONALES",$A$8:$A$50,0)),0))</f>
        <v>90.950353120000003</v>
      </c>
      <c r="I12" s="38">
        <f ca="1">SUM(I13:OFFSET(I11,(MATCH("GOBIERNOS LOCALES",$A$8:$A$50,0)-MATCH("GOBIERNOS REGIONALES",$A$8:$A$50,0)),0))</f>
        <v>89.497005790000003</v>
      </c>
      <c r="J12" s="39">
        <f t="shared" ca="1" si="1"/>
        <v>0.30901119838075836</v>
      </c>
      <c r="K12" s="39">
        <f t="shared" ca="1" si="2"/>
        <v>0.38902097362836618</v>
      </c>
      <c r="L12" s="40">
        <f t="shared" ca="1" si="3"/>
        <v>0.46775222725136201</v>
      </c>
      <c r="M12" s="4"/>
    </row>
    <row r="13" spans="1:13" x14ac:dyDescent="0.25">
      <c r="A13" s="17"/>
      <c r="B13" s="18">
        <v>440</v>
      </c>
      <c r="C13" s="19" t="s">
        <v>207</v>
      </c>
      <c r="D13" s="20">
        <v>17.323079000000003</v>
      </c>
      <c r="E13" s="21">
        <v>32.772663999999999</v>
      </c>
      <c r="F13" s="21">
        <f t="shared" si="0"/>
        <v>13.476284724603552</v>
      </c>
      <c r="G13" s="21">
        <v>9.068072294603553</v>
      </c>
      <c r="H13" s="21">
        <v>2.2117694599999997</v>
      </c>
      <c r="I13" s="21">
        <v>2.1964429699999997</v>
      </c>
      <c r="J13" s="22">
        <f t="shared" si="1"/>
        <v>0.276696221418056</v>
      </c>
      <c r="K13" s="22">
        <f t="shared" si="2"/>
        <v>0.3441844628377953</v>
      </c>
      <c r="L13" s="23">
        <f t="shared" si="3"/>
        <v>0.41120504346560149</v>
      </c>
      <c r="M13" s="4"/>
    </row>
    <row r="14" spans="1:13" x14ac:dyDescent="0.25">
      <c r="A14" s="17"/>
      <c r="B14" s="18">
        <v>441</v>
      </c>
      <c r="C14" s="19" t="s">
        <v>208</v>
      </c>
      <c r="D14" s="20">
        <v>18.925654000000012</v>
      </c>
      <c r="E14" s="21">
        <v>41.316087999999986</v>
      </c>
      <c r="F14" s="21">
        <f t="shared" si="0"/>
        <v>17.513305313988297</v>
      </c>
      <c r="G14" s="21">
        <v>11.589383213988299</v>
      </c>
      <c r="H14" s="21">
        <v>3.026848750000001</v>
      </c>
      <c r="I14" s="21">
        <v>2.8970733499999985</v>
      </c>
      <c r="J14" s="22">
        <f t="shared" si="1"/>
        <v>0.28050533762993979</v>
      </c>
      <c r="K14" s="22">
        <f t="shared" si="2"/>
        <v>0.35376611561066246</v>
      </c>
      <c r="L14" s="23">
        <f t="shared" si="3"/>
        <v>0.42388585564994208</v>
      </c>
      <c r="M14" s="4"/>
    </row>
    <row r="15" spans="1:13" x14ac:dyDescent="0.25">
      <c r="A15" s="17"/>
      <c r="B15" s="18">
        <v>442</v>
      </c>
      <c r="C15" s="19" t="s">
        <v>209</v>
      </c>
      <c r="D15" s="20">
        <v>28.786919000000012</v>
      </c>
      <c r="E15" s="21">
        <v>47.593847000000004</v>
      </c>
      <c r="F15" s="21">
        <f t="shared" si="0"/>
        <v>23.980345877193479</v>
      </c>
      <c r="G15" s="21">
        <v>16.397539887193478</v>
      </c>
      <c r="H15" s="21">
        <v>5.7692354700000017</v>
      </c>
      <c r="I15" s="21">
        <v>1.8135705199999994</v>
      </c>
      <c r="J15" s="22">
        <f t="shared" si="1"/>
        <v>0.34453066773932933</v>
      </c>
      <c r="K15" s="22">
        <f t="shared" si="2"/>
        <v>0.4657487628010713</v>
      </c>
      <c r="L15" s="23">
        <f t="shared" si="3"/>
        <v>0.50385390946005004</v>
      </c>
      <c r="M15" s="4"/>
    </row>
    <row r="16" spans="1:13" x14ac:dyDescent="0.25">
      <c r="A16" s="17"/>
      <c r="B16" s="18">
        <v>443</v>
      </c>
      <c r="C16" s="19" t="s">
        <v>210</v>
      </c>
      <c r="D16" s="20">
        <v>29.169533000000015</v>
      </c>
      <c r="E16" s="21">
        <v>49.933307999999997</v>
      </c>
      <c r="F16" s="21">
        <f t="shared" si="0"/>
        <v>23.615387546296734</v>
      </c>
      <c r="G16" s="21">
        <v>14.582617926296734</v>
      </c>
      <c r="H16" s="21">
        <v>5.8341514800000001</v>
      </c>
      <c r="I16" s="21">
        <v>3.1986181400000002</v>
      </c>
      <c r="J16" s="22">
        <f t="shared" si="1"/>
        <v>0.29204189568807931</v>
      </c>
      <c r="K16" s="22">
        <f t="shared" si="2"/>
        <v>0.40888076965172698</v>
      </c>
      <c r="L16" s="23">
        <f t="shared" si="3"/>
        <v>0.4729385753152332</v>
      </c>
      <c r="M16" s="4"/>
    </row>
    <row r="17" spans="1:13" x14ac:dyDescent="0.25">
      <c r="A17" s="17"/>
      <c r="B17" s="18">
        <v>444</v>
      </c>
      <c r="C17" s="19" t="s">
        <v>211</v>
      </c>
      <c r="D17" s="20">
        <v>36.620078000000014</v>
      </c>
      <c r="E17" s="21">
        <v>62.132394000000019</v>
      </c>
      <c r="F17" s="21">
        <f t="shared" si="0"/>
        <v>29.858425830475827</v>
      </c>
      <c r="G17" s="21">
        <v>19.399647690475831</v>
      </c>
      <c r="H17" s="21">
        <v>5.5404831999999988</v>
      </c>
      <c r="I17" s="21">
        <v>4.91829494</v>
      </c>
      <c r="J17" s="22">
        <f t="shared" si="1"/>
        <v>0.31223080975241074</v>
      </c>
      <c r="K17" s="22">
        <f t="shared" si="2"/>
        <v>0.40140302481304391</v>
      </c>
      <c r="L17" s="23">
        <f t="shared" si="3"/>
        <v>0.48056132893375747</v>
      </c>
      <c r="M17" s="4"/>
    </row>
    <row r="18" spans="1:13" x14ac:dyDescent="0.25">
      <c r="A18" s="17"/>
      <c r="B18" s="18">
        <v>445</v>
      </c>
      <c r="C18" s="19" t="s">
        <v>212</v>
      </c>
      <c r="D18" s="20">
        <v>52.026267999999988</v>
      </c>
      <c r="E18" s="21">
        <v>128.84045000000003</v>
      </c>
      <c r="F18" s="21">
        <f t="shared" si="0"/>
        <v>46.054983145381811</v>
      </c>
      <c r="G18" s="21">
        <v>31.733975585381813</v>
      </c>
      <c r="H18" s="21">
        <v>6.4097639500000012</v>
      </c>
      <c r="I18" s="21">
        <v>7.9112436100000014</v>
      </c>
      <c r="J18" s="22">
        <f t="shared" si="1"/>
        <v>0.2463044454236368</v>
      </c>
      <c r="K18" s="22">
        <f t="shared" si="2"/>
        <v>0.29605406947415819</v>
      </c>
      <c r="L18" s="23">
        <f t="shared" si="3"/>
        <v>0.35745748439548136</v>
      </c>
      <c r="M18" s="4"/>
    </row>
    <row r="19" spans="1:13" x14ac:dyDescent="0.25">
      <c r="A19" s="17"/>
      <c r="B19" s="18">
        <v>446</v>
      </c>
      <c r="C19" s="19" t="s">
        <v>213</v>
      </c>
      <c r="D19" s="20">
        <v>31.486556999999994</v>
      </c>
      <c r="E19" s="21">
        <v>49.394637000000039</v>
      </c>
      <c r="F19" s="21">
        <f t="shared" si="0"/>
        <v>24.88505666900501</v>
      </c>
      <c r="G19" s="21">
        <v>16.937658689005012</v>
      </c>
      <c r="H19" s="21">
        <v>3.0215088800000003</v>
      </c>
      <c r="I19" s="21">
        <v>4.9258890999999974</v>
      </c>
      <c r="J19" s="22">
        <f t="shared" si="1"/>
        <v>0.34290481148803664</v>
      </c>
      <c r="K19" s="22">
        <f t="shared" si="2"/>
        <v>0.40407559972563412</v>
      </c>
      <c r="L19" s="23">
        <f t="shared" si="3"/>
        <v>0.50380078041680898</v>
      </c>
      <c r="M19" s="4"/>
    </row>
    <row r="20" spans="1:13" x14ac:dyDescent="0.25">
      <c r="A20" s="17"/>
      <c r="B20" s="18">
        <v>447</v>
      </c>
      <c r="C20" s="19" t="s">
        <v>214</v>
      </c>
      <c r="D20" s="20">
        <v>30.746019000000011</v>
      </c>
      <c r="E20" s="21">
        <v>39.247155999999997</v>
      </c>
      <c r="F20" s="21">
        <f t="shared" si="0"/>
        <v>21.264926696828137</v>
      </c>
      <c r="G20" s="21">
        <v>14.418941976828137</v>
      </c>
      <c r="H20" s="21">
        <v>2.6315861100000002</v>
      </c>
      <c r="I20" s="21">
        <v>4.2143986099999999</v>
      </c>
      <c r="J20" s="22">
        <f t="shared" si="1"/>
        <v>0.36738819946158996</v>
      </c>
      <c r="K20" s="22">
        <f t="shared" si="2"/>
        <v>0.43443983780195788</v>
      </c>
      <c r="L20" s="23">
        <f t="shared" si="3"/>
        <v>0.54182083147191962</v>
      </c>
      <c r="M20" s="4"/>
    </row>
    <row r="21" spans="1:13" x14ac:dyDescent="0.25">
      <c r="A21" s="17"/>
      <c r="B21" s="18">
        <v>448</v>
      </c>
      <c r="C21" s="19" t="s">
        <v>215</v>
      </c>
      <c r="D21" s="20">
        <v>27.952097999999999</v>
      </c>
      <c r="E21" s="21">
        <v>45.199066999999964</v>
      </c>
      <c r="F21" s="21">
        <f t="shared" si="0"/>
        <v>20.795810312710859</v>
      </c>
      <c r="G21" s="21">
        <v>14.94935518271086</v>
      </c>
      <c r="H21" s="21">
        <v>2.7095509999999994</v>
      </c>
      <c r="I21" s="21">
        <v>3.1369041300000005</v>
      </c>
      <c r="J21" s="22">
        <f t="shared" si="1"/>
        <v>0.33074477361912963</v>
      </c>
      <c r="K21" s="22">
        <f t="shared" si="2"/>
        <v>0.39069182960592685</v>
      </c>
      <c r="L21" s="23">
        <f t="shared" si="3"/>
        <v>0.46009379602262312</v>
      </c>
      <c r="M21" s="4"/>
    </row>
    <row r="22" spans="1:13" x14ac:dyDescent="0.25">
      <c r="A22" s="17"/>
      <c r="B22" s="18">
        <v>449</v>
      </c>
      <c r="C22" s="19" t="s">
        <v>216</v>
      </c>
      <c r="D22" s="20">
        <v>19.615608000000009</v>
      </c>
      <c r="E22" s="21">
        <v>26.292129000000006</v>
      </c>
      <c r="F22" s="21">
        <f t="shared" si="0"/>
        <v>12.540911715385855</v>
      </c>
      <c r="G22" s="21">
        <v>9.218349085385853</v>
      </c>
      <c r="H22" s="21">
        <v>1.7335303300000002</v>
      </c>
      <c r="I22" s="21">
        <v>1.5890323000000006</v>
      </c>
      <c r="J22" s="22">
        <f t="shared" si="1"/>
        <v>0.35061250024240526</v>
      </c>
      <c r="K22" s="22">
        <f t="shared" si="2"/>
        <v>0.41654593340029067</v>
      </c>
      <c r="L22" s="23">
        <f t="shared" si="3"/>
        <v>0.47698350009563134</v>
      </c>
      <c r="M22" s="4"/>
    </row>
    <row r="23" spans="1:13" x14ac:dyDescent="0.25">
      <c r="A23" s="17"/>
      <c r="B23" s="18">
        <v>450</v>
      </c>
      <c r="C23" s="19" t="s">
        <v>217</v>
      </c>
      <c r="D23" s="20">
        <v>45.744608000000028</v>
      </c>
      <c r="E23" s="21">
        <v>59.946308999999985</v>
      </c>
      <c r="F23" s="21">
        <f t="shared" si="0"/>
        <v>24.100602655898872</v>
      </c>
      <c r="G23" s="21">
        <v>15.765378635898868</v>
      </c>
      <c r="H23" s="21">
        <v>3.5431244500000005</v>
      </c>
      <c r="I23" s="21">
        <v>4.7920995700000013</v>
      </c>
      <c r="J23" s="22">
        <f t="shared" si="1"/>
        <v>0.26299164867513147</v>
      </c>
      <c r="K23" s="22">
        <f t="shared" si="2"/>
        <v>0.32209661291905184</v>
      </c>
      <c r="L23" s="23">
        <f t="shared" si="3"/>
        <v>0.40203647326975339</v>
      </c>
      <c r="M23" s="4"/>
    </row>
    <row r="24" spans="1:13" x14ac:dyDescent="0.25">
      <c r="A24" s="17"/>
      <c r="B24" s="18">
        <v>451</v>
      </c>
      <c r="C24" s="19" t="s">
        <v>218</v>
      </c>
      <c r="D24" s="20">
        <v>42.102185999999996</v>
      </c>
      <c r="E24" s="21">
        <v>61.050020999999965</v>
      </c>
      <c r="F24" s="21">
        <f t="shared" si="0"/>
        <v>27.720841559468489</v>
      </c>
      <c r="G24" s="21">
        <v>18.516087429468485</v>
      </c>
      <c r="H24" s="21">
        <v>4.2100080000000002</v>
      </c>
      <c r="I24" s="21">
        <v>4.9947461300000011</v>
      </c>
      <c r="J24" s="22">
        <f t="shared" si="1"/>
        <v>0.30329371106143427</v>
      </c>
      <c r="K24" s="22">
        <f t="shared" si="2"/>
        <v>0.37225368734055797</v>
      </c>
      <c r="L24" s="23">
        <f t="shared" si="3"/>
        <v>0.45406768262157526</v>
      </c>
      <c r="M24" s="4"/>
    </row>
    <row r="25" spans="1:13" x14ac:dyDescent="0.25">
      <c r="A25" s="17"/>
      <c r="B25" s="18">
        <v>452</v>
      </c>
      <c r="C25" s="19" t="s">
        <v>219</v>
      </c>
      <c r="D25" s="20">
        <v>32.319461999999994</v>
      </c>
      <c r="E25" s="21">
        <v>44.921923999999997</v>
      </c>
      <c r="F25" s="21">
        <f t="shared" si="0"/>
        <v>21.030103434641127</v>
      </c>
      <c r="G25" s="21">
        <v>13.68128325464113</v>
      </c>
      <c r="H25" s="21">
        <v>3.0921740699999991</v>
      </c>
      <c r="I25" s="21">
        <v>4.2566461100000001</v>
      </c>
      <c r="J25" s="22">
        <f t="shared" si="1"/>
        <v>0.30455692981095667</v>
      </c>
      <c r="K25" s="22">
        <f t="shared" si="2"/>
        <v>0.37339133837279831</v>
      </c>
      <c r="L25" s="23">
        <f t="shared" si="3"/>
        <v>0.46814787885401188</v>
      </c>
      <c r="M25" s="4"/>
    </row>
    <row r="26" spans="1:13" x14ac:dyDescent="0.25">
      <c r="A26" s="17"/>
      <c r="B26" s="18">
        <v>453</v>
      </c>
      <c r="C26" s="19" t="s">
        <v>220</v>
      </c>
      <c r="D26" s="20">
        <v>25.253778000000004</v>
      </c>
      <c r="E26" s="21">
        <v>57.108324999999994</v>
      </c>
      <c r="F26" s="21">
        <f t="shared" si="0"/>
        <v>25.824071867829801</v>
      </c>
      <c r="G26" s="21">
        <v>14.761556047829799</v>
      </c>
      <c r="H26" s="21">
        <v>7.1372042899999979</v>
      </c>
      <c r="I26" s="21">
        <v>3.9253115300000001</v>
      </c>
      <c r="J26" s="22">
        <f t="shared" si="1"/>
        <v>0.25848343560820247</v>
      </c>
      <c r="K26" s="22">
        <f t="shared" si="2"/>
        <v>0.38346003560478792</v>
      </c>
      <c r="L26" s="23">
        <f t="shared" si="3"/>
        <v>0.45219452449060277</v>
      </c>
      <c r="M26" s="4"/>
    </row>
    <row r="27" spans="1:13" x14ac:dyDescent="0.25">
      <c r="A27" s="17"/>
      <c r="B27" s="18">
        <v>454</v>
      </c>
      <c r="C27" s="19" t="s">
        <v>221</v>
      </c>
      <c r="D27" s="20">
        <v>4.1867599999999996</v>
      </c>
      <c r="E27" s="21">
        <v>8.4296779999999991</v>
      </c>
      <c r="F27" s="21">
        <f t="shared" si="0"/>
        <v>4.2353249876392729</v>
      </c>
      <c r="G27" s="21">
        <v>2.536754067639273</v>
      </c>
      <c r="H27" s="21">
        <v>1.1855976899999998</v>
      </c>
      <c r="I27" s="21">
        <v>0.51297322999999995</v>
      </c>
      <c r="J27" s="22">
        <f t="shared" si="1"/>
        <v>0.30093131287331182</v>
      </c>
      <c r="K27" s="22">
        <f t="shared" si="2"/>
        <v>0.44157698047769717</v>
      </c>
      <c r="L27" s="23">
        <f t="shared" si="3"/>
        <v>0.5024302218470591</v>
      </c>
      <c r="M27" s="4"/>
    </row>
    <row r="28" spans="1:13" x14ac:dyDescent="0.25">
      <c r="A28" s="17"/>
      <c r="B28" s="18">
        <v>455</v>
      </c>
      <c r="C28" s="19" t="s">
        <v>222</v>
      </c>
      <c r="D28" s="20">
        <v>8.7831070000000029</v>
      </c>
      <c r="E28" s="21">
        <v>11.112440000000008</v>
      </c>
      <c r="F28" s="21">
        <f t="shared" si="0"/>
        <v>5.1085725717179766</v>
      </c>
      <c r="G28" s="21">
        <v>3.3400662417179774</v>
      </c>
      <c r="H28" s="21">
        <v>1.1750306299999995</v>
      </c>
      <c r="I28" s="21">
        <v>0.59347570000000005</v>
      </c>
      <c r="J28" s="22">
        <f t="shared" si="1"/>
        <v>0.30057001358099344</v>
      </c>
      <c r="K28" s="22">
        <f t="shared" si="2"/>
        <v>0.40631012376381542</v>
      </c>
      <c r="L28" s="23">
        <f t="shared" si="3"/>
        <v>0.45971654935531464</v>
      </c>
      <c r="M28" s="4"/>
    </row>
    <row r="29" spans="1:13" x14ac:dyDescent="0.25">
      <c r="A29" s="17"/>
      <c r="B29" s="18">
        <v>456</v>
      </c>
      <c r="C29" s="19" t="s">
        <v>223</v>
      </c>
      <c r="D29" s="20">
        <v>11.398088999999999</v>
      </c>
      <c r="E29" s="21">
        <v>15.12279</v>
      </c>
      <c r="F29" s="21">
        <f t="shared" si="0"/>
        <v>7.0153818375004642</v>
      </c>
      <c r="G29" s="21">
        <v>4.7600194775004638</v>
      </c>
      <c r="H29" s="21">
        <v>1.0922800200000002</v>
      </c>
      <c r="I29" s="21">
        <v>1.1630823399999999</v>
      </c>
      <c r="J29" s="22">
        <f t="shared" si="1"/>
        <v>0.31475802265987057</v>
      </c>
      <c r="K29" s="22">
        <f t="shared" si="2"/>
        <v>0.38698543704570809</v>
      </c>
      <c r="L29" s="23">
        <f t="shared" si="3"/>
        <v>0.46389468064427691</v>
      </c>
      <c r="M29" s="4"/>
    </row>
    <row r="30" spans="1:13" x14ac:dyDescent="0.25">
      <c r="A30" s="17"/>
      <c r="B30" s="18">
        <v>457</v>
      </c>
      <c r="C30" s="19" t="s">
        <v>224</v>
      </c>
      <c r="D30" s="20">
        <v>81.435378</v>
      </c>
      <c r="E30" s="21">
        <v>70.524013000000025</v>
      </c>
      <c r="F30" s="21">
        <f t="shared" si="0"/>
        <v>37.506790100933429</v>
      </c>
      <c r="G30" s="21">
        <v>24.366098050933431</v>
      </c>
      <c r="H30" s="21">
        <v>5.6534300000000002</v>
      </c>
      <c r="I30" s="21">
        <v>7.48726205</v>
      </c>
      <c r="J30" s="22">
        <f t="shared" si="1"/>
        <v>0.34550073109046447</v>
      </c>
      <c r="K30" s="22">
        <f t="shared" si="2"/>
        <v>0.42566392316519791</v>
      </c>
      <c r="L30" s="23">
        <f t="shared" si="3"/>
        <v>0.53183006050624793</v>
      </c>
      <c r="M30" s="4"/>
    </row>
    <row r="31" spans="1:13" x14ac:dyDescent="0.25">
      <c r="A31" s="17"/>
      <c r="B31" s="18">
        <v>458</v>
      </c>
      <c r="C31" s="19" t="s">
        <v>225</v>
      </c>
      <c r="D31" s="20">
        <v>50.337598999999997</v>
      </c>
      <c r="E31" s="21">
        <v>77.223103999999992</v>
      </c>
      <c r="F31" s="21">
        <f t="shared" si="0"/>
        <v>30.042685350298981</v>
      </c>
      <c r="G31" s="21">
        <v>21.105914910298985</v>
      </c>
      <c r="H31" s="21">
        <v>4.9836234799999986</v>
      </c>
      <c r="I31" s="21">
        <v>3.9531469599999989</v>
      </c>
      <c r="J31" s="22">
        <f t="shared" si="1"/>
        <v>0.27331088517626778</v>
      </c>
      <c r="K31" s="22">
        <f t="shared" si="2"/>
        <v>0.33784627966131725</v>
      </c>
      <c r="L31" s="23">
        <f t="shared" si="3"/>
        <v>0.38903752626026256</v>
      </c>
      <c r="M31" s="4"/>
    </row>
    <row r="32" spans="1:13" x14ac:dyDescent="0.25">
      <c r="A32" s="17"/>
      <c r="B32" s="18">
        <v>459</v>
      </c>
      <c r="C32" s="19" t="s">
        <v>226</v>
      </c>
      <c r="D32" s="20">
        <v>21.887938000000013</v>
      </c>
      <c r="E32" s="21">
        <v>40.840422999999994</v>
      </c>
      <c r="F32" s="21">
        <f t="shared" si="0"/>
        <v>19.595357518253618</v>
      </c>
      <c r="G32" s="21">
        <v>11.976666208253619</v>
      </c>
      <c r="H32" s="21">
        <v>4.5065230899999991</v>
      </c>
      <c r="I32" s="21">
        <v>3.11216822</v>
      </c>
      <c r="J32" s="22">
        <f t="shared" si="1"/>
        <v>0.29325519493893637</v>
      </c>
      <c r="K32" s="22">
        <f t="shared" si="2"/>
        <v>0.4035998671770275</v>
      </c>
      <c r="L32" s="23">
        <f t="shared" si="3"/>
        <v>0.4798030010182221</v>
      </c>
      <c r="M32" s="4"/>
    </row>
    <row r="33" spans="1:13" x14ac:dyDescent="0.25">
      <c r="A33" s="17"/>
      <c r="B33" s="18">
        <v>460</v>
      </c>
      <c r="C33" s="19" t="s">
        <v>227</v>
      </c>
      <c r="D33" s="20">
        <v>11.300386000000001</v>
      </c>
      <c r="E33" s="21">
        <v>13.265209</v>
      </c>
      <c r="F33" s="21">
        <f t="shared" si="0"/>
        <v>7.9013680916075826</v>
      </c>
      <c r="G33" s="21">
        <v>5.7245904516075825</v>
      </c>
      <c r="H33" s="21">
        <v>1.0188817699999999</v>
      </c>
      <c r="I33" s="21">
        <v>1.1578958699999999</v>
      </c>
      <c r="J33" s="22">
        <f t="shared" si="1"/>
        <v>0.43154920903301125</v>
      </c>
      <c r="K33" s="22">
        <f t="shared" si="2"/>
        <v>0.50835778174377666</v>
      </c>
      <c r="L33" s="23">
        <f t="shared" si="3"/>
        <v>0.5956459556428837</v>
      </c>
      <c r="M33" s="4"/>
    </row>
    <row r="34" spans="1:13" x14ac:dyDescent="0.25">
      <c r="A34" s="17"/>
      <c r="B34" s="18">
        <v>461</v>
      </c>
      <c r="C34" s="19" t="s">
        <v>228</v>
      </c>
      <c r="D34" s="20">
        <v>17.190592000000002</v>
      </c>
      <c r="E34" s="21">
        <v>21.431715000000001</v>
      </c>
      <c r="F34" s="21">
        <f t="shared" si="0"/>
        <v>12.842461243378054</v>
      </c>
      <c r="G34" s="21">
        <v>8.3751600333780516</v>
      </c>
      <c r="H34" s="21">
        <v>1.4837813100000006</v>
      </c>
      <c r="I34" s="21">
        <v>2.9835199000000006</v>
      </c>
      <c r="J34" s="22">
        <f t="shared" si="1"/>
        <v>0.39078347362206206</v>
      </c>
      <c r="K34" s="22">
        <f t="shared" si="2"/>
        <v>0.46001644494516902</v>
      </c>
      <c r="L34" s="23">
        <f t="shared" si="3"/>
        <v>0.59922695143053428</v>
      </c>
      <c r="M34" s="4"/>
    </row>
    <row r="35" spans="1:13" x14ac:dyDescent="0.25">
      <c r="A35" s="17"/>
      <c r="B35" s="18">
        <v>462</v>
      </c>
      <c r="C35" s="19" t="s">
        <v>229</v>
      </c>
      <c r="D35" s="20">
        <v>13.522761999999991</v>
      </c>
      <c r="E35" s="21">
        <v>28.472224000000011</v>
      </c>
      <c r="F35" s="21">
        <f t="shared" si="0"/>
        <v>13.814896399741619</v>
      </c>
      <c r="G35" s="21">
        <v>8.4236472297416185</v>
      </c>
      <c r="H35" s="21">
        <v>2.4987892300000003</v>
      </c>
      <c r="I35" s="21">
        <v>2.8924599400000006</v>
      </c>
      <c r="J35" s="22">
        <f t="shared" si="1"/>
        <v>0.2958549086204722</v>
      </c>
      <c r="K35" s="22">
        <f t="shared" si="2"/>
        <v>0.38361725658457918</v>
      </c>
      <c r="L35" s="23">
        <f t="shared" si="3"/>
        <v>0.48520608715854485</v>
      </c>
      <c r="M35" s="4"/>
    </row>
    <row r="36" spans="1:13" x14ac:dyDescent="0.25">
      <c r="A36" s="17"/>
      <c r="B36" s="18">
        <v>463</v>
      </c>
      <c r="C36" s="19" t="s">
        <v>230</v>
      </c>
      <c r="D36" s="20">
        <v>33.14314199999999</v>
      </c>
      <c r="E36" s="21">
        <v>45.123233000000006</v>
      </c>
      <c r="F36" s="21">
        <f t="shared" si="0"/>
        <v>24.479317379472604</v>
      </c>
      <c r="G36" s="21">
        <v>16.310389879472606</v>
      </c>
      <c r="H36" s="21">
        <v>3.9045718199999988</v>
      </c>
      <c r="I36" s="21">
        <v>4.2643556799999995</v>
      </c>
      <c r="J36" s="22">
        <f t="shared" si="1"/>
        <v>0.36146323734100799</v>
      </c>
      <c r="K36" s="22">
        <f t="shared" si="2"/>
        <v>0.44799453309279946</v>
      </c>
      <c r="L36" s="23">
        <f t="shared" si="3"/>
        <v>0.54249919059373697</v>
      </c>
      <c r="M36" s="4"/>
    </row>
    <row r="37" spans="1:13" x14ac:dyDescent="0.25">
      <c r="A37" s="17"/>
      <c r="B37" s="18">
        <v>464</v>
      </c>
      <c r="C37" s="19" t="s">
        <v>231</v>
      </c>
      <c r="D37" s="20">
        <v>43.393995000000004</v>
      </c>
      <c r="E37" s="21">
        <v>59.447367</v>
      </c>
      <c r="F37" s="21">
        <f t="shared" si="0"/>
        <v>36.509694867859139</v>
      </c>
      <c r="G37" s="21">
        <v>23.32639533785914</v>
      </c>
      <c r="H37" s="21">
        <v>6.5769046399999986</v>
      </c>
      <c r="I37" s="21">
        <v>6.6063948900000007</v>
      </c>
      <c r="J37" s="22">
        <f t="shared" si="1"/>
        <v>0.39238735902061295</v>
      </c>
      <c r="K37" s="22">
        <f t="shared" si="2"/>
        <v>0.50302143706144531</v>
      </c>
      <c r="L37" s="23">
        <f t="shared" si="3"/>
        <v>0.61415158837664141</v>
      </c>
      <c r="M37" s="4"/>
    </row>
    <row r="38" spans="1:13" ht="15.75" thickBot="1" x14ac:dyDescent="0.3">
      <c r="A38" s="41" t="s">
        <v>233</v>
      </c>
      <c r="B38" s="58"/>
      <c r="C38" s="43"/>
      <c r="D38" s="44">
        <v>14.232518999999995</v>
      </c>
      <c r="E38" s="45">
        <v>62.62920900000001</v>
      </c>
      <c r="F38" s="45">
        <f t="shared" si="0"/>
        <v>19.134968544245069</v>
      </c>
      <c r="G38" s="45">
        <v>7.594899364245066</v>
      </c>
      <c r="H38" s="45">
        <v>3.3447269300000002</v>
      </c>
      <c r="I38" s="45">
        <v>8.1953422500000013</v>
      </c>
      <c r="J38" s="46">
        <f t="shared" si="1"/>
        <v>0.12126768780115145</v>
      </c>
      <c r="K38" s="46">
        <f t="shared" si="2"/>
        <v>0.17467291171193083</v>
      </c>
      <c r="L38" s="47">
        <f t="shared" si="3"/>
        <v>0.30552786550832961</v>
      </c>
      <c r="M38" s="4"/>
    </row>
    <row r="39" spans="1:13" x14ac:dyDescent="0.25">
      <c r="D39" s="5"/>
      <c r="E39" s="5"/>
      <c r="F39" s="5"/>
      <c r="G39" s="5"/>
      <c r="H39" s="5"/>
      <c r="I39" s="5"/>
      <c r="J39" s="4"/>
      <c r="K39" s="4"/>
      <c r="L39" s="4"/>
      <c r="M3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5"/>
  <sheetViews>
    <sheetView workbookViewId="0">
      <selection activeCell="C9" sqref="C9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46</v>
      </c>
      <c r="B1" s="49" t="s">
        <v>29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781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483.0886769999999</v>
      </c>
      <c r="I6" s="14">
        <v>485.65288300000003</v>
      </c>
      <c r="J6" s="14">
        <v>138.00721838484631</v>
      </c>
      <c r="K6" s="14">
        <v>83.134432024846319</v>
      </c>
      <c r="L6" s="14">
        <v>31.268730299999998</v>
      </c>
      <c r="M6" s="14">
        <v>23.604056060000008</v>
      </c>
      <c r="N6" s="15">
        <v>0.17118076497621926</v>
      </c>
      <c r="O6" s="15">
        <v>0.23556570202600097</v>
      </c>
      <c r="P6" s="16">
        <v>0.2841684322603853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ca="1">SUM(H8:OFFSET(H6,MATCH("PROYECTOS",$A$8:$A$34,0),0))</f>
        <v>21.573411999999994</v>
      </c>
      <c r="I7" s="38">
        <f ca="1">SUM(I8:OFFSET(I6,MATCH("PROYECTOS",$A$8:$A$34,0),0))</f>
        <v>21.804873999999998</v>
      </c>
      <c r="J7" s="38">
        <f ca="1">SUM(J8:OFFSET(J6,MATCH("PROYECTOS",$A$8:$A$34,0),0))</f>
        <v>4.3960262603392417</v>
      </c>
      <c r="K7" s="38">
        <f ca="1">SUM(K8:OFFSET(K6,MATCH("PROYECTOS",$A$8:$A$34,0),0))</f>
        <v>2.4923696503392421</v>
      </c>
      <c r="L7" s="38">
        <f ca="1">SUM(L8:OFFSET(L6,MATCH("PROYECTOS",$A$8:$A$34,0),0))</f>
        <v>1.4992864099999998</v>
      </c>
      <c r="M7" s="38">
        <f ca="1">SUM(M8:OFFSET(M6,MATCH("PROYECTOS",$A$8:$A$34,0),0))</f>
        <v>0.40437020000000001</v>
      </c>
      <c r="N7" s="39">
        <f ca="1">IFERROR(K7/I7,0)</f>
        <v>0.11430332733586272</v>
      </c>
      <c r="O7" s="39">
        <f ca="1">IFERROR(SUM(K7,L7)/I7,0)</f>
        <v>0.18306256024865095</v>
      </c>
      <c r="P7" s="40">
        <f ca="1">IFERROR(SUM(K7,L7,M7)/I7,0)</f>
        <v>0.2016075057502851</v>
      </c>
      <c r="Q7" s="64"/>
      <c r="R7" s="38"/>
      <c r="S7" s="40"/>
    </row>
    <row r="8" spans="1:19" ht="38.25" x14ac:dyDescent="0.25">
      <c r="A8" s="17"/>
      <c r="B8" s="19">
        <v>5000180</v>
      </c>
      <c r="C8" s="19" t="s">
        <v>785</v>
      </c>
      <c r="D8" s="68">
        <v>3000083</v>
      </c>
      <c r="E8" s="19" t="s">
        <v>783</v>
      </c>
      <c r="F8" s="69">
        <v>277</v>
      </c>
      <c r="G8" s="19" t="s">
        <v>791</v>
      </c>
      <c r="H8" s="20">
        <v>3.01</v>
      </c>
      <c r="I8" s="21">
        <v>3</v>
      </c>
      <c r="J8" s="21">
        <f t="shared" ref="J8:J14" si="0">SUM(K8,L8,M8)</f>
        <v>0.15304799915790557</v>
      </c>
      <c r="K8" s="21">
        <v>0.14322049915790558</v>
      </c>
      <c r="L8" s="21">
        <v>0</v>
      </c>
      <c r="M8" s="21">
        <v>9.8274999999999994E-3</v>
      </c>
      <c r="N8" s="22">
        <f t="shared" ref="N8:N15" si="1">IFERROR(K8/I8,0)</f>
        <v>4.7740166385968529E-2</v>
      </c>
      <c r="O8" s="22">
        <f t="shared" ref="O8:O15" si="2">IFERROR(SUM(K8,L8)/I8,0)</f>
        <v>4.7740166385968529E-2</v>
      </c>
      <c r="P8" s="23">
        <f t="shared" ref="P8:P15" si="3">IFERROR(SUM(K8,L8,M8)/I8,0)</f>
        <v>5.1015999719301854E-2</v>
      </c>
      <c r="Q8" s="70">
        <v>0</v>
      </c>
      <c r="R8" s="21">
        <v>0</v>
      </c>
      <c r="S8" s="23">
        <f>IFERROR(R8/Q8,0)</f>
        <v>0</v>
      </c>
    </row>
    <row r="9" spans="1:19" ht="25.5" x14ac:dyDescent="0.25">
      <c r="A9" s="17"/>
      <c r="B9" s="19">
        <v>5000181</v>
      </c>
      <c r="C9" s="19" t="s">
        <v>786</v>
      </c>
      <c r="D9" s="68">
        <v>3000082</v>
      </c>
      <c r="E9" s="19" t="s">
        <v>782</v>
      </c>
      <c r="F9" s="69">
        <v>277</v>
      </c>
      <c r="G9" s="19" t="s">
        <v>791</v>
      </c>
      <c r="H9" s="20">
        <v>3.551552</v>
      </c>
      <c r="I9" s="21">
        <v>3.049858</v>
      </c>
      <c r="J9" s="21">
        <f t="shared" si="0"/>
        <v>3.2801000023245812E-2</v>
      </c>
      <c r="K9" s="21">
        <v>1.9600000232458115E-3</v>
      </c>
      <c r="L9" s="21">
        <v>5.5000000000000003E-4</v>
      </c>
      <c r="M9" s="21">
        <v>3.0290999999999998E-2</v>
      </c>
      <c r="N9" s="22">
        <f t="shared" si="1"/>
        <v>6.4265287867363381E-4</v>
      </c>
      <c r="O9" s="22">
        <f t="shared" si="2"/>
        <v>8.2298914350957054E-4</v>
      </c>
      <c r="P9" s="23">
        <f t="shared" si="3"/>
        <v>1.0754926958319309E-2</v>
      </c>
      <c r="Q9" s="70">
        <v>501</v>
      </c>
      <c r="R9" s="21">
        <v>0</v>
      </c>
      <c r="S9" s="23">
        <f t="shared" ref="S9:S14" si="4">IFERROR(R9/Q9,0)</f>
        <v>0</v>
      </c>
    </row>
    <row r="10" spans="1:19" x14ac:dyDescent="0.25">
      <c r="A10" s="17"/>
      <c r="B10" s="19">
        <v>5000276</v>
      </c>
      <c r="C10" s="19" t="s">
        <v>513</v>
      </c>
      <c r="D10" s="68">
        <v>3000001</v>
      </c>
      <c r="E10" s="19" t="s">
        <v>276</v>
      </c>
      <c r="F10" s="69">
        <v>1</v>
      </c>
      <c r="G10" s="19" t="s">
        <v>532</v>
      </c>
      <c r="H10" s="20">
        <v>11.954793999999996</v>
      </c>
      <c r="I10" s="21">
        <v>11.773965999999996</v>
      </c>
      <c r="J10" s="21">
        <f t="shared" si="0"/>
        <v>2.5904809031957416</v>
      </c>
      <c r="K10" s="21">
        <v>1.9991966031957418</v>
      </c>
      <c r="L10" s="21">
        <v>0.2797326</v>
      </c>
      <c r="M10" s="21">
        <v>0.31155169999999999</v>
      </c>
      <c r="N10" s="22">
        <f t="shared" si="1"/>
        <v>0.16979806151943555</v>
      </c>
      <c r="O10" s="22">
        <f t="shared" si="2"/>
        <v>0.19355663191109457</v>
      </c>
      <c r="P10" s="23">
        <f t="shared" si="3"/>
        <v>0.2200176986408609</v>
      </c>
      <c r="Q10" s="70">
        <v>8.5</v>
      </c>
      <c r="R10" s="21">
        <v>0</v>
      </c>
      <c r="S10" s="23">
        <f t="shared" si="4"/>
        <v>0</v>
      </c>
    </row>
    <row r="11" spans="1:19" ht="38.25" x14ac:dyDescent="0.25">
      <c r="A11" s="17"/>
      <c r="B11" s="19">
        <v>5004375</v>
      </c>
      <c r="C11" s="19" t="s">
        <v>787</v>
      </c>
      <c r="D11" s="68">
        <v>3000626</v>
      </c>
      <c r="E11" s="19" t="s">
        <v>784</v>
      </c>
      <c r="F11" s="69">
        <v>120</v>
      </c>
      <c r="G11" s="19" t="s">
        <v>690</v>
      </c>
      <c r="H11" s="20">
        <v>0.5</v>
      </c>
      <c r="I11" s="21">
        <v>0.5</v>
      </c>
      <c r="J11" s="21">
        <f t="shared" si="0"/>
        <v>0</v>
      </c>
      <c r="K11" s="21">
        <v>0</v>
      </c>
      <c r="L11" s="21">
        <v>0</v>
      </c>
      <c r="M11" s="21">
        <v>0</v>
      </c>
      <c r="N11" s="22">
        <f t="shared" si="1"/>
        <v>0</v>
      </c>
      <c r="O11" s="22">
        <f t="shared" si="2"/>
        <v>0</v>
      </c>
      <c r="P11" s="23">
        <f t="shared" si="3"/>
        <v>0</v>
      </c>
      <c r="Q11" s="70">
        <v>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5004463</v>
      </c>
      <c r="C12" s="19" t="s">
        <v>788</v>
      </c>
      <c r="D12" s="68">
        <v>3000001</v>
      </c>
      <c r="E12" s="19" t="s">
        <v>276</v>
      </c>
      <c r="F12" s="69">
        <v>180</v>
      </c>
      <c r="G12" s="19" t="s">
        <v>792</v>
      </c>
      <c r="H12" s="20">
        <v>0.98369700000000004</v>
      </c>
      <c r="I12" s="21">
        <v>0</v>
      </c>
      <c r="J12" s="21">
        <f t="shared" si="0"/>
        <v>0</v>
      </c>
      <c r="K12" s="21">
        <v>0</v>
      </c>
      <c r="L12" s="21">
        <v>0</v>
      </c>
      <c r="M12" s="21">
        <v>0</v>
      </c>
      <c r="N12" s="22">
        <f t="shared" si="1"/>
        <v>0</v>
      </c>
      <c r="O12" s="22">
        <f t="shared" si="2"/>
        <v>0</v>
      </c>
      <c r="P12" s="23">
        <f t="shared" si="3"/>
        <v>0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5004464</v>
      </c>
      <c r="C13" s="19" t="s">
        <v>789</v>
      </c>
      <c r="D13" s="68">
        <v>3000626</v>
      </c>
      <c r="E13" s="19" t="s">
        <v>784</v>
      </c>
      <c r="F13" s="69">
        <v>60</v>
      </c>
      <c r="G13" s="19" t="s">
        <v>310</v>
      </c>
      <c r="H13" s="20">
        <v>1.573369</v>
      </c>
      <c r="I13" s="21">
        <v>0.84842400000000007</v>
      </c>
      <c r="J13" s="21">
        <f t="shared" si="0"/>
        <v>0.18071402345387264</v>
      </c>
      <c r="K13" s="21">
        <v>0.10398527345387265</v>
      </c>
      <c r="L13" s="21">
        <v>2.4028750000000001E-2</v>
      </c>
      <c r="M13" s="21">
        <v>5.2700000000000004E-2</v>
      </c>
      <c r="N13" s="22">
        <f t="shared" si="1"/>
        <v>0.12256286179300992</v>
      </c>
      <c r="O13" s="22">
        <f t="shared" si="2"/>
        <v>0.15088449107270968</v>
      </c>
      <c r="P13" s="23">
        <f t="shared" si="3"/>
        <v>0.21299965990338865</v>
      </c>
      <c r="Q13" s="70">
        <v>1</v>
      </c>
      <c r="R13" s="21">
        <v>0</v>
      </c>
      <c r="S13" s="23">
        <f t="shared" si="4"/>
        <v>0</v>
      </c>
    </row>
    <row r="14" spans="1:19" ht="25.5" x14ac:dyDescent="0.25">
      <c r="A14" s="17"/>
      <c r="B14" s="19">
        <v>5004833</v>
      </c>
      <c r="C14" s="19" t="s">
        <v>790</v>
      </c>
      <c r="D14" s="68">
        <v>3000001</v>
      </c>
      <c r="E14" s="19" t="s">
        <v>276</v>
      </c>
      <c r="F14" s="69">
        <v>1</v>
      </c>
      <c r="G14" s="19" t="s">
        <v>532</v>
      </c>
      <c r="H14" s="20">
        <v>0</v>
      </c>
      <c r="I14" s="21">
        <v>2.6326260000000001</v>
      </c>
      <c r="J14" s="21">
        <f t="shared" si="0"/>
        <v>1.4389823345084762</v>
      </c>
      <c r="K14" s="21">
        <v>0.24400727450847626</v>
      </c>
      <c r="L14" s="21">
        <v>1.19497506</v>
      </c>
      <c r="M14" s="21">
        <v>0</v>
      </c>
      <c r="N14" s="22">
        <f t="shared" si="1"/>
        <v>9.2685886452719163E-2</v>
      </c>
      <c r="O14" s="22">
        <f t="shared" si="2"/>
        <v>0.54659580757330373</v>
      </c>
      <c r="P14" s="23">
        <f t="shared" si="3"/>
        <v>0.54659580757330373</v>
      </c>
      <c r="Q14" s="70">
        <v>5</v>
      </c>
      <c r="R14" s="21">
        <v>5</v>
      </c>
      <c r="S14" s="23">
        <f t="shared" si="4"/>
        <v>1</v>
      </c>
    </row>
    <row r="15" spans="1:19" ht="15.75" thickBot="1" x14ac:dyDescent="0.3">
      <c r="A15" s="41" t="s">
        <v>294</v>
      </c>
      <c r="B15" s="43"/>
      <c r="C15" s="43"/>
      <c r="D15" s="65"/>
      <c r="E15" s="43"/>
      <c r="F15" s="66"/>
      <c r="G15" s="43"/>
      <c r="H15" s="44">
        <f t="shared" ref="H15:M15" ca="1" si="5">OFFSET(H15,-MATCH("PROYECTOS",$A$8:$A$34,0)-1,0)-(OFFSET(H15,-MATCH("PROYECTOS",$A$8:$A$34,0),0))</f>
        <v>461.51526499999989</v>
      </c>
      <c r="I15" s="45">
        <f t="shared" ca="1" si="5"/>
        <v>463.84800900000005</v>
      </c>
      <c r="J15" s="45">
        <f t="shared" ca="1" si="5"/>
        <v>133.61119212450706</v>
      </c>
      <c r="K15" s="45">
        <f t="shared" ca="1" si="5"/>
        <v>80.642062374507077</v>
      </c>
      <c r="L15" s="45">
        <f t="shared" ca="1" si="5"/>
        <v>29.769443889999998</v>
      </c>
      <c r="M15" s="45">
        <f t="shared" ca="1" si="5"/>
        <v>23.19968586000001</v>
      </c>
      <c r="N15" s="46">
        <f t="shared" ca="1" si="1"/>
        <v>0.1738544971840271</v>
      </c>
      <c r="O15" s="46">
        <f t="shared" ca="1" si="2"/>
        <v>0.23803380444068492</v>
      </c>
      <c r="P15" s="47">
        <f t="shared" ca="1" si="3"/>
        <v>0.28804951090025499</v>
      </c>
      <c r="Q15" s="67"/>
      <c r="R15" s="45"/>
      <c r="S15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workbookViewId="0">
      <selection activeCell="A17" sqref="A17:L17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47</v>
      </c>
      <c r="B1" s="50" t="s">
        <v>30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795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107.952738</v>
      </c>
      <c r="E6" s="14">
        <v>317.33355900000009</v>
      </c>
      <c r="F6" s="14">
        <v>264.85505292959539</v>
      </c>
      <c r="G6" s="14">
        <v>252.76107088959543</v>
      </c>
      <c r="H6" s="14">
        <v>7.1536398200000004</v>
      </c>
      <c r="I6" s="14">
        <v>4.9403422200000016</v>
      </c>
      <c r="J6" s="15">
        <v>0.79651541326454967</v>
      </c>
      <c r="K6" s="15">
        <v>0.8190583798595199</v>
      </c>
      <c r="L6" s="16">
        <v>0.83462667410349556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85.850836000000058</v>
      </c>
      <c r="E7" s="38">
        <f ca="1">SUM(E8:OFFSET(E6,MATCH("GOBIERNOS REGIONALES",$A$8:$A$50,0),0))</f>
        <v>292.79335000000071</v>
      </c>
      <c r="F7" s="38">
        <f ca="1">SUM(F8:OFFSET(F6,MATCH("GOBIERNOS REGIONALES",$A$8:$A$50,0),0))</f>
        <v>250.18529988762396</v>
      </c>
      <c r="G7" s="38">
        <f ca="1">SUM(G8:OFFSET(G6,MATCH("GOBIERNOS REGIONALES",$A$8:$A$50,0),0))</f>
        <v>244.40568234762395</v>
      </c>
      <c r="H7" s="38">
        <f ca="1">SUM(H8:OFFSET(H6,MATCH("GOBIERNOS REGIONALES",$A$8:$A$50,0),0))</f>
        <v>3.4159298700000003</v>
      </c>
      <c r="I7" s="38">
        <f ca="1">SUM(I8:OFFSET(I6,MATCH("GOBIERNOS REGIONALES",$A$8:$A$50,0),0))</f>
        <v>2.36368767</v>
      </c>
      <c r="J7" s="39">
        <f ca="1">IFERROR(G7/E7,0)</f>
        <v>0.83473781883237219</v>
      </c>
      <c r="K7" s="39">
        <f ca="1">IFERROR(SUM(G7,H7)/E7,0)</f>
        <v>0.84640451095499047</v>
      </c>
      <c r="L7" s="40">
        <f ca="1">IFERROR(SUM(G7,H7,I7)/E7,0)</f>
        <v>0.8544773980953575</v>
      </c>
      <c r="M7" s="4"/>
    </row>
    <row r="8" spans="1:13" ht="25.5" x14ac:dyDescent="0.25">
      <c r="A8" s="17"/>
      <c r="B8" s="18">
        <v>36</v>
      </c>
      <c r="C8" s="19" t="s">
        <v>124</v>
      </c>
      <c r="D8" s="20">
        <v>85.850836000000058</v>
      </c>
      <c r="E8" s="21">
        <v>292.79335000000071</v>
      </c>
      <c r="F8" s="21">
        <f t="shared" ref="F8:F18" si="0">SUM(G8,H8,I8)</f>
        <v>250.18529988762396</v>
      </c>
      <c r="G8" s="21">
        <v>244.40568234762395</v>
      </c>
      <c r="H8" s="21">
        <v>3.4159298700000003</v>
      </c>
      <c r="I8" s="21">
        <v>2.36368767</v>
      </c>
      <c r="J8" s="22">
        <f t="shared" ref="J8:J18" si="1">IFERROR(G8/E8,0)</f>
        <v>0.83473781883237219</v>
      </c>
      <c r="K8" s="22">
        <f t="shared" ref="K8:K18" si="2">IFERROR(SUM(G8,H8)/E8,0)</f>
        <v>0.84640451095499047</v>
      </c>
      <c r="L8" s="23">
        <f t="shared" ref="L8:L18" si="3">IFERROR(SUM(G8,H8,I8)/E8,0)</f>
        <v>0.8544773980953575</v>
      </c>
      <c r="M8" s="4"/>
    </row>
    <row r="9" spans="1:13" x14ac:dyDescent="0.25">
      <c r="A9" s="34" t="s">
        <v>206</v>
      </c>
      <c r="B9" s="57"/>
      <c r="C9" s="36"/>
      <c r="D9" s="37">
        <f ca="1">SUM(D10:OFFSET(D8,(MATCH("GOBIERNOS LOCALES",$A$8:$A$50,0)-MATCH("GOBIERNOS REGIONALES",$A$8:$A$50,0)),0))</f>
        <v>0.64937200000000006</v>
      </c>
      <c r="E9" s="38">
        <f ca="1">SUM(E10:OFFSET(E8,(MATCH("GOBIERNOS LOCALES",$A$8:$A$50,0)-MATCH("GOBIERNOS REGIONALES",$A$8:$A$50,0)),0))</f>
        <v>5.1632969999999991</v>
      </c>
      <c r="F9" s="38">
        <f ca="1">SUM(F10:OFFSET(F8,(MATCH("GOBIERNOS LOCALES",$A$8:$A$50,0)-MATCH("GOBIERNOS REGIONALES",$A$8:$A$50,0)),0))</f>
        <v>2.4289061676305699</v>
      </c>
      <c r="G9" s="38">
        <f ca="1">SUM(G10:OFFSET(G8,(MATCH("GOBIERNOS LOCALES",$A$8:$A$50,0)-MATCH("GOBIERNOS REGIONALES",$A$8:$A$50,0)),0))</f>
        <v>0.26060367763057002</v>
      </c>
      <c r="H9" s="38">
        <f ca="1">SUM(H10:OFFSET(H8,(MATCH("GOBIERNOS LOCALES",$A$8:$A$50,0)-MATCH("GOBIERNOS REGIONALES",$A$8:$A$50,0)),0))</f>
        <v>2.1060578399999996</v>
      </c>
      <c r="I9" s="38">
        <f ca="1">SUM(I10:OFFSET(I8,(MATCH("GOBIERNOS LOCALES",$A$8:$A$50,0)-MATCH("GOBIERNOS REGIONALES",$A$8:$A$50,0)),0))</f>
        <v>6.2244649999999999E-2</v>
      </c>
      <c r="J9" s="39">
        <f t="shared" ca="1" si="1"/>
        <v>5.0472339210889873E-2</v>
      </c>
      <c r="K9" s="39">
        <f t="shared" ca="1" si="2"/>
        <v>0.45836246058101443</v>
      </c>
      <c r="L9" s="40">
        <f t="shared" ca="1" si="3"/>
        <v>0.47041767452667738</v>
      </c>
      <c r="M9" s="4"/>
    </row>
    <row r="10" spans="1:13" x14ac:dyDescent="0.25">
      <c r="A10" s="17"/>
      <c r="B10" s="18">
        <v>442</v>
      </c>
      <c r="C10" s="19" t="s">
        <v>209</v>
      </c>
      <c r="D10" s="20">
        <v>0.06</v>
      </c>
      <c r="E10" s="21">
        <v>6.9999999999999993E-2</v>
      </c>
      <c r="F10" s="21">
        <f t="shared" si="0"/>
        <v>3.8550000085681678E-3</v>
      </c>
      <c r="G10" s="21">
        <v>2.3250000085681677E-3</v>
      </c>
      <c r="H10" s="21">
        <v>1.5299999999999999E-3</v>
      </c>
      <c r="I10" s="21">
        <v>0</v>
      </c>
      <c r="J10" s="22">
        <f t="shared" si="1"/>
        <v>3.3214285836688111E-2</v>
      </c>
      <c r="K10" s="22">
        <f t="shared" si="2"/>
        <v>5.5071428693830977E-2</v>
      </c>
      <c r="L10" s="23">
        <f t="shared" si="3"/>
        <v>5.5071428693830977E-2</v>
      </c>
      <c r="M10" s="4"/>
    </row>
    <row r="11" spans="1:13" x14ac:dyDescent="0.25">
      <c r="A11" s="17"/>
      <c r="B11" s="18">
        <v>443</v>
      </c>
      <c r="C11" s="19" t="s">
        <v>210</v>
      </c>
      <c r="D11" s="20">
        <v>0.120924</v>
      </c>
      <c r="E11" s="21">
        <v>0.79800900000000008</v>
      </c>
      <c r="F11" s="21">
        <f t="shared" si="0"/>
        <v>0.13174416067111441</v>
      </c>
      <c r="G11" s="21">
        <v>8.6935120671114419E-2</v>
      </c>
      <c r="H11" s="21">
        <v>2.6844800000000002E-2</v>
      </c>
      <c r="I11" s="21">
        <v>1.7964239999999999E-2</v>
      </c>
      <c r="J11" s="22">
        <f t="shared" si="1"/>
        <v>0.1089400253269254</v>
      </c>
      <c r="K11" s="22">
        <f t="shared" si="2"/>
        <v>0.14257974618220398</v>
      </c>
      <c r="L11" s="23">
        <f t="shared" si="3"/>
        <v>0.16509107124244765</v>
      </c>
      <c r="M11" s="4"/>
    </row>
    <row r="12" spans="1:13" x14ac:dyDescent="0.25">
      <c r="A12" s="17"/>
      <c r="B12" s="18">
        <v>447</v>
      </c>
      <c r="C12" s="19" t="s">
        <v>214</v>
      </c>
      <c r="D12" s="20">
        <v>0</v>
      </c>
      <c r="E12" s="21">
        <v>2.8269669999999998</v>
      </c>
      <c r="F12" s="21">
        <f t="shared" si="0"/>
        <v>2.0413304399999999</v>
      </c>
      <c r="G12" s="21">
        <v>0</v>
      </c>
      <c r="H12" s="21">
        <v>2.0413304399999999</v>
      </c>
      <c r="I12" s="21">
        <v>0</v>
      </c>
      <c r="J12" s="22">
        <f t="shared" si="1"/>
        <v>0</v>
      </c>
      <c r="K12" s="22">
        <f t="shared" si="2"/>
        <v>0.72209206545389459</v>
      </c>
      <c r="L12" s="23">
        <f t="shared" si="3"/>
        <v>0.72209206545389459</v>
      </c>
      <c r="M12" s="4"/>
    </row>
    <row r="13" spans="1:13" x14ac:dyDescent="0.25">
      <c r="A13" s="17"/>
      <c r="B13" s="18">
        <v>450</v>
      </c>
      <c r="C13" s="19" t="s">
        <v>217</v>
      </c>
      <c r="D13" s="20">
        <v>0.36104399999999998</v>
      </c>
      <c r="E13" s="21">
        <v>1.3269569999999997</v>
      </c>
      <c r="F13" s="21">
        <f t="shared" si="0"/>
        <v>0.19735115591814559</v>
      </c>
      <c r="G13" s="21">
        <v>0.14240143591814558</v>
      </c>
      <c r="H13" s="21">
        <v>3.3042530000000001E-2</v>
      </c>
      <c r="I13" s="21">
        <v>2.190719E-2</v>
      </c>
      <c r="J13" s="22">
        <f t="shared" si="1"/>
        <v>0.10731428065728249</v>
      </c>
      <c r="K13" s="22">
        <f t="shared" si="2"/>
        <v>0.13221526086990432</v>
      </c>
      <c r="L13" s="23">
        <f t="shared" si="3"/>
        <v>0.14872460518173961</v>
      </c>
      <c r="M13" s="4"/>
    </row>
    <row r="14" spans="1:13" x14ac:dyDescent="0.25">
      <c r="A14" s="17"/>
      <c r="B14" s="18">
        <v>451</v>
      </c>
      <c r="C14" s="19" t="s">
        <v>218</v>
      </c>
      <c r="D14" s="20">
        <v>2.0389999999999998E-2</v>
      </c>
      <c r="E14" s="21">
        <v>3.7440000000000008E-2</v>
      </c>
      <c r="F14" s="21">
        <f t="shared" si="0"/>
        <v>1.6680750050992704E-2</v>
      </c>
      <c r="G14" s="21">
        <v>3.3530000509927049E-3</v>
      </c>
      <c r="H14" s="21">
        <v>0</v>
      </c>
      <c r="I14" s="21">
        <v>1.3327749999999999E-2</v>
      </c>
      <c r="J14" s="22">
        <f t="shared" si="1"/>
        <v>8.9556625293608555E-2</v>
      </c>
      <c r="K14" s="22">
        <f t="shared" si="2"/>
        <v>8.9556625293608555E-2</v>
      </c>
      <c r="L14" s="23">
        <f t="shared" si="3"/>
        <v>0.4455328539260871</v>
      </c>
      <c r="M14" s="4"/>
    </row>
    <row r="15" spans="1:13" x14ac:dyDescent="0.25">
      <c r="A15" s="17"/>
      <c r="B15" s="18">
        <v>452</v>
      </c>
      <c r="C15" s="19" t="s">
        <v>219</v>
      </c>
      <c r="D15" s="20">
        <v>0.03</v>
      </c>
      <c r="E15" s="21">
        <v>4.6910000000000007E-2</v>
      </c>
      <c r="F15" s="21">
        <f t="shared" si="0"/>
        <v>1.1005399877177179E-2</v>
      </c>
      <c r="G15" s="21">
        <v>5.8699998771771789E-3</v>
      </c>
      <c r="H15" s="21">
        <v>0</v>
      </c>
      <c r="I15" s="21">
        <v>5.1354E-3</v>
      </c>
      <c r="J15" s="22">
        <f t="shared" si="1"/>
        <v>0.12513323123379189</v>
      </c>
      <c r="K15" s="22">
        <f t="shared" si="2"/>
        <v>0.12513323123379189</v>
      </c>
      <c r="L15" s="23">
        <f t="shared" si="3"/>
        <v>0.23460669105046211</v>
      </c>
      <c r="M15" s="4"/>
    </row>
    <row r="16" spans="1:13" x14ac:dyDescent="0.25">
      <c r="A16" s="17"/>
      <c r="B16" s="18">
        <v>456</v>
      </c>
      <c r="C16" s="19" t="s">
        <v>223</v>
      </c>
      <c r="D16" s="20">
        <v>5.3013999999999999E-2</v>
      </c>
      <c r="E16" s="21">
        <v>5.3013999999999999E-2</v>
      </c>
      <c r="F16" s="21">
        <f t="shared" si="0"/>
        <v>2.6939261104571968E-2</v>
      </c>
      <c r="G16" s="21">
        <v>1.9719121104571968E-2</v>
      </c>
      <c r="H16" s="21">
        <v>3.31007E-3</v>
      </c>
      <c r="I16" s="21">
        <v>3.9100699999999999E-3</v>
      </c>
      <c r="J16" s="22">
        <f t="shared" si="1"/>
        <v>0.37196063501286392</v>
      </c>
      <c r="K16" s="22">
        <f t="shared" si="2"/>
        <v>0.43439829299000204</v>
      </c>
      <c r="L16" s="23">
        <f t="shared" si="3"/>
        <v>0.50815371608578808</v>
      </c>
      <c r="M16" s="4"/>
    </row>
    <row r="17" spans="1:13" x14ac:dyDescent="0.25">
      <c r="A17" s="17"/>
      <c r="B17" s="18">
        <v>462</v>
      </c>
      <c r="C17" s="19" t="s">
        <v>229</v>
      </c>
      <c r="D17" s="20">
        <v>4.0000000000000001E-3</v>
      </c>
      <c r="E17" s="21">
        <v>4.0000000000000001E-3</v>
      </c>
      <c r="F17" s="21">
        <f t="shared" si="0"/>
        <v>0</v>
      </c>
      <c r="G17" s="21">
        <v>0</v>
      </c>
      <c r="H17" s="21">
        <v>0</v>
      </c>
      <c r="I17" s="21">
        <v>0</v>
      </c>
      <c r="J17" s="22">
        <f t="shared" si="1"/>
        <v>0</v>
      </c>
      <c r="K17" s="22">
        <f t="shared" si="2"/>
        <v>0</v>
      </c>
      <c r="L17" s="23">
        <f t="shared" si="3"/>
        <v>0</v>
      </c>
      <c r="M17" s="4"/>
    </row>
    <row r="18" spans="1:13" ht="15.75" thickBot="1" x14ac:dyDescent="0.3">
      <c r="A18" s="41" t="s">
        <v>233</v>
      </c>
      <c r="B18" s="58"/>
      <c r="C18" s="43"/>
      <c r="D18" s="44">
        <v>21.452529999999996</v>
      </c>
      <c r="E18" s="45">
        <v>19.376912000000004</v>
      </c>
      <c r="F18" s="45">
        <f t="shared" si="0"/>
        <v>12.24084687434091</v>
      </c>
      <c r="G18" s="45">
        <v>8.0947848643409088</v>
      </c>
      <c r="H18" s="45">
        <v>1.6316521100000001</v>
      </c>
      <c r="I18" s="45">
        <v>2.5144099000000004</v>
      </c>
      <c r="J18" s="46">
        <f t="shared" si="1"/>
        <v>0.41775412224305436</v>
      </c>
      <c r="K18" s="46">
        <f t="shared" si="2"/>
        <v>0.50196011492135117</v>
      </c>
      <c r="L18" s="47">
        <f t="shared" si="3"/>
        <v>0.63172330422623102</v>
      </c>
      <c r="M18" s="4"/>
    </row>
    <row r="19" spans="1:13" x14ac:dyDescent="0.25">
      <c r="D19" s="5"/>
      <c r="E19" s="5"/>
      <c r="F19" s="5"/>
      <c r="G19" s="5"/>
      <c r="H19" s="5"/>
      <c r="I19" s="5"/>
      <c r="J19" s="4"/>
      <c r="K19" s="4"/>
      <c r="L19" s="4"/>
      <c r="M19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10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47</v>
      </c>
      <c r="B1" s="51" t="s">
        <v>30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796</v>
      </c>
      <c r="N2" s="72" t="s">
        <v>826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107.952738</v>
      </c>
      <c r="E6" s="14">
        <f ca="1">SUM(E7:OFFSET(E7,50,0))</f>
        <v>317.33355900000009</v>
      </c>
      <c r="F6" s="14">
        <f ca="1">SUM(F7:OFFSET(F7,50,0))</f>
        <v>264.85505292959539</v>
      </c>
      <c r="G6" s="14">
        <f ca="1">SUM(G7:OFFSET(G7,50,0))</f>
        <v>252.76107088959543</v>
      </c>
      <c r="H6" s="14">
        <f ca="1">SUM(H7:OFFSET(H7,50,0))</f>
        <v>7.1536398200000004</v>
      </c>
      <c r="I6" s="14">
        <f ca="1">SUM(I7:OFFSET(I7,50,0))</f>
        <v>4.9403422200000016</v>
      </c>
      <c r="J6" s="15">
        <f ca="1">IFERROR(G6/E6,0)</f>
        <v>0.79651541326454967</v>
      </c>
      <c r="K6" s="15">
        <f ca="1">IFERROR(SUM(G6,H6)/E6,0)</f>
        <v>0.8190583798595199</v>
      </c>
      <c r="L6" s="16">
        <f ca="1">IFERROR(SUM(G6,H6,I6)/E6,0)</f>
        <v>0.83462667410349556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0.78618199999999983</v>
      </c>
      <c r="E7" s="21">
        <v>0.93811199999999983</v>
      </c>
      <c r="F7" s="21">
        <f t="shared" ref="F7:F31" si="0">SUM(G7,H7,I7)</f>
        <v>0.47446537999999999</v>
      </c>
      <c r="G7" s="21">
        <v>0</v>
      </c>
      <c r="H7" s="21">
        <v>0.47076538000000001</v>
      </c>
      <c r="I7" s="21">
        <v>3.7000000000000002E-3</v>
      </c>
      <c r="J7" s="22">
        <f t="shared" ref="J7:J31" si="1">IFERROR(G7/E7,0)</f>
        <v>0</v>
      </c>
      <c r="K7" s="22">
        <f t="shared" ref="K7:K31" si="2">IFERROR(SUM(G7,H7)/E7,0)</f>
        <v>0.50182214916769008</v>
      </c>
      <c r="L7" s="23">
        <f t="shared" ref="L7:L31" si="3">IFERROR(SUM(G7,H7,I7)/E7,0)</f>
        <v>0.50576624113112301</v>
      </c>
      <c r="M7" s="4"/>
      <c r="N7" t="s">
        <v>263</v>
      </c>
      <c r="O7" s="5">
        <v>37.921051452064859</v>
      </c>
      <c r="P7" s="71">
        <v>0.99905407198788199</v>
      </c>
    </row>
    <row r="8" spans="1:16" x14ac:dyDescent="0.25">
      <c r="A8" s="17"/>
      <c r="B8" s="55">
        <v>2</v>
      </c>
      <c r="C8" s="19" t="s">
        <v>251</v>
      </c>
      <c r="D8" s="20">
        <v>0.8541430000000001</v>
      </c>
      <c r="E8" s="21">
        <v>1.0786989999999999</v>
      </c>
      <c r="F8" s="21">
        <f t="shared" si="0"/>
        <v>0.43109052433598583</v>
      </c>
      <c r="G8" s="21">
        <v>0.33222153433598578</v>
      </c>
      <c r="H8" s="21">
        <v>5.5950000000000001E-3</v>
      </c>
      <c r="I8" s="21">
        <v>9.3273990000000001E-2</v>
      </c>
      <c r="J8" s="22">
        <f t="shared" si="1"/>
        <v>0.30798353788775723</v>
      </c>
      <c r="K8" s="22">
        <f t="shared" si="2"/>
        <v>0.31317034162077267</v>
      </c>
      <c r="L8" s="23">
        <f t="shared" si="3"/>
        <v>0.39963931025799215</v>
      </c>
      <c r="M8" s="4"/>
      <c r="N8" t="s">
        <v>252</v>
      </c>
      <c r="O8" s="5">
        <v>53.174808351574328</v>
      </c>
      <c r="P8" s="71">
        <v>0.98511861309128124</v>
      </c>
    </row>
    <row r="9" spans="1:16" x14ac:dyDescent="0.25">
      <c r="A9" s="17"/>
      <c r="B9" s="55">
        <v>3</v>
      </c>
      <c r="C9" s="19" t="s">
        <v>252</v>
      </c>
      <c r="D9" s="20">
        <v>1.8112410000000001</v>
      </c>
      <c r="E9" s="21">
        <v>53.978076999999942</v>
      </c>
      <c r="F9" s="21">
        <f t="shared" si="0"/>
        <v>53.174808351574328</v>
      </c>
      <c r="G9" s="21">
        <v>53.011809311574325</v>
      </c>
      <c r="H9" s="21">
        <v>3.0299999999999997E-3</v>
      </c>
      <c r="I9" s="21">
        <v>0.15996904000000001</v>
      </c>
      <c r="J9" s="22">
        <f t="shared" si="1"/>
        <v>0.9820988863974236</v>
      </c>
      <c r="K9" s="22">
        <f t="shared" si="2"/>
        <v>0.98215502029785884</v>
      </c>
      <c r="L9" s="23">
        <f t="shared" si="3"/>
        <v>0.98511861309128124</v>
      </c>
      <c r="M9" s="4"/>
      <c r="N9" t="s">
        <v>254</v>
      </c>
      <c r="O9" s="5">
        <v>71.424521154843603</v>
      </c>
      <c r="P9" s="71">
        <v>0.97883131232048337</v>
      </c>
    </row>
    <row r="10" spans="1:16" x14ac:dyDescent="0.25">
      <c r="A10" s="17"/>
      <c r="B10" s="55">
        <v>4</v>
      </c>
      <c r="C10" s="19" t="s">
        <v>253</v>
      </c>
      <c r="D10" s="20">
        <v>0.66150199999999992</v>
      </c>
      <c r="E10" s="21">
        <v>1.6939110000000002</v>
      </c>
      <c r="F10" s="21">
        <f t="shared" si="0"/>
        <v>0.37687415968487659</v>
      </c>
      <c r="G10" s="21">
        <v>0.20477281968487659</v>
      </c>
      <c r="H10" s="21">
        <v>7.4049800000000013E-2</v>
      </c>
      <c r="I10" s="21">
        <v>9.8051539999999993E-2</v>
      </c>
      <c r="J10" s="22">
        <f t="shared" si="1"/>
        <v>0.12088759072045496</v>
      </c>
      <c r="K10" s="22">
        <f t="shared" si="2"/>
        <v>0.16460287446322538</v>
      </c>
      <c r="L10" s="23">
        <f t="shared" si="3"/>
        <v>0.22248758033029867</v>
      </c>
      <c r="M10" s="4"/>
      <c r="N10" t="s">
        <v>258</v>
      </c>
      <c r="O10" s="5">
        <v>64.870467811532976</v>
      </c>
      <c r="P10" s="71">
        <v>0.97562161908876754</v>
      </c>
    </row>
    <row r="11" spans="1:16" x14ac:dyDescent="0.25">
      <c r="A11" s="17"/>
      <c r="B11" s="55">
        <v>5</v>
      </c>
      <c r="C11" s="19" t="s">
        <v>254</v>
      </c>
      <c r="D11" s="20">
        <v>2.2998920000000003</v>
      </c>
      <c r="E11" s="21">
        <v>72.9691830000001</v>
      </c>
      <c r="F11" s="21">
        <f t="shared" si="0"/>
        <v>71.424521154843603</v>
      </c>
      <c r="G11" s="21">
        <v>70.521787954843603</v>
      </c>
      <c r="H11" s="21">
        <v>0.9027331999999999</v>
      </c>
      <c r="I11" s="21">
        <v>0</v>
      </c>
      <c r="J11" s="22">
        <f t="shared" si="1"/>
        <v>0.96645988149330797</v>
      </c>
      <c r="K11" s="22">
        <f t="shared" si="2"/>
        <v>0.97883131232048337</v>
      </c>
      <c r="L11" s="23">
        <f t="shared" si="3"/>
        <v>0.97883131232048337</v>
      </c>
      <c r="M11" s="4"/>
      <c r="N11" t="s">
        <v>257</v>
      </c>
      <c r="O11" s="5">
        <v>7.0629816085401043</v>
      </c>
      <c r="P11" s="71">
        <v>0.8861619125464073</v>
      </c>
    </row>
    <row r="12" spans="1:16" x14ac:dyDescent="0.25">
      <c r="A12" s="17"/>
      <c r="B12" s="55">
        <v>6</v>
      </c>
      <c r="C12" s="19" t="s">
        <v>255</v>
      </c>
      <c r="D12" s="20">
        <v>2.8892230000000003</v>
      </c>
      <c r="E12" s="21">
        <v>1.6830389999999997</v>
      </c>
      <c r="F12" s="21">
        <f t="shared" si="0"/>
        <v>0.58149529985791715</v>
      </c>
      <c r="G12" s="21">
        <v>0.47522442985791713</v>
      </c>
      <c r="H12" s="21">
        <v>8.34757E-2</v>
      </c>
      <c r="I12" s="21">
        <v>2.2795169999999997E-2</v>
      </c>
      <c r="J12" s="22">
        <f t="shared" si="1"/>
        <v>0.28236091371496275</v>
      </c>
      <c r="K12" s="22">
        <f t="shared" si="2"/>
        <v>0.33195911078585655</v>
      </c>
      <c r="L12" s="23">
        <f t="shared" si="3"/>
        <v>0.34550316413221394</v>
      </c>
      <c r="M12" s="4"/>
      <c r="N12" t="s">
        <v>273</v>
      </c>
      <c r="O12" s="5">
        <v>7.209000114664435E-2</v>
      </c>
      <c r="P12" s="71">
        <v>0.85733655003977305</v>
      </c>
    </row>
    <row r="13" spans="1:16" x14ac:dyDescent="0.25">
      <c r="A13" s="17"/>
      <c r="B13" s="55">
        <v>7</v>
      </c>
      <c r="C13" s="19" t="s">
        <v>256</v>
      </c>
      <c r="D13" s="20">
        <v>0</v>
      </c>
      <c r="E13" s="21">
        <v>0.01</v>
      </c>
      <c r="F13" s="21">
        <f t="shared" si="0"/>
        <v>0</v>
      </c>
      <c r="G13" s="21">
        <v>0</v>
      </c>
      <c r="H13" s="21">
        <v>0</v>
      </c>
      <c r="I13" s="21">
        <v>0</v>
      </c>
      <c r="J13" s="22">
        <f t="shared" si="1"/>
        <v>0</v>
      </c>
      <c r="K13" s="22">
        <f t="shared" si="2"/>
        <v>0</v>
      </c>
      <c r="L13" s="23">
        <f t="shared" si="3"/>
        <v>0</v>
      </c>
      <c r="M13" s="4"/>
      <c r="N13" t="s">
        <v>265</v>
      </c>
      <c r="O13" s="5">
        <v>8.1643835918755059</v>
      </c>
      <c r="P13" s="71">
        <v>0.53306239173906411</v>
      </c>
    </row>
    <row r="14" spans="1:16" x14ac:dyDescent="0.25">
      <c r="A14" s="17"/>
      <c r="B14" s="55">
        <v>8</v>
      </c>
      <c r="C14" s="19" t="s">
        <v>257</v>
      </c>
      <c r="D14" s="20">
        <v>12.589996999999999</v>
      </c>
      <c r="E14" s="21">
        <v>7.970305999999999</v>
      </c>
      <c r="F14" s="21">
        <f t="shared" si="0"/>
        <v>7.0629816085401043</v>
      </c>
      <c r="G14" s="21">
        <v>4.805322888540104</v>
      </c>
      <c r="H14" s="21">
        <v>0.40173579000000004</v>
      </c>
      <c r="I14" s="21">
        <v>1.85592293</v>
      </c>
      <c r="J14" s="22">
        <f t="shared" si="1"/>
        <v>0.60290318697175549</v>
      </c>
      <c r="K14" s="22">
        <f t="shared" si="2"/>
        <v>0.65330724799525952</v>
      </c>
      <c r="L14" s="23">
        <f t="shared" si="3"/>
        <v>0.8861619125464073</v>
      </c>
      <c r="M14" s="4"/>
      <c r="N14" t="s">
        <v>267</v>
      </c>
      <c r="O14" s="5">
        <v>3.6832859739661217E-2</v>
      </c>
      <c r="P14" s="71">
        <v>0.51896271507398795</v>
      </c>
    </row>
    <row r="15" spans="1:16" x14ac:dyDescent="0.25">
      <c r="A15" s="17"/>
      <c r="B15" s="55">
        <v>9</v>
      </c>
      <c r="C15" s="19" t="s">
        <v>258</v>
      </c>
      <c r="D15" s="20">
        <v>1.671983999999999</v>
      </c>
      <c r="E15" s="21">
        <v>66.491421000000102</v>
      </c>
      <c r="F15" s="21">
        <f t="shared" si="0"/>
        <v>64.870467811532976</v>
      </c>
      <c r="G15" s="21">
        <v>62.603627511532977</v>
      </c>
      <c r="H15" s="21">
        <v>2.1388210200000004</v>
      </c>
      <c r="I15" s="21">
        <v>0.12801928000000001</v>
      </c>
      <c r="J15" s="22">
        <f t="shared" si="1"/>
        <v>0.94152939687561921</v>
      </c>
      <c r="K15" s="22">
        <f t="shared" si="2"/>
        <v>0.97369626874921011</v>
      </c>
      <c r="L15" s="23">
        <f t="shared" si="3"/>
        <v>0.97562161908876754</v>
      </c>
      <c r="M15" s="4"/>
      <c r="N15" t="s">
        <v>259</v>
      </c>
      <c r="O15" s="5">
        <v>0.19592900429181753</v>
      </c>
      <c r="P15" s="71">
        <v>0.50943049030123855</v>
      </c>
    </row>
    <row r="16" spans="1:16" x14ac:dyDescent="0.25">
      <c r="A16" s="17"/>
      <c r="B16" s="55">
        <v>10</v>
      </c>
      <c r="C16" s="19" t="s">
        <v>259</v>
      </c>
      <c r="D16" s="20">
        <v>0.46800399999999998</v>
      </c>
      <c r="E16" s="21">
        <v>0.384604</v>
      </c>
      <c r="F16" s="21">
        <f t="shared" si="0"/>
        <v>0.19592900429181753</v>
      </c>
      <c r="G16" s="21">
        <v>0.18622900429181755</v>
      </c>
      <c r="H16" s="21">
        <v>9.7000000000000003E-3</v>
      </c>
      <c r="I16" s="21">
        <v>0</v>
      </c>
      <c r="J16" s="22">
        <f t="shared" si="1"/>
        <v>0.4842097437671411</v>
      </c>
      <c r="K16" s="22">
        <f t="shared" si="2"/>
        <v>0.50943049030123855</v>
      </c>
      <c r="L16" s="23">
        <f t="shared" si="3"/>
        <v>0.50943049030123855</v>
      </c>
      <c r="M16" s="4"/>
      <c r="N16" t="s">
        <v>250</v>
      </c>
      <c r="O16" s="5">
        <v>0.47446537999999999</v>
      </c>
      <c r="P16" s="71">
        <v>0.50576624113112301</v>
      </c>
    </row>
    <row r="17" spans="1:16" x14ac:dyDescent="0.25">
      <c r="A17" s="17"/>
      <c r="B17" s="55">
        <v>11</v>
      </c>
      <c r="C17" s="19" t="s">
        <v>260</v>
      </c>
      <c r="D17" s="20">
        <v>1.0059180000000001</v>
      </c>
      <c r="E17" s="21">
        <v>0.6616470000000001</v>
      </c>
      <c r="F17" s="21">
        <f t="shared" si="0"/>
        <v>9.8558399292667215E-2</v>
      </c>
      <c r="G17" s="21">
        <v>5.433469929266721E-2</v>
      </c>
      <c r="H17" s="21">
        <v>4.7236999999999999E-3</v>
      </c>
      <c r="I17" s="21">
        <v>3.9500000000000007E-2</v>
      </c>
      <c r="J17" s="22">
        <f t="shared" si="1"/>
        <v>8.212037429727212E-2</v>
      </c>
      <c r="K17" s="22">
        <f t="shared" si="2"/>
        <v>8.9259679697281477E-2</v>
      </c>
      <c r="L17" s="23">
        <f t="shared" si="3"/>
        <v>0.1489591871385606</v>
      </c>
      <c r="M17" s="4"/>
      <c r="N17" t="s">
        <v>266</v>
      </c>
      <c r="O17" s="5">
        <v>0.13893143999999999</v>
      </c>
      <c r="P17" s="71">
        <v>0.50064481721050069</v>
      </c>
    </row>
    <row r="18" spans="1:16" x14ac:dyDescent="0.25">
      <c r="A18" s="17"/>
      <c r="B18" s="55">
        <v>12</v>
      </c>
      <c r="C18" s="19" t="s">
        <v>261</v>
      </c>
      <c r="D18" s="20">
        <v>1.5159970000000003</v>
      </c>
      <c r="E18" s="21">
        <v>3.2345320000000002</v>
      </c>
      <c r="F18" s="21">
        <f t="shared" si="0"/>
        <v>1.0935793684354411</v>
      </c>
      <c r="G18" s="21">
        <v>0.90611112843544106</v>
      </c>
      <c r="H18" s="21">
        <v>0.12867144</v>
      </c>
      <c r="I18" s="21">
        <v>5.8796800000000003E-2</v>
      </c>
      <c r="J18" s="22">
        <f t="shared" si="1"/>
        <v>0.28013670244580702</v>
      </c>
      <c r="K18" s="22">
        <f t="shared" si="2"/>
        <v>0.31991724565885915</v>
      </c>
      <c r="L18" s="23">
        <f t="shared" si="3"/>
        <v>0.3380950840602106</v>
      </c>
      <c r="M18" s="4"/>
      <c r="N18" t="s">
        <v>274</v>
      </c>
      <c r="O18" s="5">
        <v>5.7468180047422948E-2</v>
      </c>
      <c r="P18" s="71">
        <v>0.49130280195452669</v>
      </c>
    </row>
    <row r="19" spans="1:16" x14ac:dyDescent="0.25">
      <c r="A19" s="17"/>
      <c r="B19" s="55">
        <v>13</v>
      </c>
      <c r="C19" s="19" t="s">
        <v>262</v>
      </c>
      <c r="D19" s="20">
        <v>1.2923389999999997</v>
      </c>
      <c r="E19" s="21">
        <v>1.3123889999999998</v>
      </c>
      <c r="F19" s="21">
        <f t="shared" si="0"/>
        <v>0.24750875307753775</v>
      </c>
      <c r="G19" s="21">
        <v>0.23418100307753775</v>
      </c>
      <c r="H19" s="21">
        <v>0</v>
      </c>
      <c r="I19" s="21">
        <v>1.3327749999999999E-2</v>
      </c>
      <c r="J19" s="22">
        <f t="shared" si="1"/>
        <v>0.17843871220921373</v>
      </c>
      <c r="K19" s="22">
        <f t="shared" si="2"/>
        <v>0.17843871220921373</v>
      </c>
      <c r="L19" s="23">
        <f t="shared" si="3"/>
        <v>0.188594047250882</v>
      </c>
      <c r="M19" s="4"/>
      <c r="N19" t="s">
        <v>270</v>
      </c>
      <c r="O19" s="5">
        <v>0.93195412877802608</v>
      </c>
      <c r="P19" s="71">
        <v>0.39966863985382484</v>
      </c>
    </row>
    <row r="20" spans="1:16" x14ac:dyDescent="0.25">
      <c r="A20" s="17"/>
      <c r="B20" s="55">
        <v>14</v>
      </c>
      <c r="C20" s="19" t="s">
        <v>263</v>
      </c>
      <c r="D20" s="20">
        <v>0.23</v>
      </c>
      <c r="E20" s="21">
        <v>37.956955999999991</v>
      </c>
      <c r="F20" s="21">
        <f t="shared" si="0"/>
        <v>37.921051452064859</v>
      </c>
      <c r="G20" s="21">
        <v>37.915916052064858</v>
      </c>
      <c r="H20" s="21">
        <v>0</v>
      </c>
      <c r="I20" s="21">
        <v>5.1354E-3</v>
      </c>
      <c r="J20" s="22">
        <f t="shared" si="1"/>
        <v>0.99891877662858075</v>
      </c>
      <c r="K20" s="22">
        <f t="shared" si="2"/>
        <v>0.99891877662858075</v>
      </c>
      <c r="L20" s="23">
        <f t="shared" si="3"/>
        <v>0.99905407198788199</v>
      </c>
      <c r="M20" s="4"/>
      <c r="N20" t="s">
        <v>251</v>
      </c>
      <c r="O20" s="5">
        <v>0.43109052433598583</v>
      </c>
      <c r="P20" s="71">
        <v>0.39963931025799215</v>
      </c>
    </row>
    <row r="21" spans="1:16" x14ac:dyDescent="0.25">
      <c r="A21" s="17"/>
      <c r="B21" s="55">
        <v>15</v>
      </c>
      <c r="C21" s="19" t="s">
        <v>264</v>
      </c>
      <c r="D21" s="20">
        <v>42.257172999999995</v>
      </c>
      <c r="E21" s="21">
        <v>45.394538000000026</v>
      </c>
      <c r="F21" s="21">
        <f t="shared" si="0"/>
        <v>16.954451601937635</v>
      </c>
      <c r="G21" s="21">
        <v>13.269435321937635</v>
      </c>
      <c r="H21" s="21">
        <v>1.5514003500000002</v>
      </c>
      <c r="I21" s="21">
        <v>2.1336159300000004</v>
      </c>
      <c r="J21" s="22">
        <f t="shared" si="1"/>
        <v>0.29231347881407294</v>
      </c>
      <c r="K21" s="22">
        <f t="shared" si="2"/>
        <v>0.32648940434061974</v>
      </c>
      <c r="L21" s="23">
        <f t="shared" si="3"/>
        <v>0.37349100462125256</v>
      </c>
      <c r="M21" s="4"/>
      <c r="N21" t="s">
        <v>264</v>
      </c>
      <c r="O21" s="5">
        <v>16.954451601937635</v>
      </c>
      <c r="P21" s="71">
        <v>0.37349100462125256</v>
      </c>
    </row>
    <row r="22" spans="1:16" x14ac:dyDescent="0.25">
      <c r="A22" s="17"/>
      <c r="B22" s="55">
        <v>16</v>
      </c>
      <c r="C22" s="19" t="s">
        <v>265</v>
      </c>
      <c r="D22" s="20">
        <v>21.549377</v>
      </c>
      <c r="E22" s="21">
        <v>15.316000000000001</v>
      </c>
      <c r="F22" s="21">
        <f t="shared" si="0"/>
        <v>8.1643835918755059</v>
      </c>
      <c r="G22" s="21">
        <v>7.5000139218755066</v>
      </c>
      <c r="H22" s="21">
        <v>0.36983209</v>
      </c>
      <c r="I22" s="21">
        <v>0.29453758000000002</v>
      </c>
      <c r="J22" s="22">
        <f t="shared" si="1"/>
        <v>0.48968489957400796</v>
      </c>
      <c r="K22" s="22">
        <f t="shared" si="2"/>
        <v>0.5138316800649978</v>
      </c>
      <c r="L22" s="23">
        <f t="shared" si="3"/>
        <v>0.53306239173906411</v>
      </c>
      <c r="M22" s="4"/>
      <c r="N22" t="s">
        <v>271</v>
      </c>
      <c r="O22" s="5">
        <v>0.22371079018768009</v>
      </c>
      <c r="P22" s="71">
        <v>0.35060265672167079</v>
      </c>
    </row>
    <row r="23" spans="1:16" x14ac:dyDescent="0.25">
      <c r="A23" s="17"/>
      <c r="B23" s="55">
        <v>17</v>
      </c>
      <c r="C23" s="19" t="s">
        <v>266</v>
      </c>
      <c r="D23" s="20">
        <v>2.3075049999999999</v>
      </c>
      <c r="E23" s="21">
        <v>0.277505</v>
      </c>
      <c r="F23" s="21">
        <f t="shared" si="0"/>
        <v>0.13893143999999999</v>
      </c>
      <c r="G23" s="21">
        <v>0</v>
      </c>
      <c r="H23" s="21">
        <v>0.13893143999999999</v>
      </c>
      <c r="I23" s="21">
        <v>0</v>
      </c>
      <c r="J23" s="22">
        <f t="shared" si="1"/>
        <v>0</v>
      </c>
      <c r="K23" s="22">
        <f t="shared" si="2"/>
        <v>0.50064481721050069</v>
      </c>
      <c r="L23" s="23">
        <f t="shared" si="3"/>
        <v>0.50064481721050069</v>
      </c>
      <c r="M23" s="4"/>
      <c r="N23" t="s">
        <v>255</v>
      </c>
      <c r="O23" s="5">
        <v>0.58149529985791715</v>
      </c>
      <c r="P23" s="71">
        <v>0.34550316413221394</v>
      </c>
    </row>
    <row r="24" spans="1:16" x14ac:dyDescent="0.25">
      <c r="A24" s="17"/>
      <c r="B24" s="55">
        <v>18</v>
      </c>
      <c r="C24" s="19" t="s">
        <v>267</v>
      </c>
      <c r="D24" s="20">
        <v>7.0973999999999995E-2</v>
      </c>
      <c r="E24" s="21">
        <v>7.0973999999999995E-2</v>
      </c>
      <c r="F24" s="21">
        <f t="shared" si="0"/>
        <v>3.6832859739661217E-2</v>
      </c>
      <c r="G24" s="21">
        <v>3.6832859739661217E-2</v>
      </c>
      <c r="H24" s="21">
        <v>0</v>
      </c>
      <c r="I24" s="21">
        <v>0</v>
      </c>
      <c r="J24" s="22">
        <f t="shared" si="1"/>
        <v>0.51896271507398795</v>
      </c>
      <c r="K24" s="22">
        <f t="shared" si="2"/>
        <v>0.51896271507398795</v>
      </c>
      <c r="L24" s="23">
        <f t="shared" si="3"/>
        <v>0.51896271507398795</v>
      </c>
      <c r="M24" s="4"/>
      <c r="N24" t="s">
        <v>261</v>
      </c>
      <c r="O24" s="5">
        <v>1.0935793684354411</v>
      </c>
      <c r="P24" s="71">
        <v>0.3380950840602106</v>
      </c>
    </row>
    <row r="25" spans="1:16" x14ac:dyDescent="0.25">
      <c r="A25" s="17"/>
      <c r="B25" s="55">
        <v>19</v>
      </c>
      <c r="C25" s="19" t="s">
        <v>268</v>
      </c>
      <c r="D25" s="20">
        <v>0.35067999999999999</v>
      </c>
      <c r="E25" s="21">
        <v>0.40564499999999998</v>
      </c>
      <c r="F25" s="21">
        <f t="shared" si="0"/>
        <v>0.12624726192526087</v>
      </c>
      <c r="G25" s="21">
        <v>0.10802712192526087</v>
      </c>
      <c r="H25" s="21">
        <v>3.31007E-3</v>
      </c>
      <c r="I25" s="21">
        <v>1.4910069999999999E-2</v>
      </c>
      <c r="J25" s="22">
        <f t="shared" si="1"/>
        <v>0.2663095118274868</v>
      </c>
      <c r="K25" s="22">
        <f t="shared" si="2"/>
        <v>0.27446952859091295</v>
      </c>
      <c r="L25" s="23">
        <f t="shared" si="3"/>
        <v>0.31122597819586306</v>
      </c>
      <c r="M25" s="4"/>
      <c r="N25" t="s">
        <v>268</v>
      </c>
      <c r="O25" s="5">
        <v>0.12624726192526087</v>
      </c>
      <c r="P25" s="71">
        <v>0.31122597819586306</v>
      </c>
    </row>
    <row r="26" spans="1:16" x14ac:dyDescent="0.25">
      <c r="A26" s="17"/>
      <c r="B26" s="55">
        <v>20</v>
      </c>
      <c r="C26" s="19" t="s">
        <v>269</v>
      </c>
      <c r="D26" s="20">
        <v>3.2503529999999996</v>
      </c>
      <c r="E26" s="21">
        <v>1.7219479999999998</v>
      </c>
      <c r="F26" s="21">
        <f t="shared" si="0"/>
        <v>0.17682522628474234</v>
      </c>
      <c r="G26" s="21">
        <v>0.16554222628474236</v>
      </c>
      <c r="H26" s="21">
        <v>1.1283E-2</v>
      </c>
      <c r="I26" s="21">
        <v>0</v>
      </c>
      <c r="J26" s="22">
        <f t="shared" si="1"/>
        <v>9.6136600109145209E-2</v>
      </c>
      <c r="K26" s="22">
        <f t="shared" si="2"/>
        <v>0.10268906278513774</v>
      </c>
      <c r="L26" s="23">
        <f t="shared" si="3"/>
        <v>0.10268906278513774</v>
      </c>
      <c r="M26" s="4"/>
      <c r="N26" t="s">
        <v>253</v>
      </c>
      <c r="O26" s="5">
        <v>0.37687415968487659</v>
      </c>
      <c r="P26" s="71">
        <v>0.22248758033029867</v>
      </c>
    </row>
    <row r="27" spans="1:16" x14ac:dyDescent="0.25">
      <c r="A27" s="17"/>
      <c r="B27" s="55">
        <v>21</v>
      </c>
      <c r="C27" s="19" t="s">
        <v>270</v>
      </c>
      <c r="D27" s="20">
        <v>2.1822409999999994</v>
      </c>
      <c r="E27" s="21">
        <v>2.3318169999999996</v>
      </c>
      <c r="F27" s="21">
        <f t="shared" si="0"/>
        <v>0.93195412877802608</v>
      </c>
      <c r="G27" s="21">
        <v>0.3498395187780261</v>
      </c>
      <c r="H27" s="21">
        <v>0.58211460999999998</v>
      </c>
      <c r="I27" s="21">
        <v>0</v>
      </c>
      <c r="J27" s="22">
        <f t="shared" si="1"/>
        <v>0.15002871956848507</v>
      </c>
      <c r="K27" s="22">
        <f t="shared" si="2"/>
        <v>0.39966863985382484</v>
      </c>
      <c r="L27" s="23">
        <f t="shared" si="3"/>
        <v>0.39966863985382484</v>
      </c>
      <c r="M27" s="4"/>
      <c r="N27" t="s">
        <v>262</v>
      </c>
      <c r="O27" s="5">
        <v>0.24750875307753775</v>
      </c>
      <c r="P27" s="71">
        <v>0.188594047250882</v>
      </c>
    </row>
    <row r="28" spans="1:16" x14ac:dyDescent="0.25">
      <c r="A28" s="17"/>
      <c r="B28" s="55">
        <v>22</v>
      </c>
      <c r="C28" s="19" t="s">
        <v>271</v>
      </c>
      <c r="D28" s="20">
        <v>1.1044129999999999</v>
      </c>
      <c r="E28" s="21">
        <v>0.63807499999999995</v>
      </c>
      <c r="F28" s="21">
        <f t="shared" si="0"/>
        <v>0.22371079018768009</v>
      </c>
      <c r="G28" s="21">
        <v>1.3020000187680125E-2</v>
      </c>
      <c r="H28" s="21">
        <v>0.19190404999999996</v>
      </c>
      <c r="I28" s="21">
        <v>1.878674E-2</v>
      </c>
      <c r="J28" s="22">
        <f t="shared" si="1"/>
        <v>2.0405125083540535E-2</v>
      </c>
      <c r="K28" s="22">
        <f t="shared" si="2"/>
        <v>0.32115981693011025</v>
      </c>
      <c r="L28" s="23">
        <f t="shared" si="3"/>
        <v>0.35060265672167079</v>
      </c>
      <c r="M28" s="4"/>
      <c r="N28" t="s">
        <v>260</v>
      </c>
      <c r="O28" s="5">
        <v>9.8558399292667215E-2</v>
      </c>
      <c r="P28" s="71">
        <v>0.1489591871385606</v>
      </c>
    </row>
    <row r="29" spans="1:16" x14ac:dyDescent="0.25">
      <c r="A29" s="17"/>
      <c r="B29" s="55">
        <v>23</v>
      </c>
      <c r="C29" s="19" t="s">
        <v>272</v>
      </c>
      <c r="D29" s="20">
        <v>0.57612399999999997</v>
      </c>
      <c r="E29" s="21">
        <v>0.61312399999999989</v>
      </c>
      <c r="F29" s="21">
        <f t="shared" si="0"/>
        <v>1.8826580140739679E-2</v>
      </c>
      <c r="G29" s="21">
        <v>1.8826580140739679E-2</v>
      </c>
      <c r="H29" s="21">
        <v>0</v>
      </c>
      <c r="I29" s="21">
        <v>0</v>
      </c>
      <c r="J29" s="22">
        <f t="shared" si="1"/>
        <v>3.0705991187328637E-2</v>
      </c>
      <c r="K29" s="22">
        <f t="shared" si="2"/>
        <v>3.0705991187328637E-2</v>
      </c>
      <c r="L29" s="23">
        <f t="shared" si="3"/>
        <v>3.0705991187328637E-2</v>
      </c>
      <c r="M29" s="4"/>
      <c r="N29" t="s">
        <v>269</v>
      </c>
      <c r="O29" s="5">
        <v>0.17682522628474234</v>
      </c>
      <c r="P29" s="71">
        <v>0.10268906278513774</v>
      </c>
    </row>
    <row r="30" spans="1:16" x14ac:dyDescent="0.25">
      <c r="A30" s="17"/>
      <c r="B30" s="55">
        <v>24</v>
      </c>
      <c r="C30" s="19" t="s">
        <v>273</v>
      </c>
      <c r="D30" s="20">
        <v>2.23E-2</v>
      </c>
      <c r="E30" s="21">
        <v>8.4085999999999994E-2</v>
      </c>
      <c r="F30" s="21">
        <f t="shared" si="0"/>
        <v>7.209000114664435E-2</v>
      </c>
      <c r="G30" s="21">
        <v>4.6200001146644354E-2</v>
      </c>
      <c r="H30" s="21">
        <v>2.5890000000000003E-2</v>
      </c>
      <c r="I30" s="21">
        <v>0</v>
      </c>
      <c r="J30" s="22">
        <f t="shared" si="1"/>
        <v>0.54943749431111433</v>
      </c>
      <c r="K30" s="22">
        <f t="shared" si="2"/>
        <v>0.85733655003977305</v>
      </c>
      <c r="L30" s="23">
        <f t="shared" si="3"/>
        <v>0.85733655003977305</v>
      </c>
      <c r="M30" s="4"/>
      <c r="N30" t="s">
        <v>272</v>
      </c>
      <c r="O30" s="5">
        <v>1.8826580140739679E-2</v>
      </c>
      <c r="P30" s="71">
        <v>3.0705991187328637E-2</v>
      </c>
    </row>
    <row r="31" spans="1:16" ht="15.75" thickBot="1" x14ac:dyDescent="0.3">
      <c r="A31" s="24"/>
      <c r="B31" s="56">
        <v>25</v>
      </c>
      <c r="C31" s="26" t="s">
        <v>274</v>
      </c>
      <c r="D31" s="27">
        <v>6.2051759999999998</v>
      </c>
      <c r="E31" s="28">
        <v>0.11697100000000002</v>
      </c>
      <c r="F31" s="28">
        <f t="shared" si="0"/>
        <v>5.7468180047422948E-2</v>
      </c>
      <c r="G31" s="28">
        <v>1.7950000474229455E-3</v>
      </c>
      <c r="H31" s="28">
        <v>5.5673180000000003E-2</v>
      </c>
      <c r="I31" s="28">
        <v>0</v>
      </c>
      <c r="J31" s="29">
        <f t="shared" si="1"/>
        <v>1.5345684378375368E-2</v>
      </c>
      <c r="K31" s="29">
        <f t="shared" si="2"/>
        <v>0.49130280195452669</v>
      </c>
      <c r="L31" s="30">
        <f t="shared" si="3"/>
        <v>0.49130280195452669</v>
      </c>
      <c r="M31" s="4"/>
      <c r="N31" t="s">
        <v>256</v>
      </c>
      <c r="O31" s="5">
        <v>0</v>
      </c>
      <c r="P31" s="71">
        <v>0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topLeftCell="A2" workbookViewId="0">
      <selection activeCell="A22" sqref="A22:D22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140625" customWidth="1"/>
    <col min="6" max="6" width="13.5703125" customWidth="1"/>
    <col min="7" max="9" width="0" hidden="1" customWidth="1"/>
  </cols>
  <sheetData>
    <row r="1" spans="1:13" ht="15.75" x14ac:dyDescent="0.25">
      <c r="A1" s="50">
        <v>47</v>
      </c>
      <c r="B1" s="49" t="s">
        <v>30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797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107.952738</v>
      </c>
      <c r="E6" s="14">
        <v>317.33355900000009</v>
      </c>
      <c r="F6" s="14">
        <v>264.85505292959539</v>
      </c>
      <c r="G6" s="14">
        <v>252.76107088959543</v>
      </c>
      <c r="H6" s="14">
        <v>7.1536398200000004</v>
      </c>
      <c r="I6" s="14">
        <v>4.9403422200000016</v>
      </c>
      <c r="J6" s="15">
        <v>0.79651541326454967</v>
      </c>
      <c r="K6" s="15">
        <v>0.8190583798595199</v>
      </c>
      <c r="L6" s="16">
        <v>0.83462667410349556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67.276957999999993</v>
      </c>
      <c r="E7" s="38">
        <f ca="1">SUM(E8:OFFSET(E6,MATCH("PROYECTOS",$A$8:$A$50,0),0))</f>
        <v>73.947006000000016</v>
      </c>
      <c r="F7" s="38">
        <f ca="1">SUM(F8:OFFSET(F6,MATCH("PROYECTOS",$A$8:$A$50,0),0))</f>
        <v>29.407111385882381</v>
      </c>
      <c r="G7" s="38">
        <f ca="1">SUM(G8:OFFSET(G6,MATCH("PROYECTOS",$A$8:$A$50,0),0))</f>
        <v>23.500521795882378</v>
      </c>
      <c r="H7" s="38">
        <f ca="1">SUM(H8:OFFSET(H6,MATCH("PROYECTOS",$A$8:$A$50,0),0))</f>
        <v>3.4806572699999987</v>
      </c>
      <c r="I7" s="38">
        <f ca="1">SUM(I8:OFFSET(I6,MATCH("PROYECTOS",$A$8:$A$50,0),0))</f>
        <v>2.4259323200000003</v>
      </c>
      <c r="J7" s="39">
        <f ca="1">IFERROR(G7/E7,0)</f>
        <v>0.31780220819058413</v>
      </c>
      <c r="K7" s="39">
        <f ca="1">IFERROR(SUM(G7,H7)/E7,0)</f>
        <v>0.36487182545135594</v>
      </c>
      <c r="L7" s="40">
        <f ca="1">IFERROR(SUM(G7,H7,I7)/E7,0)</f>
        <v>0.39767818842972996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22.445728999999993</v>
      </c>
      <c r="E8" s="21">
        <v>28.356435000000005</v>
      </c>
      <c r="F8" s="21">
        <f t="shared" ref="F8:F12" si="0">SUM(G8,H8,I8)</f>
        <v>9.9121313962284407</v>
      </c>
      <c r="G8" s="21">
        <v>7.632523006228439</v>
      </c>
      <c r="H8" s="21">
        <v>0.88308693000000016</v>
      </c>
      <c r="I8" s="21">
        <v>1.3965214600000002</v>
      </c>
      <c r="J8" s="22">
        <f t="shared" ref="J8:J13" si="1">IFERROR(G8/E8,0)</f>
        <v>0.26916370151002544</v>
      </c>
      <c r="K8" s="22">
        <f t="shared" ref="K8:K13" si="2">IFERROR(SUM(G8,H8)/E8,0)</f>
        <v>0.30030608347729321</v>
      </c>
      <c r="L8" s="23">
        <f t="shared" ref="L8:L13" si="3">IFERROR(SUM(G8,H8,I8)/E8,0)</f>
        <v>0.34955492099865298</v>
      </c>
      <c r="M8" s="4"/>
    </row>
    <row r="9" spans="1:13" ht="63.75" x14ac:dyDescent="0.25">
      <c r="A9" s="17"/>
      <c r="B9" s="19">
        <v>3000085</v>
      </c>
      <c r="C9" s="19" t="s">
        <v>799</v>
      </c>
      <c r="D9" s="20">
        <v>40.787911000000008</v>
      </c>
      <c r="E9" s="21">
        <v>40.797910999999999</v>
      </c>
      <c r="F9" s="21">
        <f t="shared" si="0"/>
        <v>17.544033430569318</v>
      </c>
      <c r="G9" s="21">
        <v>14.586794760569319</v>
      </c>
      <c r="H9" s="21">
        <v>2.2224924699999988</v>
      </c>
      <c r="I9" s="21">
        <v>0.73474620000000002</v>
      </c>
      <c r="J9" s="22">
        <f t="shared" si="1"/>
        <v>0.35753778571087425</v>
      </c>
      <c r="K9" s="22">
        <f t="shared" si="2"/>
        <v>0.41201342957411025</v>
      </c>
      <c r="L9" s="23">
        <f t="shared" si="3"/>
        <v>0.43002283696754273</v>
      </c>
      <c r="M9" s="4"/>
    </row>
    <row r="10" spans="1:13" ht="38.25" x14ac:dyDescent="0.25">
      <c r="A10" s="17"/>
      <c r="B10" s="19">
        <v>3000494</v>
      </c>
      <c r="C10" s="19" t="s">
        <v>800</v>
      </c>
      <c r="D10" s="20">
        <v>0.35560600000000003</v>
      </c>
      <c r="E10" s="21">
        <v>0.71054800000000007</v>
      </c>
      <c r="F10" s="21">
        <f t="shared" si="0"/>
        <v>0.18444702972228424</v>
      </c>
      <c r="G10" s="21">
        <v>0.12994972972228425</v>
      </c>
      <c r="H10" s="21">
        <v>3.094415E-2</v>
      </c>
      <c r="I10" s="21">
        <v>2.3553150000000002E-2</v>
      </c>
      <c r="J10" s="22">
        <f t="shared" si="1"/>
        <v>0.18288663077270534</v>
      </c>
      <c r="K10" s="22">
        <f t="shared" si="2"/>
        <v>0.22643632762640137</v>
      </c>
      <c r="L10" s="23">
        <f t="shared" si="3"/>
        <v>0.25958419378041203</v>
      </c>
      <c r="M10" s="4"/>
    </row>
    <row r="11" spans="1:13" ht="51" x14ac:dyDescent="0.25">
      <c r="A11" s="17"/>
      <c r="B11" s="19">
        <v>3000495</v>
      </c>
      <c r="C11" s="19" t="s">
        <v>801</v>
      </c>
      <c r="D11" s="20">
        <v>0.94002400000000008</v>
      </c>
      <c r="E11" s="21">
        <v>0.95707400000000009</v>
      </c>
      <c r="F11" s="21">
        <f t="shared" si="0"/>
        <v>0.31106560264896882</v>
      </c>
      <c r="G11" s="21">
        <v>0.15777664264896885</v>
      </c>
      <c r="H11" s="21">
        <v>6.9267739999999994E-2</v>
      </c>
      <c r="I11" s="21">
        <v>8.4021219999999994E-2</v>
      </c>
      <c r="J11" s="22">
        <f t="shared" si="1"/>
        <v>0.16485312802246099</v>
      </c>
      <c r="K11" s="22">
        <f t="shared" si="2"/>
        <v>0.23722761526169223</v>
      </c>
      <c r="L11" s="23">
        <f t="shared" si="3"/>
        <v>0.32501729505656696</v>
      </c>
      <c r="M11" s="4"/>
    </row>
    <row r="12" spans="1:13" ht="38.25" x14ac:dyDescent="0.25">
      <c r="A12" s="17"/>
      <c r="B12" s="19">
        <v>3000496</v>
      </c>
      <c r="C12" s="19" t="s">
        <v>802</v>
      </c>
      <c r="D12" s="20">
        <v>2.7476879999999988</v>
      </c>
      <c r="E12" s="21">
        <v>3.125038</v>
      </c>
      <c r="F12" s="21">
        <f t="shared" si="0"/>
        <v>1.4554339267133667</v>
      </c>
      <c r="G12" s="21">
        <v>0.99347765671336674</v>
      </c>
      <c r="H12" s="21">
        <v>0.27486597999999995</v>
      </c>
      <c r="I12" s="21">
        <v>0.18709029000000002</v>
      </c>
      <c r="J12" s="22">
        <f t="shared" si="1"/>
        <v>0.31790898437502735</v>
      </c>
      <c r="K12" s="22">
        <f t="shared" si="2"/>
        <v>0.40586502842953165</v>
      </c>
      <c r="L12" s="23">
        <f t="shared" si="3"/>
        <v>0.46573319323264761</v>
      </c>
      <c r="M12" s="4"/>
    </row>
    <row r="13" spans="1:13" ht="15.75" thickBot="1" x14ac:dyDescent="0.3">
      <c r="A13" s="41" t="s">
        <v>294</v>
      </c>
      <c r="B13" s="43"/>
      <c r="C13" s="43"/>
      <c r="D13" s="44">
        <f ca="1">OFFSET(D13,-MATCH("PROYECTOS",$A$8:$A$50,0)-1,0)-(OFFSET(D13,-MATCH("PROYECTOS",$A$8:$A$50,0),0))</f>
        <v>40.675780000000003</v>
      </c>
      <c r="E13" s="45">
        <f t="shared" ref="E13:I13" ca="1" si="4">OFFSET(E13,-MATCH("PROYECTOS",$A$8:$A$50,0)-1,0)-(OFFSET(E13,-MATCH("PROYECTOS",$A$8:$A$50,0),0))</f>
        <v>243.38655300000008</v>
      </c>
      <c r="F13" s="45">
        <f t="shared" ca="1" si="4"/>
        <v>235.447941543713</v>
      </c>
      <c r="G13" s="45">
        <f t="shared" ca="1" si="4"/>
        <v>229.26054909371305</v>
      </c>
      <c r="H13" s="45">
        <f t="shared" ca="1" si="4"/>
        <v>3.6729825500000017</v>
      </c>
      <c r="I13" s="45">
        <f t="shared" ca="1" si="4"/>
        <v>2.5144099000000013</v>
      </c>
      <c r="J13" s="46">
        <f t="shared" ca="1" si="1"/>
        <v>0.94196062300004302</v>
      </c>
      <c r="K13" s="46">
        <f t="shared" ca="1" si="2"/>
        <v>0.9570517712361577</v>
      </c>
      <c r="L13" s="47">
        <f t="shared" ca="1" si="3"/>
        <v>0.96738270311800245</v>
      </c>
      <c r="M13" s="4"/>
    </row>
    <row r="14" spans="1:13" ht="15.75" thickBot="1" x14ac:dyDescent="0.3"/>
    <row r="15" spans="1:13" ht="15.75" thickBot="1" x14ac:dyDescent="0.3">
      <c r="A15" s="89" t="s">
        <v>316</v>
      </c>
      <c r="B15" s="90"/>
      <c r="C15" s="90"/>
      <c r="D15" s="91"/>
    </row>
    <row r="16" spans="1:13" ht="15.75" thickBot="1" x14ac:dyDescent="0.3">
      <c r="A16" s="1" t="s">
        <v>827</v>
      </c>
    </row>
    <row r="17" spans="1:4" ht="45" customHeight="1" x14ac:dyDescent="0.25">
      <c r="A17" s="82" t="s">
        <v>318</v>
      </c>
      <c r="B17" s="83"/>
      <c r="C17" s="83"/>
      <c r="D17" s="94" t="s">
        <v>319</v>
      </c>
    </row>
    <row r="18" spans="1:4" ht="15.75" thickBot="1" x14ac:dyDescent="0.3">
      <c r="A18" s="92"/>
      <c r="B18" s="93"/>
      <c r="C18" s="93"/>
      <c r="D18" s="95"/>
    </row>
    <row r="19" spans="1:4" x14ac:dyDescent="0.25">
      <c r="A19" s="17"/>
      <c r="B19" s="19">
        <v>3000001</v>
      </c>
      <c r="C19" s="19" t="s">
        <v>276</v>
      </c>
      <c r="D19" s="23">
        <v>0.34955492099865298</v>
      </c>
    </row>
    <row r="20" spans="1:4" ht="63.75" x14ac:dyDescent="0.25">
      <c r="A20" s="17"/>
      <c r="B20" s="19">
        <v>3000085</v>
      </c>
      <c r="C20" s="19" t="s">
        <v>799</v>
      </c>
      <c r="D20" s="23">
        <v>0.43002283696754273</v>
      </c>
    </row>
    <row r="21" spans="1:4" ht="38.25" x14ac:dyDescent="0.25">
      <c r="A21" s="17"/>
      <c r="B21" s="19">
        <v>3000494</v>
      </c>
      <c r="C21" s="19" t="s">
        <v>800</v>
      </c>
      <c r="D21" s="23">
        <v>0.25958419378041203</v>
      </c>
    </row>
    <row r="22" spans="1:4" ht="51.75" thickBot="1" x14ac:dyDescent="0.3">
      <c r="A22" s="24"/>
      <c r="B22" s="26">
        <v>3000495</v>
      </c>
      <c r="C22" s="26" t="s">
        <v>801</v>
      </c>
      <c r="D22" s="30">
        <v>0.32501729505656696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6"/>
  <sheetViews>
    <sheetView workbookViewId="0">
      <selection activeCell="A26" sqref="A26:XFD3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47</v>
      </c>
      <c r="B1" s="49" t="s">
        <v>30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798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107.952738</v>
      </c>
      <c r="I6" s="14">
        <v>317.33355900000009</v>
      </c>
      <c r="J6" s="14">
        <v>264.85505292959539</v>
      </c>
      <c r="K6" s="14">
        <v>252.76107088959543</v>
      </c>
      <c r="L6" s="14">
        <v>7.1536398200000004</v>
      </c>
      <c r="M6" s="14">
        <v>4.9403422200000016</v>
      </c>
      <c r="N6" s="15">
        <v>0.79651541326454967</v>
      </c>
      <c r="O6" s="15">
        <v>0.8190583798595199</v>
      </c>
      <c r="P6" s="16">
        <v>0.83462667410349556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ca="1">SUM(H8:OFFSET(H6,MATCH("PROYECTOS",$A$8:$A$45,0),0))</f>
        <v>67.276957999999993</v>
      </c>
      <c r="I7" s="38">
        <f ca="1">SUM(I8:OFFSET(I6,MATCH("PROYECTOS",$A$8:$A$45,0),0))</f>
        <v>73.947006000000002</v>
      </c>
      <c r="J7" s="38">
        <f ca="1">SUM(J8:OFFSET(J6,MATCH("PROYECTOS",$A$8:$A$45,0),0))</f>
        <v>29.407111385882374</v>
      </c>
      <c r="K7" s="38">
        <f ca="1">SUM(K8:OFFSET(K6,MATCH("PROYECTOS",$A$8:$A$45,0),0))</f>
        <v>23.500521795882378</v>
      </c>
      <c r="L7" s="38">
        <f ca="1">SUM(L8:OFFSET(L6,MATCH("PROYECTOS",$A$8:$A$45,0),0))</f>
        <v>3.4806572699999996</v>
      </c>
      <c r="M7" s="38">
        <f ca="1">SUM(M8:OFFSET(M6,MATCH("PROYECTOS",$A$8:$A$45,0),0))</f>
        <v>2.4259323200000003</v>
      </c>
      <c r="N7" s="39">
        <f ca="1">IFERROR(K7/I7,0)</f>
        <v>0.31780220819058419</v>
      </c>
      <c r="O7" s="39">
        <f ca="1">IFERROR(SUM(K7,L7)/I7,0)</f>
        <v>0.36487182545135599</v>
      </c>
      <c r="P7" s="40">
        <f ca="1">IFERROR(SUM(K7,L7,M7)/I7,0)</f>
        <v>0.39767818842973002</v>
      </c>
      <c r="Q7" s="64"/>
      <c r="R7" s="38"/>
      <c r="S7" s="40"/>
    </row>
    <row r="8" spans="1:19" ht="25.5" x14ac:dyDescent="0.25">
      <c r="A8" s="17"/>
      <c r="B8" s="19">
        <v>5000243</v>
      </c>
      <c r="C8" s="19" t="s">
        <v>803</v>
      </c>
      <c r="D8" s="68">
        <v>3000001</v>
      </c>
      <c r="E8" s="19" t="s">
        <v>276</v>
      </c>
      <c r="F8" s="69">
        <v>36</v>
      </c>
      <c r="G8" s="19" t="s">
        <v>534</v>
      </c>
      <c r="H8" s="20">
        <v>6.6395999999999997E-2</v>
      </c>
      <c r="I8" s="21">
        <v>6.6395999999999997E-2</v>
      </c>
      <c r="J8" s="21">
        <f t="shared" ref="J8:J25" si="0">SUM(K8,L8,M8)</f>
        <v>3.1834829788888283E-2</v>
      </c>
      <c r="K8" s="21">
        <v>1.9682019788888283E-2</v>
      </c>
      <c r="L8" s="21">
        <v>8.1528099999999999E-3</v>
      </c>
      <c r="M8" s="21">
        <v>4.0000000000000001E-3</v>
      </c>
      <c r="N8" s="22">
        <f t="shared" ref="N8:N26" si="1">IFERROR(K8/I8,0)</f>
        <v>0.29643381813495218</v>
      </c>
      <c r="O8" s="22">
        <f t="shared" ref="O8:O26" si="2">IFERROR(SUM(K8,L8)/I8,0)</f>
        <v>0.41922449829640768</v>
      </c>
      <c r="P8" s="23">
        <f t="shared" ref="P8:P26" si="3">IFERROR(SUM(K8,L8,M8)/I8,0)</f>
        <v>0.47946909134418164</v>
      </c>
      <c r="Q8" s="70">
        <v>10</v>
      </c>
      <c r="R8" s="21">
        <v>2</v>
      </c>
      <c r="S8" s="23">
        <f>IFERROR(R8/Q8,0)</f>
        <v>0.2</v>
      </c>
    </row>
    <row r="9" spans="1:19" ht="38.25" x14ac:dyDescent="0.25">
      <c r="A9" s="17"/>
      <c r="B9" s="19">
        <v>5000254</v>
      </c>
      <c r="C9" s="19" t="s">
        <v>804</v>
      </c>
      <c r="D9" s="68">
        <v>3000001</v>
      </c>
      <c r="E9" s="19" t="s">
        <v>276</v>
      </c>
      <c r="F9" s="69">
        <v>304</v>
      </c>
      <c r="G9" s="19" t="s">
        <v>820</v>
      </c>
      <c r="H9" s="20">
        <v>7.7150849999999993</v>
      </c>
      <c r="I9" s="21">
        <v>3.3377350000000003</v>
      </c>
      <c r="J9" s="21">
        <f t="shared" si="0"/>
        <v>0.71241414828512495</v>
      </c>
      <c r="K9" s="21">
        <v>0.42337128828512505</v>
      </c>
      <c r="L9" s="21">
        <v>0.15762953999999998</v>
      </c>
      <c r="M9" s="21">
        <v>0.13141332</v>
      </c>
      <c r="N9" s="22">
        <f t="shared" si="1"/>
        <v>0.12684388912994141</v>
      </c>
      <c r="O9" s="22">
        <f t="shared" si="2"/>
        <v>0.17407038853747375</v>
      </c>
      <c r="P9" s="23">
        <f t="shared" si="3"/>
        <v>0.2134423938045186</v>
      </c>
      <c r="Q9" s="70">
        <v>0</v>
      </c>
      <c r="R9" s="21">
        <v>0</v>
      </c>
      <c r="S9" s="23">
        <f t="shared" ref="S9:S25" si="4">IFERROR(R9/Q9,0)</f>
        <v>0</v>
      </c>
    </row>
    <row r="10" spans="1:19" ht="38.25" x14ac:dyDescent="0.25">
      <c r="A10" s="17"/>
      <c r="B10" s="19">
        <v>5000271</v>
      </c>
      <c r="C10" s="19" t="s">
        <v>805</v>
      </c>
      <c r="D10" s="68">
        <v>3000496</v>
      </c>
      <c r="E10" s="19" t="s">
        <v>802</v>
      </c>
      <c r="F10" s="69">
        <v>60</v>
      </c>
      <c r="G10" s="19" t="s">
        <v>310</v>
      </c>
      <c r="H10" s="20">
        <v>2.0386629999999988</v>
      </c>
      <c r="I10" s="21">
        <v>2.3360129999999999</v>
      </c>
      <c r="J10" s="21">
        <f t="shared" si="0"/>
        <v>1.1297383141779513</v>
      </c>
      <c r="K10" s="21">
        <v>0.7804260541779513</v>
      </c>
      <c r="L10" s="21">
        <v>0.20938286999999997</v>
      </c>
      <c r="M10" s="21">
        <v>0.13992939000000001</v>
      </c>
      <c r="N10" s="22">
        <f t="shared" si="1"/>
        <v>0.33408463659147075</v>
      </c>
      <c r="O10" s="22">
        <f t="shared" si="2"/>
        <v>0.42371721569098775</v>
      </c>
      <c r="P10" s="23">
        <f t="shared" si="3"/>
        <v>0.4836181623038705</v>
      </c>
      <c r="Q10" s="70">
        <v>36</v>
      </c>
      <c r="R10" s="21">
        <v>17</v>
      </c>
      <c r="S10" s="23">
        <f t="shared" si="4"/>
        <v>0.47222222222222221</v>
      </c>
    </row>
    <row r="11" spans="1:19" ht="38.25" x14ac:dyDescent="0.25">
      <c r="A11" s="17"/>
      <c r="B11" s="19">
        <v>5000275</v>
      </c>
      <c r="C11" s="19" t="s">
        <v>806</v>
      </c>
      <c r="D11" s="68">
        <v>3000496</v>
      </c>
      <c r="E11" s="19" t="s">
        <v>802</v>
      </c>
      <c r="F11" s="69">
        <v>60</v>
      </c>
      <c r="G11" s="19" t="s">
        <v>310</v>
      </c>
      <c r="H11" s="20">
        <v>0.215641</v>
      </c>
      <c r="I11" s="21">
        <v>0.23564099999999999</v>
      </c>
      <c r="J11" s="21">
        <f t="shared" si="0"/>
        <v>0.122045000937306</v>
      </c>
      <c r="K11" s="21">
        <v>8.8936390937305987E-2</v>
      </c>
      <c r="L11" s="21">
        <v>2.0579389999999999E-2</v>
      </c>
      <c r="M11" s="21">
        <v>1.2529220000000001E-2</v>
      </c>
      <c r="N11" s="22">
        <f t="shared" si="1"/>
        <v>0.37742324526421966</v>
      </c>
      <c r="O11" s="22">
        <f t="shared" si="2"/>
        <v>0.46475690112207124</v>
      </c>
      <c r="P11" s="23">
        <f t="shared" si="3"/>
        <v>0.51792769907319181</v>
      </c>
      <c r="Q11" s="70">
        <v>11</v>
      </c>
      <c r="R11" s="21">
        <v>2</v>
      </c>
      <c r="S11" s="23">
        <f t="shared" si="4"/>
        <v>0.18181818181818182</v>
      </c>
    </row>
    <row r="12" spans="1:19" x14ac:dyDescent="0.25">
      <c r="A12" s="17"/>
      <c r="B12" s="19">
        <v>5000276</v>
      </c>
      <c r="C12" s="19" t="s">
        <v>513</v>
      </c>
      <c r="D12" s="68">
        <v>3000001</v>
      </c>
      <c r="E12" s="19" t="s">
        <v>276</v>
      </c>
      <c r="F12" s="69">
        <v>1</v>
      </c>
      <c r="G12" s="19" t="s">
        <v>532</v>
      </c>
      <c r="H12" s="20">
        <v>14.024947999999998</v>
      </c>
      <c r="I12" s="21">
        <v>24.313004000000003</v>
      </c>
      <c r="J12" s="21">
        <f t="shared" si="0"/>
        <v>8.9317051127414082</v>
      </c>
      <c r="K12" s="21">
        <v>7.024330432741408</v>
      </c>
      <c r="L12" s="21">
        <v>0.6813415300000002</v>
      </c>
      <c r="M12" s="21">
        <v>1.2260331500000001</v>
      </c>
      <c r="N12" s="22">
        <f t="shared" si="1"/>
        <v>0.28891248620455978</v>
      </c>
      <c r="O12" s="22">
        <f t="shared" si="2"/>
        <v>0.31693623555285094</v>
      </c>
      <c r="P12" s="23">
        <f t="shared" si="3"/>
        <v>0.36736328891079884</v>
      </c>
      <c r="Q12" s="70">
        <v>229</v>
      </c>
      <c r="R12" s="21">
        <v>221</v>
      </c>
      <c r="S12" s="23">
        <f t="shared" si="4"/>
        <v>0.96506550218340614</v>
      </c>
    </row>
    <row r="13" spans="1:19" ht="38.25" x14ac:dyDescent="0.25">
      <c r="A13" s="17"/>
      <c r="B13" s="19">
        <v>5000298</v>
      </c>
      <c r="C13" s="19" t="s">
        <v>807</v>
      </c>
      <c r="D13" s="68">
        <v>3000494</v>
      </c>
      <c r="E13" s="19" t="s">
        <v>800</v>
      </c>
      <c r="F13" s="69">
        <v>554</v>
      </c>
      <c r="G13" s="19" t="s">
        <v>821</v>
      </c>
      <c r="H13" s="20">
        <v>0.35560600000000003</v>
      </c>
      <c r="I13" s="21">
        <v>0.71054800000000007</v>
      </c>
      <c r="J13" s="21">
        <f t="shared" si="0"/>
        <v>0.18444702972228424</v>
      </c>
      <c r="K13" s="21">
        <v>0.12994972972228425</v>
      </c>
      <c r="L13" s="21">
        <v>3.094415E-2</v>
      </c>
      <c r="M13" s="21">
        <v>2.3553150000000002E-2</v>
      </c>
      <c r="N13" s="22">
        <f t="shared" si="1"/>
        <v>0.18288663077270534</v>
      </c>
      <c r="O13" s="22">
        <f t="shared" si="2"/>
        <v>0.22643632762640137</v>
      </c>
      <c r="P13" s="23">
        <f t="shared" si="3"/>
        <v>0.25958419378041203</v>
      </c>
      <c r="Q13" s="70">
        <v>181</v>
      </c>
      <c r="R13" s="21">
        <v>175</v>
      </c>
      <c r="S13" s="23">
        <f t="shared" si="4"/>
        <v>0.96685082872928174</v>
      </c>
    </row>
    <row r="14" spans="1:19" ht="63.75" x14ac:dyDescent="0.25">
      <c r="A14" s="17"/>
      <c r="B14" s="19">
        <v>5000299</v>
      </c>
      <c r="C14" s="19" t="s">
        <v>808</v>
      </c>
      <c r="D14" s="68">
        <v>3000085</v>
      </c>
      <c r="E14" s="19" t="s">
        <v>799</v>
      </c>
      <c r="F14" s="69">
        <v>157</v>
      </c>
      <c r="G14" s="19" t="s">
        <v>822</v>
      </c>
      <c r="H14" s="20">
        <v>9.0941349999999996</v>
      </c>
      <c r="I14" s="21">
        <v>10.533766999999999</v>
      </c>
      <c r="J14" s="21">
        <f t="shared" si="0"/>
        <v>5.9657635396059083</v>
      </c>
      <c r="K14" s="21">
        <v>5.7460481096059084</v>
      </c>
      <c r="L14" s="21">
        <v>0.17411167</v>
      </c>
      <c r="M14" s="21">
        <v>4.560376E-2</v>
      </c>
      <c r="N14" s="22">
        <f t="shared" si="1"/>
        <v>0.5454884382392271</v>
      </c>
      <c r="O14" s="22">
        <f t="shared" si="2"/>
        <v>0.56201734665347247</v>
      </c>
      <c r="P14" s="23">
        <f t="shared" si="3"/>
        <v>0.56634663929873419</v>
      </c>
      <c r="Q14" s="70">
        <v>94</v>
      </c>
      <c r="R14" s="21">
        <v>0</v>
      </c>
      <c r="S14" s="23">
        <f t="shared" si="4"/>
        <v>0</v>
      </c>
    </row>
    <row r="15" spans="1:19" ht="63.75" x14ac:dyDescent="0.25">
      <c r="A15" s="17"/>
      <c r="B15" s="19">
        <v>5000300</v>
      </c>
      <c r="C15" s="19" t="s">
        <v>809</v>
      </c>
      <c r="D15" s="68">
        <v>3000085</v>
      </c>
      <c r="E15" s="19" t="s">
        <v>799</v>
      </c>
      <c r="F15" s="69">
        <v>157</v>
      </c>
      <c r="G15" s="19" t="s">
        <v>822</v>
      </c>
      <c r="H15" s="20">
        <v>2.4580240000000004</v>
      </c>
      <c r="I15" s="21">
        <v>2.0625239999999976</v>
      </c>
      <c r="J15" s="21">
        <f t="shared" si="0"/>
        <v>0.8830264250009332</v>
      </c>
      <c r="K15" s="21">
        <v>0.52221529500093311</v>
      </c>
      <c r="L15" s="21">
        <v>0.36081113000000009</v>
      </c>
      <c r="M15" s="21">
        <v>0</v>
      </c>
      <c r="N15" s="22">
        <f t="shared" si="1"/>
        <v>0.2531923483076724</v>
      </c>
      <c r="O15" s="22">
        <f t="shared" si="2"/>
        <v>0.42812904237765681</v>
      </c>
      <c r="P15" s="23">
        <f t="shared" si="3"/>
        <v>0.42812904237765681</v>
      </c>
      <c r="Q15" s="70">
        <v>166</v>
      </c>
      <c r="R15" s="21">
        <v>0</v>
      </c>
      <c r="S15" s="23">
        <f t="shared" si="4"/>
        <v>0</v>
      </c>
    </row>
    <row r="16" spans="1:19" ht="63.75" x14ac:dyDescent="0.25">
      <c r="A16" s="17"/>
      <c r="B16" s="19">
        <v>5000301</v>
      </c>
      <c r="C16" s="19" t="s">
        <v>810</v>
      </c>
      <c r="D16" s="68">
        <v>3000085</v>
      </c>
      <c r="E16" s="19" t="s">
        <v>799</v>
      </c>
      <c r="F16" s="69">
        <v>157</v>
      </c>
      <c r="G16" s="19" t="s">
        <v>822</v>
      </c>
      <c r="H16" s="20">
        <v>5.4934559999999966</v>
      </c>
      <c r="I16" s="21">
        <v>5.7965859999999969</v>
      </c>
      <c r="J16" s="21">
        <f t="shared" si="0"/>
        <v>2.8564235891736383</v>
      </c>
      <c r="K16" s="21">
        <v>1.9936888691736385</v>
      </c>
      <c r="L16" s="21">
        <v>0.86273471999999984</v>
      </c>
      <c r="M16" s="21">
        <v>0</v>
      </c>
      <c r="N16" s="22">
        <f t="shared" si="1"/>
        <v>0.3439419115275163</v>
      </c>
      <c r="O16" s="22">
        <f t="shared" si="2"/>
        <v>0.49277688438912831</v>
      </c>
      <c r="P16" s="23">
        <f t="shared" si="3"/>
        <v>0.49277688438912831</v>
      </c>
      <c r="Q16" s="70">
        <v>525</v>
      </c>
      <c r="R16" s="21">
        <v>0</v>
      </c>
      <c r="S16" s="23">
        <f t="shared" si="4"/>
        <v>0</v>
      </c>
    </row>
    <row r="17" spans="1:19" ht="63.75" x14ac:dyDescent="0.25">
      <c r="A17" s="17"/>
      <c r="B17" s="19">
        <v>5000302</v>
      </c>
      <c r="C17" s="19" t="s">
        <v>811</v>
      </c>
      <c r="D17" s="68">
        <v>3000085</v>
      </c>
      <c r="E17" s="19" t="s">
        <v>799</v>
      </c>
      <c r="F17" s="69">
        <v>157</v>
      </c>
      <c r="G17" s="19" t="s">
        <v>822</v>
      </c>
      <c r="H17" s="20">
        <v>8.0765759999999993</v>
      </c>
      <c r="I17" s="21">
        <v>7.6691019999999996</v>
      </c>
      <c r="J17" s="21">
        <f t="shared" si="0"/>
        <v>2.4232787334689143</v>
      </c>
      <c r="K17" s="21">
        <v>1.885082833468914</v>
      </c>
      <c r="L17" s="21">
        <v>0.49259213999999996</v>
      </c>
      <c r="M17" s="21">
        <v>4.560376E-2</v>
      </c>
      <c r="N17" s="22">
        <f t="shared" si="1"/>
        <v>0.24580228995114606</v>
      </c>
      <c r="O17" s="22">
        <f t="shared" si="2"/>
        <v>0.31003303561080742</v>
      </c>
      <c r="P17" s="23">
        <f t="shared" si="3"/>
        <v>0.31597946323688414</v>
      </c>
      <c r="Q17" s="70">
        <v>243.5</v>
      </c>
      <c r="R17" s="21">
        <v>0</v>
      </c>
      <c r="S17" s="23">
        <f t="shared" si="4"/>
        <v>0</v>
      </c>
    </row>
    <row r="18" spans="1:19" ht="38.25" x14ac:dyDescent="0.25">
      <c r="A18" s="17"/>
      <c r="B18" s="19">
        <v>5000334</v>
      </c>
      <c r="C18" s="19" t="s">
        <v>812</v>
      </c>
      <c r="D18" s="68">
        <v>3000496</v>
      </c>
      <c r="E18" s="19" t="s">
        <v>802</v>
      </c>
      <c r="F18" s="69">
        <v>8</v>
      </c>
      <c r="G18" s="19" t="s">
        <v>823</v>
      </c>
      <c r="H18" s="20">
        <v>0.49338399999999999</v>
      </c>
      <c r="I18" s="21">
        <v>0.5533840000000001</v>
      </c>
      <c r="J18" s="21">
        <f t="shared" si="0"/>
        <v>0.20365061159810946</v>
      </c>
      <c r="K18" s="21">
        <v>0.12411521159810945</v>
      </c>
      <c r="L18" s="21">
        <v>4.4903720000000001E-2</v>
      </c>
      <c r="M18" s="21">
        <v>3.4631679999999998E-2</v>
      </c>
      <c r="N18" s="22">
        <f t="shared" si="1"/>
        <v>0.22428406241978344</v>
      </c>
      <c r="O18" s="22">
        <f t="shared" si="2"/>
        <v>0.30542793358338771</v>
      </c>
      <c r="P18" s="23">
        <f t="shared" si="3"/>
        <v>0.3680095767100412</v>
      </c>
      <c r="Q18" s="70">
        <v>1550</v>
      </c>
      <c r="R18" s="21">
        <v>2921</v>
      </c>
      <c r="S18" s="23">
        <f t="shared" si="4"/>
        <v>1.8845161290322581</v>
      </c>
    </row>
    <row r="19" spans="1:19" ht="63.75" x14ac:dyDescent="0.25">
      <c r="A19" s="17"/>
      <c r="B19" s="19">
        <v>5001304</v>
      </c>
      <c r="C19" s="19" t="s">
        <v>813</v>
      </c>
      <c r="D19" s="68">
        <v>3000085</v>
      </c>
      <c r="E19" s="19" t="s">
        <v>799</v>
      </c>
      <c r="F19" s="69">
        <v>96</v>
      </c>
      <c r="G19" s="19" t="s">
        <v>824</v>
      </c>
      <c r="H19" s="20">
        <v>11.641300000000001</v>
      </c>
      <c r="I19" s="21">
        <v>12.613800000000001</v>
      </c>
      <c r="J19" s="21">
        <f t="shared" si="0"/>
        <v>4.9377325753089325</v>
      </c>
      <c r="K19" s="21">
        <v>4.2345524053089321</v>
      </c>
      <c r="L19" s="21">
        <v>0.29597908000000001</v>
      </c>
      <c r="M19" s="21">
        <v>0.40720109000000004</v>
      </c>
      <c r="N19" s="22">
        <f t="shared" si="1"/>
        <v>0.33570790763361807</v>
      </c>
      <c r="O19" s="22">
        <f t="shared" si="2"/>
        <v>0.35917261137079487</v>
      </c>
      <c r="P19" s="23">
        <f t="shared" si="3"/>
        <v>0.39145480151175155</v>
      </c>
      <c r="Q19" s="70">
        <v>1257</v>
      </c>
      <c r="R19" s="21">
        <v>0</v>
      </c>
      <c r="S19" s="23">
        <f t="shared" si="4"/>
        <v>0</v>
      </c>
    </row>
    <row r="20" spans="1:19" ht="63.75" x14ac:dyDescent="0.25">
      <c r="A20" s="17"/>
      <c r="B20" s="19">
        <v>5004091</v>
      </c>
      <c r="C20" s="19" t="s">
        <v>814</v>
      </c>
      <c r="D20" s="68">
        <v>3000085</v>
      </c>
      <c r="E20" s="19" t="s">
        <v>799</v>
      </c>
      <c r="F20" s="69">
        <v>88</v>
      </c>
      <c r="G20" s="19" t="s">
        <v>756</v>
      </c>
      <c r="H20" s="20">
        <v>2.190045</v>
      </c>
      <c r="I20" s="21">
        <v>1.058837</v>
      </c>
      <c r="J20" s="21">
        <f t="shared" si="0"/>
        <v>0.20333006000000001</v>
      </c>
      <c r="K20" s="21">
        <v>0</v>
      </c>
      <c r="L20" s="21">
        <v>0</v>
      </c>
      <c r="M20" s="21">
        <v>0.20333006000000001</v>
      </c>
      <c r="N20" s="22">
        <f t="shared" si="1"/>
        <v>0</v>
      </c>
      <c r="O20" s="22">
        <f t="shared" si="2"/>
        <v>0</v>
      </c>
      <c r="P20" s="23">
        <f t="shared" si="3"/>
        <v>0.19203150248810724</v>
      </c>
      <c r="Q20" s="70">
        <v>0</v>
      </c>
      <c r="R20" s="21">
        <v>0</v>
      </c>
      <c r="S20" s="23">
        <f t="shared" si="4"/>
        <v>0</v>
      </c>
    </row>
    <row r="21" spans="1:19" ht="63.75" x14ac:dyDescent="0.25">
      <c r="A21" s="17"/>
      <c r="B21" s="19">
        <v>5004092</v>
      </c>
      <c r="C21" s="19" t="s">
        <v>815</v>
      </c>
      <c r="D21" s="68">
        <v>3000085</v>
      </c>
      <c r="E21" s="19" t="s">
        <v>799</v>
      </c>
      <c r="F21" s="69">
        <v>259</v>
      </c>
      <c r="G21" s="19" t="s">
        <v>394</v>
      </c>
      <c r="H21" s="20">
        <v>1.274475</v>
      </c>
      <c r="I21" s="21">
        <v>0.44539500000000004</v>
      </c>
      <c r="J21" s="21">
        <f t="shared" si="0"/>
        <v>0</v>
      </c>
      <c r="K21" s="21">
        <v>0</v>
      </c>
      <c r="L21" s="21">
        <v>0</v>
      </c>
      <c r="M21" s="21">
        <v>0</v>
      </c>
      <c r="N21" s="22">
        <f t="shared" si="1"/>
        <v>0</v>
      </c>
      <c r="O21" s="22">
        <f t="shared" si="2"/>
        <v>0</v>
      </c>
      <c r="P21" s="23">
        <f t="shared" si="3"/>
        <v>0</v>
      </c>
      <c r="Q21" s="70">
        <v>0</v>
      </c>
      <c r="R21" s="21">
        <v>0</v>
      </c>
      <c r="S21" s="23">
        <f t="shared" si="4"/>
        <v>0</v>
      </c>
    </row>
    <row r="22" spans="1:19" ht="51" x14ac:dyDescent="0.25">
      <c r="A22" s="17"/>
      <c r="B22" s="19">
        <v>5004094</v>
      </c>
      <c r="C22" s="19" t="s">
        <v>816</v>
      </c>
      <c r="D22" s="68">
        <v>3000495</v>
      </c>
      <c r="E22" s="19" t="s">
        <v>801</v>
      </c>
      <c r="F22" s="69">
        <v>117</v>
      </c>
      <c r="G22" s="19" t="s">
        <v>688</v>
      </c>
      <c r="H22" s="20">
        <v>0.26740399999999998</v>
      </c>
      <c r="I22" s="21">
        <v>0.28445400000000004</v>
      </c>
      <c r="J22" s="21">
        <f t="shared" si="0"/>
        <v>7.5504311049401723E-2</v>
      </c>
      <c r="K22" s="21">
        <v>3.1723021049401723E-2</v>
      </c>
      <c r="L22" s="21">
        <v>6.76007E-3</v>
      </c>
      <c r="M22" s="21">
        <v>3.7021219999999994E-2</v>
      </c>
      <c r="N22" s="22">
        <f t="shared" si="1"/>
        <v>0.11152249941783809</v>
      </c>
      <c r="O22" s="22">
        <f t="shared" si="2"/>
        <v>0.13528757215367587</v>
      </c>
      <c r="P22" s="23">
        <f t="shared" si="3"/>
        <v>0.26543592654489551</v>
      </c>
      <c r="Q22" s="70">
        <v>7</v>
      </c>
      <c r="R22" s="21">
        <v>3.3</v>
      </c>
      <c r="S22" s="23">
        <f t="shared" si="4"/>
        <v>0.47142857142857142</v>
      </c>
    </row>
    <row r="23" spans="1:19" ht="51" x14ac:dyDescent="0.25">
      <c r="A23" s="17"/>
      <c r="B23" s="19">
        <v>5004095</v>
      </c>
      <c r="C23" s="19" t="s">
        <v>817</v>
      </c>
      <c r="D23" s="68">
        <v>3000495</v>
      </c>
      <c r="E23" s="19" t="s">
        <v>801</v>
      </c>
      <c r="F23" s="69">
        <v>60</v>
      </c>
      <c r="G23" s="19" t="s">
        <v>310</v>
      </c>
      <c r="H23" s="20">
        <v>0.67262</v>
      </c>
      <c r="I23" s="21">
        <v>0.67262</v>
      </c>
      <c r="J23" s="21">
        <f t="shared" si="0"/>
        <v>0.23556129159956712</v>
      </c>
      <c r="K23" s="21">
        <v>0.12605362159956712</v>
      </c>
      <c r="L23" s="21">
        <v>6.2507670000000001E-2</v>
      </c>
      <c r="M23" s="21">
        <v>4.7E-2</v>
      </c>
      <c r="N23" s="22">
        <f t="shared" si="1"/>
        <v>0.18740688888163767</v>
      </c>
      <c r="O23" s="22">
        <f t="shared" si="2"/>
        <v>0.28033851446517666</v>
      </c>
      <c r="P23" s="23">
        <f t="shared" si="3"/>
        <v>0.35021452172038764</v>
      </c>
      <c r="Q23" s="70">
        <v>2</v>
      </c>
      <c r="R23" s="21">
        <v>2</v>
      </c>
      <c r="S23" s="23">
        <f t="shared" si="4"/>
        <v>1</v>
      </c>
    </row>
    <row r="24" spans="1:19" ht="63.75" x14ac:dyDescent="0.25">
      <c r="A24" s="17"/>
      <c r="B24" s="19">
        <v>5005030</v>
      </c>
      <c r="C24" s="19" t="s">
        <v>818</v>
      </c>
      <c r="D24" s="68">
        <v>3000085</v>
      </c>
      <c r="E24" s="19" t="s">
        <v>799</v>
      </c>
      <c r="F24" s="69">
        <v>117</v>
      </c>
      <c r="G24" s="19" t="s">
        <v>688</v>
      </c>
      <c r="H24" s="20">
        <v>0.55990000000000006</v>
      </c>
      <c r="I24" s="21">
        <v>0.6179</v>
      </c>
      <c r="J24" s="21">
        <f t="shared" si="0"/>
        <v>0.27447850801099277</v>
      </c>
      <c r="K24" s="21">
        <v>0.20520724801099277</v>
      </c>
      <c r="L24" s="21">
        <v>3.6263729999999994E-2</v>
      </c>
      <c r="M24" s="21">
        <v>3.300753E-2</v>
      </c>
      <c r="N24" s="22">
        <f t="shared" si="1"/>
        <v>0.33210430168472693</v>
      </c>
      <c r="O24" s="22">
        <f t="shared" si="2"/>
        <v>0.39079297299076349</v>
      </c>
      <c r="P24" s="23">
        <f t="shared" si="3"/>
        <v>0.44421185954198539</v>
      </c>
      <c r="Q24" s="70">
        <v>5</v>
      </c>
      <c r="R24" s="21">
        <v>0</v>
      </c>
      <c r="S24" s="23">
        <f t="shared" si="4"/>
        <v>0</v>
      </c>
    </row>
    <row r="25" spans="1:19" ht="25.5" x14ac:dyDescent="0.25">
      <c r="A25" s="17"/>
      <c r="B25" s="19">
        <v>5005031</v>
      </c>
      <c r="C25" s="19" t="s">
        <v>819</v>
      </c>
      <c r="D25" s="68">
        <v>3000001</v>
      </c>
      <c r="E25" s="19" t="s">
        <v>276</v>
      </c>
      <c r="F25" s="69">
        <v>476</v>
      </c>
      <c r="G25" s="19" t="s">
        <v>825</v>
      </c>
      <c r="H25" s="20">
        <v>0.63930000000000009</v>
      </c>
      <c r="I25" s="21">
        <v>0.63929999999999998</v>
      </c>
      <c r="J25" s="21">
        <f t="shared" si="0"/>
        <v>0.23617730541301771</v>
      </c>
      <c r="K25" s="21">
        <v>0.16513926541301771</v>
      </c>
      <c r="L25" s="21">
        <v>3.5963050000000003E-2</v>
      </c>
      <c r="M25" s="21">
        <v>3.507499E-2</v>
      </c>
      <c r="N25" s="22">
        <f t="shared" si="1"/>
        <v>0.25831263164870594</v>
      </c>
      <c r="O25" s="22">
        <f t="shared" si="2"/>
        <v>0.31456642486003084</v>
      </c>
      <c r="P25" s="23">
        <f t="shared" si="3"/>
        <v>0.36943110497891085</v>
      </c>
      <c r="Q25" s="70">
        <v>55577</v>
      </c>
      <c r="R25" s="21">
        <v>0</v>
      </c>
      <c r="S25" s="23">
        <f t="shared" si="4"/>
        <v>0</v>
      </c>
    </row>
    <row r="26" spans="1:19" ht="15.75" thickBot="1" x14ac:dyDescent="0.3">
      <c r="A26" s="41" t="s">
        <v>294</v>
      </c>
      <c r="B26" s="43"/>
      <c r="C26" s="43"/>
      <c r="D26" s="65"/>
      <c r="E26" s="43"/>
      <c r="F26" s="66"/>
      <c r="G26" s="43"/>
      <c r="H26" s="44">
        <f t="shared" ref="H26:M26" ca="1" si="5">OFFSET(H26,-MATCH("PROYECTOS",$A$8:$A$45,0)-1,0)-(OFFSET(H26,-MATCH("PROYECTOS",$A$8:$A$45,0),0))</f>
        <v>40.675780000000003</v>
      </c>
      <c r="I26" s="45">
        <f t="shared" ca="1" si="5"/>
        <v>243.38655300000011</v>
      </c>
      <c r="J26" s="45">
        <f t="shared" ca="1" si="5"/>
        <v>235.447941543713</v>
      </c>
      <c r="K26" s="45">
        <f t="shared" ca="1" si="5"/>
        <v>229.26054909371305</v>
      </c>
      <c r="L26" s="45">
        <f t="shared" ca="1" si="5"/>
        <v>3.6729825500000008</v>
      </c>
      <c r="M26" s="45">
        <f t="shared" ca="1" si="5"/>
        <v>2.5144099000000013</v>
      </c>
      <c r="N26" s="46">
        <f t="shared" ca="1" si="1"/>
        <v>0.94196062300004291</v>
      </c>
      <c r="O26" s="46">
        <f t="shared" ca="1" si="2"/>
        <v>0.95705177123615759</v>
      </c>
      <c r="P26" s="47">
        <f t="shared" ca="1" si="3"/>
        <v>0.96738270311800234</v>
      </c>
      <c r="Q26" s="67"/>
      <c r="R26" s="45"/>
      <c r="S26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workbookViewId="0">
      <selection activeCell="A14" sqref="A14:L14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48</v>
      </c>
      <c r="B1" s="50" t="s">
        <v>31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828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51.121885000000006</v>
      </c>
      <c r="E6" s="14">
        <v>67.037386999999995</v>
      </c>
      <c r="F6" s="14">
        <v>18.929055864730525</v>
      </c>
      <c r="G6" s="14">
        <v>13.373335604730528</v>
      </c>
      <c r="H6" s="14">
        <v>1.5316151900000001</v>
      </c>
      <c r="I6" s="14">
        <v>4.0241050700000001</v>
      </c>
      <c r="J6" s="15">
        <v>0.1994907051602493</v>
      </c>
      <c r="K6" s="15">
        <v>0.22233788430224061</v>
      </c>
      <c r="L6" s="16">
        <v>0.28236565761029037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47.725332999999999</v>
      </c>
      <c r="E7" s="38">
        <f ca="1">SUM(E8:OFFSET(E6,MATCH("GOBIERNOS REGIONALES",$A$8:$A$50,0),0))</f>
        <v>51.435944000000006</v>
      </c>
      <c r="F7" s="38">
        <f ca="1">SUM(F8:OFFSET(F6,MATCH("GOBIERNOS REGIONALES",$A$8:$A$50,0),0))</f>
        <v>14.345814148514945</v>
      </c>
      <c r="G7" s="38">
        <f ca="1">SUM(G8:OFFSET(G6,MATCH("GOBIERNOS REGIONALES",$A$8:$A$50,0),0))</f>
        <v>9.6211142885149457</v>
      </c>
      <c r="H7" s="38">
        <f ca="1">SUM(H8:OFFSET(H6,MATCH("GOBIERNOS REGIONALES",$A$8:$A$50,0),0))</f>
        <v>1.5255947900000002</v>
      </c>
      <c r="I7" s="38">
        <f ca="1">SUM(I8:OFFSET(I6,MATCH("GOBIERNOS REGIONALES",$A$8:$A$50,0),0))</f>
        <v>3.1991050699999999</v>
      </c>
      <c r="J7" s="39">
        <f ca="1">IFERROR(G7/E7,0)</f>
        <v>0.18705040756158658</v>
      </c>
      <c r="K7" s="39">
        <f ca="1">IFERROR(SUM(G7,H7)/E7,0)</f>
        <v>0.21671049876162365</v>
      </c>
      <c r="L7" s="40">
        <f ca="1">IFERROR(SUM(G7,H7,I7)/E7,0)</f>
        <v>0.27890640343871093</v>
      </c>
      <c r="M7" s="4"/>
    </row>
    <row r="8" spans="1:13" ht="25.5" x14ac:dyDescent="0.25">
      <c r="A8" s="17"/>
      <c r="B8" s="18">
        <v>70</v>
      </c>
      <c r="C8" s="19" t="s">
        <v>138</v>
      </c>
      <c r="D8" s="20">
        <v>47.725332999999999</v>
      </c>
      <c r="E8" s="21">
        <v>51.435944000000006</v>
      </c>
      <c r="F8" s="21">
        <f t="shared" ref="F8:F15" si="0">SUM(G8,H8,I8)</f>
        <v>14.345814148514945</v>
      </c>
      <c r="G8" s="21">
        <v>9.6211142885149457</v>
      </c>
      <c r="H8" s="21">
        <v>1.5255947900000002</v>
      </c>
      <c r="I8" s="21">
        <v>3.1991050699999999</v>
      </c>
      <c r="J8" s="22">
        <f t="shared" ref="J8:J15" si="1">IFERROR(G8/E8,0)</f>
        <v>0.18705040756158658</v>
      </c>
      <c r="K8" s="22">
        <f t="shared" ref="K8:K15" si="2">IFERROR(SUM(G8,H8)/E8,0)</f>
        <v>0.21671049876162365</v>
      </c>
      <c r="L8" s="23">
        <f t="shared" ref="L8:L15" si="3">IFERROR(SUM(G8,H8,I8)/E8,0)</f>
        <v>0.27890640343871093</v>
      </c>
      <c r="M8" s="4"/>
    </row>
    <row r="9" spans="1:13" x14ac:dyDescent="0.25">
      <c r="A9" s="34" t="s">
        <v>206</v>
      </c>
      <c r="B9" s="57"/>
      <c r="C9" s="36"/>
      <c r="D9" s="37">
        <f ca="1">SUM(D10:OFFSET(D8,(MATCH("GOBIERNOS LOCALES",$A$8:$A$50,0)-MATCH("GOBIERNOS REGIONALES",$A$8:$A$50,0)),0))</f>
        <v>3.3965519999999998</v>
      </c>
      <c r="E9" s="38">
        <f ca="1">SUM(E10:OFFSET(E8,(MATCH("GOBIERNOS LOCALES",$A$8:$A$50,0)-MATCH("GOBIERNOS REGIONALES",$A$8:$A$50,0)),0))</f>
        <v>15.601442999999998</v>
      </c>
      <c r="F9" s="38">
        <f ca="1">SUM(F10:OFFSET(F8,(MATCH("GOBIERNOS LOCALES",$A$8:$A$50,0)-MATCH("GOBIERNOS REGIONALES",$A$8:$A$50,0)),0))</f>
        <v>4.5832417162155821</v>
      </c>
      <c r="G9" s="38">
        <f ca="1">SUM(G10:OFFSET(G8,(MATCH("GOBIERNOS LOCALES",$A$8:$A$50,0)-MATCH("GOBIERNOS REGIONALES",$A$8:$A$50,0)),0))</f>
        <v>3.7522213162155822</v>
      </c>
      <c r="H9" s="38">
        <f ca="1">SUM(H10:OFFSET(H8,(MATCH("GOBIERNOS LOCALES",$A$8:$A$50,0)-MATCH("GOBIERNOS REGIONALES",$A$8:$A$50,0)),0))</f>
        <v>6.0204000000000004E-3</v>
      </c>
      <c r="I9" s="38">
        <f ca="1">SUM(I10:OFFSET(I8,(MATCH("GOBIERNOS LOCALES",$A$8:$A$50,0)-MATCH("GOBIERNOS REGIONALES",$A$8:$A$50,0)),0))</f>
        <v>0.82499999999999996</v>
      </c>
      <c r="J9" s="39">
        <f t="shared" ca="1" si="1"/>
        <v>0.2405047607593466</v>
      </c>
      <c r="K9" s="39">
        <f t="shared" ca="1" si="2"/>
        <v>0.24089064814168681</v>
      </c>
      <c r="L9" s="40">
        <f t="shared" ca="1" si="3"/>
        <v>0.29377037215183127</v>
      </c>
      <c r="M9" s="4"/>
    </row>
    <row r="10" spans="1:13" x14ac:dyDescent="0.25">
      <c r="A10" s="17"/>
      <c r="B10" s="18">
        <v>449</v>
      </c>
      <c r="C10" s="19" t="s">
        <v>216</v>
      </c>
      <c r="D10" s="20">
        <v>0</v>
      </c>
      <c r="E10" s="21">
        <v>7.8934549999999994</v>
      </c>
      <c r="F10" s="21">
        <f t="shared" si="0"/>
        <v>0</v>
      </c>
      <c r="G10" s="21">
        <v>0</v>
      </c>
      <c r="H10" s="21">
        <v>0</v>
      </c>
      <c r="I10" s="21">
        <v>0</v>
      </c>
      <c r="J10" s="22">
        <f t="shared" si="1"/>
        <v>0</v>
      </c>
      <c r="K10" s="22">
        <f t="shared" si="2"/>
        <v>0</v>
      </c>
      <c r="L10" s="23">
        <f t="shared" si="3"/>
        <v>0</v>
      </c>
      <c r="M10" s="4"/>
    </row>
    <row r="11" spans="1:13" x14ac:dyDescent="0.25">
      <c r="A11" s="17"/>
      <c r="B11" s="18">
        <v>451</v>
      </c>
      <c r="C11" s="19" t="s">
        <v>218</v>
      </c>
      <c r="D11" s="20">
        <v>0</v>
      </c>
      <c r="E11" s="21">
        <v>3.5474999999999999</v>
      </c>
      <c r="F11" s="21">
        <f t="shared" si="0"/>
        <v>3.5474998950958252</v>
      </c>
      <c r="G11" s="21">
        <v>3.5474998950958252</v>
      </c>
      <c r="H11" s="21">
        <v>0</v>
      </c>
      <c r="I11" s="21">
        <v>0</v>
      </c>
      <c r="J11" s="22">
        <f t="shared" si="1"/>
        <v>0.99999997042870337</v>
      </c>
      <c r="K11" s="22">
        <f t="shared" si="2"/>
        <v>0.99999997042870337</v>
      </c>
      <c r="L11" s="23">
        <f t="shared" si="3"/>
        <v>0.99999997042870337</v>
      </c>
      <c r="M11" s="4"/>
    </row>
    <row r="12" spans="1:13" x14ac:dyDescent="0.25">
      <c r="A12" s="17"/>
      <c r="B12" s="18">
        <v>452</v>
      </c>
      <c r="C12" s="19" t="s">
        <v>219</v>
      </c>
      <c r="D12" s="20">
        <v>0</v>
      </c>
      <c r="E12" s="21">
        <v>0.44339899999999999</v>
      </c>
      <c r="F12" s="21">
        <f t="shared" si="0"/>
        <v>0.11682921071090699</v>
      </c>
      <c r="G12" s="21">
        <v>0.11380881071090698</v>
      </c>
      <c r="H12" s="21">
        <v>3.0203999999999999E-3</v>
      </c>
      <c r="I12" s="21">
        <v>0</v>
      </c>
      <c r="J12" s="22">
        <f t="shared" si="1"/>
        <v>0.25667358453877204</v>
      </c>
      <c r="K12" s="22">
        <f t="shared" si="2"/>
        <v>0.26348550788546432</v>
      </c>
      <c r="L12" s="23">
        <f t="shared" si="3"/>
        <v>0.26348550788546432</v>
      </c>
      <c r="M12" s="4"/>
    </row>
    <row r="13" spans="1:13" x14ac:dyDescent="0.25">
      <c r="A13" s="17"/>
      <c r="B13" s="18">
        <v>454</v>
      </c>
      <c r="C13" s="19" t="s">
        <v>221</v>
      </c>
      <c r="D13" s="20">
        <v>0</v>
      </c>
      <c r="E13" s="21">
        <v>4.2826000000000003E-2</v>
      </c>
      <c r="F13" s="21">
        <f t="shared" si="0"/>
        <v>4.1589599335566163E-2</v>
      </c>
      <c r="G13" s="21">
        <v>4.1589599335566163E-2</v>
      </c>
      <c r="H13" s="21">
        <v>0</v>
      </c>
      <c r="I13" s="21">
        <v>0</v>
      </c>
      <c r="J13" s="22">
        <f t="shared" si="1"/>
        <v>0.97112967205823941</v>
      </c>
      <c r="K13" s="22">
        <f t="shared" si="2"/>
        <v>0.97112967205823941</v>
      </c>
      <c r="L13" s="23">
        <f t="shared" si="3"/>
        <v>0.97112967205823941</v>
      </c>
      <c r="M13" s="4"/>
    </row>
    <row r="14" spans="1:13" ht="15.75" thickBot="1" x14ac:dyDescent="0.3">
      <c r="A14" s="24"/>
      <c r="B14" s="25">
        <v>458</v>
      </c>
      <c r="C14" s="26" t="s">
        <v>225</v>
      </c>
      <c r="D14" s="27">
        <v>3.3965519999999998</v>
      </c>
      <c r="E14" s="28">
        <v>3.6742629999999994</v>
      </c>
      <c r="F14" s="28">
        <f t="shared" si="0"/>
        <v>0.87732301107328381</v>
      </c>
      <c r="G14" s="28">
        <v>4.9323011073283851E-2</v>
      </c>
      <c r="H14" s="28">
        <v>3.0000000000000001E-3</v>
      </c>
      <c r="I14" s="28">
        <v>0.82499999999999996</v>
      </c>
      <c r="J14" s="29">
        <f t="shared" si="1"/>
        <v>1.3423919592387333E-2</v>
      </c>
      <c r="K14" s="29">
        <f t="shared" si="2"/>
        <v>1.4240409865402631E-2</v>
      </c>
      <c r="L14" s="30">
        <f t="shared" si="3"/>
        <v>0.238775234944609</v>
      </c>
      <c r="M14" s="4"/>
    </row>
    <row r="15" spans="1:13" x14ac:dyDescent="0.25">
      <c r="A15" t="s">
        <v>233</v>
      </c>
      <c r="D15" s="5"/>
      <c r="E15" s="5"/>
      <c r="F15" s="5">
        <f t="shared" si="0"/>
        <v>0</v>
      </c>
      <c r="G15" s="5"/>
      <c r="H15" s="5"/>
      <c r="I15" s="5"/>
      <c r="J15" s="4">
        <f t="shared" si="1"/>
        <v>0</v>
      </c>
      <c r="K15" s="4">
        <f t="shared" si="2"/>
        <v>0</v>
      </c>
      <c r="L15" s="4">
        <f t="shared" si="3"/>
        <v>0</v>
      </c>
      <c r="M15" s="4"/>
    </row>
    <row r="16" spans="1:13" x14ac:dyDescent="0.25">
      <c r="D16" s="5"/>
      <c r="E16" s="5"/>
      <c r="F16" s="5"/>
      <c r="G16" s="5"/>
      <c r="H16" s="5"/>
      <c r="I16" s="5"/>
      <c r="J16" s="4"/>
      <c r="K16" s="4"/>
      <c r="L16" s="4"/>
      <c r="M16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48</v>
      </c>
      <c r="B1" s="51" t="s">
        <v>31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829</v>
      </c>
      <c r="N2" s="72" t="s">
        <v>845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51.121885000000006</v>
      </c>
      <c r="E6" s="14">
        <f ca="1">SUM(E7:OFFSET(E7,50,0))</f>
        <v>67.037386999999995</v>
      </c>
      <c r="F6" s="14">
        <f ca="1">SUM(F7:OFFSET(F7,50,0))</f>
        <v>18.929055864730525</v>
      </c>
      <c r="G6" s="14">
        <f ca="1">SUM(G7:OFFSET(G7,50,0))</f>
        <v>13.373335604730528</v>
      </c>
      <c r="H6" s="14">
        <f ca="1">SUM(H7:OFFSET(H7,50,0))</f>
        <v>1.5316151900000001</v>
      </c>
      <c r="I6" s="14">
        <f ca="1">SUM(I7:OFFSET(I7,50,0))</f>
        <v>4.0241050700000001</v>
      </c>
      <c r="J6" s="15">
        <f ca="1">IFERROR(G6/E6,0)</f>
        <v>0.1994907051602493</v>
      </c>
      <c r="K6" s="15">
        <f ca="1">IFERROR(SUM(G6,H6)/E6,0)</f>
        <v>0.22233788430224061</v>
      </c>
      <c r="L6" s="16">
        <f ca="1">IFERROR(SUM(G6,H6,I6)/E6,0)</f>
        <v>0.28236565761029037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11</v>
      </c>
      <c r="C7" s="19" t="s">
        <v>260</v>
      </c>
      <c r="D7" s="20">
        <v>0</v>
      </c>
      <c r="E7" s="21">
        <v>7.8934549999999994</v>
      </c>
      <c r="F7" s="21">
        <f t="shared" ref="F7:F12" si="0">SUM(G7,H7,I7)</f>
        <v>0</v>
      </c>
      <c r="G7" s="21">
        <v>0</v>
      </c>
      <c r="H7" s="21">
        <v>0</v>
      </c>
      <c r="I7" s="21">
        <v>0</v>
      </c>
      <c r="J7" s="22">
        <f t="shared" ref="J7:J12" si="1">IFERROR(G7/E7,0)</f>
        <v>0</v>
      </c>
      <c r="K7" s="22">
        <f t="shared" ref="K7:K12" si="2">IFERROR(SUM(G7,H7)/E7,0)</f>
        <v>0</v>
      </c>
      <c r="L7" s="23">
        <f t="shared" ref="L7:L12" si="3">IFERROR(SUM(G7,H7,I7)/E7,0)</f>
        <v>0</v>
      </c>
      <c r="M7" s="4"/>
      <c r="N7" t="s">
        <v>262</v>
      </c>
      <c r="O7" s="5">
        <v>3.5474998950958252</v>
      </c>
      <c r="P7" s="71">
        <v>0.99999997042870337</v>
      </c>
    </row>
    <row r="8" spans="1:16" x14ac:dyDescent="0.25">
      <c r="A8" s="17"/>
      <c r="B8" s="55">
        <v>13</v>
      </c>
      <c r="C8" s="19" t="s">
        <v>262</v>
      </c>
      <c r="D8" s="20">
        <v>0</v>
      </c>
      <c r="E8" s="21">
        <v>3.5474999999999999</v>
      </c>
      <c r="F8" s="21">
        <f t="shared" si="0"/>
        <v>3.5474998950958252</v>
      </c>
      <c r="G8" s="21">
        <v>3.5474998950958252</v>
      </c>
      <c r="H8" s="21">
        <v>0</v>
      </c>
      <c r="I8" s="21">
        <v>0</v>
      </c>
      <c r="J8" s="22">
        <f t="shared" si="1"/>
        <v>0.99999997042870337</v>
      </c>
      <c r="K8" s="22">
        <f t="shared" si="2"/>
        <v>0.99999997042870337</v>
      </c>
      <c r="L8" s="23">
        <f t="shared" si="3"/>
        <v>0.99999997042870337</v>
      </c>
      <c r="M8" s="4"/>
      <c r="N8" t="s">
        <v>266</v>
      </c>
      <c r="O8" s="5">
        <v>4.1589599335566163E-2</v>
      </c>
      <c r="P8" s="71">
        <v>0.97112967205823941</v>
      </c>
    </row>
    <row r="9" spans="1:16" x14ac:dyDescent="0.25">
      <c r="A9" s="17"/>
      <c r="B9" s="55">
        <v>14</v>
      </c>
      <c r="C9" s="19" t="s">
        <v>263</v>
      </c>
      <c r="D9" s="20">
        <v>0</v>
      </c>
      <c r="E9" s="21">
        <v>0.44339899999999999</v>
      </c>
      <c r="F9" s="21">
        <f t="shared" si="0"/>
        <v>0.11682921071090699</v>
      </c>
      <c r="G9" s="21">
        <v>0.11380881071090698</v>
      </c>
      <c r="H9" s="21">
        <v>3.0203999999999999E-3</v>
      </c>
      <c r="I9" s="21">
        <v>0</v>
      </c>
      <c r="J9" s="22">
        <f t="shared" si="1"/>
        <v>0.25667358453877204</v>
      </c>
      <c r="K9" s="22">
        <f t="shared" si="2"/>
        <v>0.26348550788546432</v>
      </c>
      <c r="L9" s="23">
        <f t="shared" si="3"/>
        <v>0.26348550788546432</v>
      </c>
      <c r="M9" s="4"/>
      <c r="N9" t="s">
        <v>264</v>
      </c>
      <c r="O9" s="5">
        <v>14.345814148514945</v>
      </c>
      <c r="P9" s="71">
        <v>0.27890640343871098</v>
      </c>
    </row>
    <row r="10" spans="1:16" x14ac:dyDescent="0.25">
      <c r="A10" s="17"/>
      <c r="B10" s="55">
        <v>15</v>
      </c>
      <c r="C10" s="19" t="s">
        <v>264</v>
      </c>
      <c r="D10" s="20">
        <v>47.725333000000006</v>
      </c>
      <c r="E10" s="21">
        <v>51.435943999999999</v>
      </c>
      <c r="F10" s="21">
        <f t="shared" si="0"/>
        <v>14.345814148514945</v>
      </c>
      <c r="G10" s="21">
        <v>9.6211142885149457</v>
      </c>
      <c r="H10" s="21">
        <v>1.5255947900000002</v>
      </c>
      <c r="I10" s="21">
        <v>3.1991050699999999</v>
      </c>
      <c r="J10" s="22">
        <f t="shared" si="1"/>
        <v>0.18705040756158661</v>
      </c>
      <c r="K10" s="22">
        <f t="shared" si="2"/>
        <v>0.21671049876162368</v>
      </c>
      <c r="L10" s="23">
        <f t="shared" si="3"/>
        <v>0.27890640343871098</v>
      </c>
      <c r="M10" s="4"/>
      <c r="N10" t="s">
        <v>263</v>
      </c>
      <c r="O10" s="5">
        <v>0.11682921071090699</v>
      </c>
      <c r="P10" s="71">
        <v>0.26348550788546432</v>
      </c>
    </row>
    <row r="11" spans="1:16" x14ac:dyDescent="0.25">
      <c r="A11" s="17"/>
      <c r="B11" s="55">
        <v>17</v>
      </c>
      <c r="C11" s="19" t="s">
        <v>266</v>
      </c>
      <c r="D11" s="20">
        <v>0</v>
      </c>
      <c r="E11" s="21">
        <v>4.2826000000000003E-2</v>
      </c>
      <c r="F11" s="21">
        <f t="shared" si="0"/>
        <v>4.1589599335566163E-2</v>
      </c>
      <c r="G11" s="21">
        <v>4.1589599335566163E-2</v>
      </c>
      <c r="H11" s="21">
        <v>0</v>
      </c>
      <c r="I11" s="21">
        <v>0</v>
      </c>
      <c r="J11" s="22">
        <f t="shared" si="1"/>
        <v>0.97112967205823941</v>
      </c>
      <c r="K11" s="22">
        <f t="shared" si="2"/>
        <v>0.97112967205823941</v>
      </c>
      <c r="L11" s="23">
        <f t="shared" si="3"/>
        <v>0.97112967205823941</v>
      </c>
      <c r="M11" s="4"/>
      <c r="N11" t="s">
        <v>270</v>
      </c>
      <c r="O11" s="5">
        <v>0.87732301107328381</v>
      </c>
      <c r="P11" s="71">
        <v>0.238775234944609</v>
      </c>
    </row>
    <row r="12" spans="1:16" ht="15.75" thickBot="1" x14ac:dyDescent="0.3">
      <c r="A12" s="24"/>
      <c r="B12" s="56">
        <v>21</v>
      </c>
      <c r="C12" s="26" t="s">
        <v>270</v>
      </c>
      <c r="D12" s="27">
        <v>3.3965519999999998</v>
      </c>
      <c r="E12" s="28">
        <v>3.6742629999999994</v>
      </c>
      <c r="F12" s="28">
        <f t="shared" si="0"/>
        <v>0.87732301107328381</v>
      </c>
      <c r="G12" s="28">
        <v>4.9323011073283851E-2</v>
      </c>
      <c r="H12" s="28">
        <v>3.0000000000000001E-3</v>
      </c>
      <c r="I12" s="28">
        <v>0.82499999999999996</v>
      </c>
      <c r="J12" s="29">
        <f t="shared" si="1"/>
        <v>1.3423919592387333E-2</v>
      </c>
      <c r="K12" s="29">
        <f t="shared" si="2"/>
        <v>1.4240409865402631E-2</v>
      </c>
      <c r="L12" s="30">
        <f t="shared" si="3"/>
        <v>0.238775234944609</v>
      </c>
      <c r="M12" s="4"/>
      <c r="N12" t="s">
        <v>260</v>
      </c>
      <c r="O12" s="5">
        <v>0</v>
      </c>
      <c r="P12" s="71">
        <v>0</v>
      </c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topLeftCell="A15" workbookViewId="0">
      <selection activeCell="A20" sqref="A20:D2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42578125" customWidth="1"/>
    <col min="6" max="6" width="13.5703125" customWidth="1"/>
    <col min="7" max="9" width="0" hidden="1" customWidth="1"/>
  </cols>
  <sheetData>
    <row r="1" spans="1:13" ht="15.75" x14ac:dyDescent="0.25">
      <c r="A1" s="50">
        <v>48</v>
      </c>
      <c r="B1" s="49" t="s">
        <v>31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830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51.121885000000006</v>
      </c>
      <c r="E6" s="14">
        <v>67.037386999999995</v>
      </c>
      <c r="F6" s="14">
        <v>18.929055864730525</v>
      </c>
      <c r="G6" s="14">
        <v>13.373335604730528</v>
      </c>
      <c r="H6" s="14">
        <v>1.5316151900000001</v>
      </c>
      <c r="I6" s="14">
        <v>4.0241050700000001</v>
      </c>
      <c r="J6" s="15">
        <v>0.1994907051602493</v>
      </c>
      <c r="K6" s="15">
        <v>0.22233788430224061</v>
      </c>
      <c r="L6" s="16">
        <v>0.28236565761029037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47.419332999999995</v>
      </c>
      <c r="E7" s="38">
        <f ca="1">SUM(E8:OFFSET(E6,MATCH("PROYECTOS",$A$8:$A$50,0),0))</f>
        <v>51.129944000000002</v>
      </c>
      <c r="F7" s="38">
        <f ca="1">SUM(F8:OFFSET(F6,MATCH("PROYECTOS",$A$8:$A$50,0),0))</f>
        <v>14.345814148514947</v>
      </c>
      <c r="G7" s="38">
        <f ca="1">SUM(G8:OFFSET(G6,MATCH("PROYECTOS",$A$8:$A$50,0),0))</f>
        <v>9.6211142885149457</v>
      </c>
      <c r="H7" s="38">
        <f ca="1">SUM(H8:OFFSET(H6,MATCH("PROYECTOS",$A$8:$A$50,0),0))</f>
        <v>1.5255947900000002</v>
      </c>
      <c r="I7" s="38">
        <f ca="1">SUM(I8:OFFSET(I6,MATCH("PROYECTOS",$A$8:$A$50,0),0))</f>
        <v>3.1991050699999999</v>
      </c>
      <c r="J7" s="39">
        <f ca="1">IFERROR(G7/E7,0)</f>
        <v>0.18816985773571246</v>
      </c>
      <c r="K7" s="39">
        <f ca="1">IFERROR(SUM(G7,H7)/E7,0)</f>
        <v>0.21800745720579989</v>
      </c>
      <c r="L7" s="40">
        <f ca="1">IFERROR(SUM(G7,H7,I7)/E7,0)</f>
        <v>0.2805755889056899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10.564303000000001</v>
      </c>
      <c r="E8" s="21">
        <v>13.608830000000005</v>
      </c>
      <c r="F8" s="21">
        <f t="shared" ref="F8:F11" si="0">SUM(G8,H8,I8)</f>
        <v>8.357768626302148</v>
      </c>
      <c r="G8" s="21">
        <v>5.8237285263021477</v>
      </c>
      <c r="H8" s="21">
        <v>1.1282022000000003</v>
      </c>
      <c r="I8" s="21">
        <v>1.4058379000000001</v>
      </c>
      <c r="J8" s="22">
        <f t="shared" ref="J8:J12" si="1">IFERROR(G8/E8,0)</f>
        <v>0.42793748810898113</v>
      </c>
      <c r="K8" s="22">
        <f t="shared" ref="K8:K12" si="2">IFERROR(SUM(G8,H8)/E8,0)</f>
        <v>0.51083970674203039</v>
      </c>
      <c r="L8" s="23">
        <f t="shared" ref="L8:L12" si="3">IFERROR(SUM(G8,H8,I8)/E8,0)</f>
        <v>0.61414306933822715</v>
      </c>
      <c r="M8" s="4"/>
    </row>
    <row r="9" spans="1:13" ht="38.25" x14ac:dyDescent="0.25">
      <c r="A9" s="17"/>
      <c r="B9" s="19">
        <v>3000090</v>
      </c>
      <c r="C9" s="19" t="s">
        <v>832</v>
      </c>
      <c r="D9" s="20">
        <v>35.420829999999995</v>
      </c>
      <c r="E9" s="21">
        <v>36.228076999999999</v>
      </c>
      <c r="F9" s="21">
        <f t="shared" si="0"/>
        <v>5.7155537276125798</v>
      </c>
      <c r="G9" s="21">
        <v>3.6426062876125798</v>
      </c>
      <c r="H9" s="21">
        <v>0.33377926999999996</v>
      </c>
      <c r="I9" s="21">
        <v>1.7391681700000001</v>
      </c>
      <c r="J9" s="22">
        <f t="shared" si="1"/>
        <v>0.10054649844132163</v>
      </c>
      <c r="K9" s="22">
        <f t="shared" si="2"/>
        <v>0.10975977437644785</v>
      </c>
      <c r="L9" s="23">
        <f t="shared" si="3"/>
        <v>0.15776586009830387</v>
      </c>
      <c r="M9" s="4"/>
    </row>
    <row r="10" spans="1:13" ht="63.75" x14ac:dyDescent="0.25">
      <c r="A10" s="17"/>
      <c r="B10" s="19">
        <v>3000376</v>
      </c>
      <c r="C10" s="19" t="s">
        <v>833</v>
      </c>
      <c r="D10" s="20">
        <v>0.94860000000000011</v>
      </c>
      <c r="E10" s="21">
        <v>0.8266420000000001</v>
      </c>
      <c r="F10" s="21">
        <f t="shared" si="0"/>
        <v>0.20527791344895374</v>
      </c>
      <c r="G10" s="21">
        <v>0.10850242344895378</v>
      </c>
      <c r="H10" s="21">
        <v>5.1238579999999992E-2</v>
      </c>
      <c r="I10" s="21">
        <v>4.553691E-2</v>
      </c>
      <c r="J10" s="22">
        <f t="shared" si="1"/>
        <v>0.13125684812646074</v>
      </c>
      <c r="K10" s="22">
        <f t="shared" si="2"/>
        <v>0.19324085087492981</v>
      </c>
      <c r="L10" s="23">
        <f t="shared" si="3"/>
        <v>0.24832746636264999</v>
      </c>
      <c r="M10" s="4"/>
    </row>
    <row r="11" spans="1:13" ht="38.25" x14ac:dyDescent="0.25">
      <c r="A11" s="17"/>
      <c r="B11" s="19">
        <v>3000377</v>
      </c>
      <c r="C11" s="19" t="s">
        <v>834</v>
      </c>
      <c r="D11" s="20">
        <v>0.48559999999999998</v>
      </c>
      <c r="E11" s="21">
        <v>0.466395</v>
      </c>
      <c r="F11" s="21">
        <f t="shared" si="0"/>
        <v>6.7213881151264462E-2</v>
      </c>
      <c r="G11" s="21">
        <v>4.6277051151264459E-2</v>
      </c>
      <c r="H11" s="21">
        <v>1.237474E-2</v>
      </c>
      <c r="I11" s="21">
        <v>8.5620900000000014E-3</v>
      </c>
      <c r="J11" s="22">
        <f t="shared" si="1"/>
        <v>9.9222871495758869E-2</v>
      </c>
      <c r="K11" s="22">
        <f t="shared" si="2"/>
        <v>0.12575561734423496</v>
      </c>
      <c r="L11" s="23">
        <f t="shared" si="3"/>
        <v>0.14411364005031027</v>
      </c>
      <c r="M11" s="4"/>
    </row>
    <row r="12" spans="1:13" ht="15.75" thickBot="1" x14ac:dyDescent="0.3">
      <c r="A12" s="41" t="s">
        <v>294</v>
      </c>
      <c r="B12" s="43"/>
      <c r="C12" s="43"/>
      <c r="D12" s="44">
        <f ca="1">OFFSET(D12,-MATCH("PROYECTOS",$A$8:$A$50,0)-1,0)-(OFFSET(D12,-MATCH("PROYECTOS",$A$8:$A$50,0),0))</f>
        <v>3.7025520000000114</v>
      </c>
      <c r="E12" s="45">
        <f t="shared" ref="E12:I12" ca="1" si="4">OFFSET(E12,-MATCH("PROYECTOS",$A$8:$A$50,0)-1,0)-(OFFSET(E12,-MATCH("PROYECTOS",$A$8:$A$50,0),0))</f>
        <v>15.907442999999994</v>
      </c>
      <c r="F12" s="45">
        <f t="shared" ca="1" si="4"/>
        <v>4.5832417162155785</v>
      </c>
      <c r="G12" s="45">
        <f t="shared" ca="1" si="4"/>
        <v>3.7522213162155822</v>
      </c>
      <c r="H12" s="45">
        <f t="shared" ca="1" si="4"/>
        <v>6.0203999999999258E-3</v>
      </c>
      <c r="I12" s="45">
        <f t="shared" ca="1" si="4"/>
        <v>0.82500000000000018</v>
      </c>
      <c r="J12" s="46">
        <f t="shared" ca="1" si="1"/>
        <v>0.2358783442578159</v>
      </c>
      <c r="K12" s="46">
        <f t="shared" ca="1" si="2"/>
        <v>0.23625680860309123</v>
      </c>
      <c r="L12" s="47">
        <f t="shared" ca="1" si="3"/>
        <v>0.28811932352770864</v>
      </c>
      <c r="M12" s="4"/>
    </row>
    <row r="13" spans="1:13" ht="15.75" thickBot="1" x14ac:dyDescent="0.3"/>
    <row r="14" spans="1:13" ht="15.75" thickBot="1" x14ac:dyDescent="0.3">
      <c r="A14" s="89" t="s">
        <v>316</v>
      </c>
      <c r="B14" s="90"/>
      <c r="C14" s="90"/>
      <c r="D14" s="91"/>
    </row>
    <row r="15" spans="1:13" ht="15.75" thickBot="1" x14ac:dyDescent="0.3">
      <c r="A15" s="1" t="s">
        <v>846</v>
      </c>
    </row>
    <row r="16" spans="1:13" ht="45" customHeight="1" x14ac:dyDescent="0.25">
      <c r="A16" s="82" t="s">
        <v>318</v>
      </c>
      <c r="B16" s="83"/>
      <c r="C16" s="83"/>
      <c r="D16" s="94" t="s">
        <v>319</v>
      </c>
    </row>
    <row r="17" spans="1:4" ht="15.75" thickBot="1" x14ac:dyDescent="0.3">
      <c r="A17" s="92"/>
      <c r="B17" s="93"/>
      <c r="C17" s="93"/>
      <c r="D17" s="95"/>
    </row>
    <row r="18" spans="1:4" ht="38.25" x14ac:dyDescent="0.25">
      <c r="A18" s="17"/>
      <c r="B18" s="19">
        <v>3000090</v>
      </c>
      <c r="C18" s="19" t="s">
        <v>832</v>
      </c>
      <c r="D18" s="23">
        <v>0.15776586009830387</v>
      </c>
    </row>
    <row r="19" spans="1:4" ht="63.75" x14ac:dyDescent="0.25">
      <c r="A19" s="17"/>
      <c r="B19" s="19">
        <v>3000376</v>
      </c>
      <c r="C19" s="19" t="s">
        <v>833</v>
      </c>
      <c r="D19" s="23">
        <v>0.24832746636264999</v>
      </c>
    </row>
    <row r="20" spans="1:4" ht="39" thickBot="1" x14ac:dyDescent="0.3">
      <c r="A20" s="24"/>
      <c r="B20" s="26">
        <v>3000377</v>
      </c>
      <c r="C20" s="26" t="s">
        <v>834</v>
      </c>
      <c r="D20" s="30">
        <v>0.14411364005031027</v>
      </c>
    </row>
  </sheetData>
  <mergeCells count="10">
    <mergeCell ref="A14:D14"/>
    <mergeCell ref="A16:C17"/>
    <mergeCell ref="D16:D17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workbookViewId="0">
      <selection activeCell="D24" sqref="D24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48</v>
      </c>
      <c r="B1" s="49" t="s">
        <v>31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831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51.121885000000006</v>
      </c>
      <c r="I6" s="14">
        <v>67.037386999999995</v>
      </c>
      <c r="J6" s="14">
        <v>18.929055864730525</v>
      </c>
      <c r="K6" s="14">
        <v>13.373335604730528</v>
      </c>
      <c r="L6" s="14">
        <v>1.5316151900000001</v>
      </c>
      <c r="M6" s="14">
        <v>4.0241050700000001</v>
      </c>
      <c r="N6" s="15">
        <v>0.1994907051602493</v>
      </c>
      <c r="O6" s="15">
        <v>0.22233788430224061</v>
      </c>
      <c r="P6" s="16">
        <v>0.28236565761029037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ca="1">SUM(H8:OFFSET(H6,MATCH("PROYECTOS",$A$8:$A$37,0),0))</f>
        <v>47.419333000000002</v>
      </c>
      <c r="I7" s="38">
        <f ca="1">SUM(I8:OFFSET(I6,MATCH("PROYECTOS",$A$8:$A$37,0),0))</f>
        <v>51.129944000000009</v>
      </c>
      <c r="J7" s="38">
        <f ca="1">SUM(J8:OFFSET(J6,MATCH("PROYECTOS",$A$8:$A$37,0),0))</f>
        <v>14.345814148514945</v>
      </c>
      <c r="K7" s="38">
        <f ca="1">SUM(K8:OFFSET(K6,MATCH("PROYECTOS",$A$8:$A$37,0),0))</f>
        <v>9.6211142885149457</v>
      </c>
      <c r="L7" s="38">
        <f ca="1">SUM(L8:OFFSET(L6,MATCH("PROYECTOS",$A$8:$A$37,0),0))</f>
        <v>1.5255947900000002</v>
      </c>
      <c r="M7" s="38">
        <f ca="1">SUM(M8:OFFSET(M6,MATCH("PROYECTOS",$A$8:$A$37,0),0))</f>
        <v>3.1991050699999999</v>
      </c>
      <c r="N7" s="39">
        <f ca="1">IFERROR(K7/I7,0)</f>
        <v>0.18816985773571243</v>
      </c>
      <c r="O7" s="39">
        <f ca="1">IFERROR(SUM(K7,L7)/I7,0)</f>
        <v>0.21800745720579986</v>
      </c>
      <c r="P7" s="40">
        <f ca="1">IFERROR(SUM(K7,L7,M7)/I7,0)</f>
        <v>0.28057558890568984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513</v>
      </c>
      <c r="D8" s="68">
        <v>3000001</v>
      </c>
      <c r="E8" s="19" t="s">
        <v>276</v>
      </c>
      <c r="F8" s="69">
        <v>1</v>
      </c>
      <c r="G8" s="19" t="s">
        <v>532</v>
      </c>
      <c r="H8" s="20">
        <v>10.564303000000001</v>
      </c>
      <c r="I8" s="21">
        <v>13.608830000000005</v>
      </c>
      <c r="J8" s="21">
        <f t="shared" ref="J8:J17" si="0">SUM(K8,L8,M8)</f>
        <v>8.357768626302148</v>
      </c>
      <c r="K8" s="21">
        <v>5.8237285263021477</v>
      </c>
      <c r="L8" s="21">
        <v>1.1282022000000003</v>
      </c>
      <c r="M8" s="21">
        <v>1.4058379000000001</v>
      </c>
      <c r="N8" s="22">
        <f t="shared" ref="N8:N18" si="1">IFERROR(K8/I8,0)</f>
        <v>0.42793748810898113</v>
      </c>
      <c r="O8" s="22">
        <f t="shared" ref="O8:O18" si="2">IFERROR(SUM(K8,L8)/I8,0)</f>
        <v>0.51083970674203039</v>
      </c>
      <c r="P8" s="23">
        <f t="shared" ref="P8:P18" si="3">IFERROR(SUM(K8,L8,M8)/I8,0)</f>
        <v>0.61414306933822715</v>
      </c>
      <c r="Q8" s="70">
        <v>6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5001321</v>
      </c>
      <c r="C9" s="19" t="s">
        <v>835</v>
      </c>
      <c r="D9" s="68">
        <v>3000377</v>
      </c>
      <c r="E9" s="19" t="s">
        <v>834</v>
      </c>
      <c r="F9" s="69">
        <v>227</v>
      </c>
      <c r="G9" s="19" t="s">
        <v>775</v>
      </c>
      <c r="H9" s="20">
        <v>0.23259999999999997</v>
      </c>
      <c r="I9" s="21">
        <v>0.213395</v>
      </c>
      <c r="J9" s="21">
        <f t="shared" si="0"/>
        <v>2.0087698940187693E-3</v>
      </c>
      <c r="K9" s="21">
        <v>2.0087698940187693E-3</v>
      </c>
      <c r="L9" s="21">
        <v>0</v>
      </c>
      <c r="M9" s="21">
        <v>0</v>
      </c>
      <c r="N9" s="22">
        <f t="shared" si="1"/>
        <v>9.4133878207960323E-3</v>
      </c>
      <c r="O9" s="22">
        <f t="shared" si="2"/>
        <v>9.4133878207960323E-3</v>
      </c>
      <c r="P9" s="23">
        <f t="shared" si="3"/>
        <v>9.4133878207960323E-3</v>
      </c>
      <c r="Q9" s="70">
        <v>8</v>
      </c>
      <c r="R9" s="21">
        <v>0</v>
      </c>
      <c r="S9" s="23">
        <f t="shared" ref="S9:S17" si="4">IFERROR(R9/Q9,0)</f>
        <v>0</v>
      </c>
    </row>
    <row r="10" spans="1:19" ht="38.25" x14ac:dyDescent="0.25">
      <c r="A10" s="17"/>
      <c r="B10" s="19">
        <v>5001322</v>
      </c>
      <c r="C10" s="19" t="s">
        <v>836</v>
      </c>
      <c r="D10" s="68">
        <v>3000377</v>
      </c>
      <c r="E10" s="19" t="s">
        <v>834</v>
      </c>
      <c r="F10" s="69">
        <v>14</v>
      </c>
      <c r="G10" s="19" t="s">
        <v>691</v>
      </c>
      <c r="H10" s="20">
        <v>0.14300000000000002</v>
      </c>
      <c r="I10" s="21">
        <v>0.14300000000000002</v>
      </c>
      <c r="J10" s="21">
        <f t="shared" si="0"/>
        <v>6.4265111259164218E-2</v>
      </c>
      <c r="K10" s="21">
        <v>4.3328281259164214E-2</v>
      </c>
      <c r="L10" s="21">
        <v>1.237474E-2</v>
      </c>
      <c r="M10" s="21">
        <v>8.5620900000000014E-3</v>
      </c>
      <c r="N10" s="22">
        <f t="shared" si="1"/>
        <v>0.30299497384030916</v>
      </c>
      <c r="O10" s="22">
        <f t="shared" si="2"/>
        <v>0.38953161719695251</v>
      </c>
      <c r="P10" s="23">
        <f t="shared" si="3"/>
        <v>0.44940637244170778</v>
      </c>
      <c r="Q10" s="70">
        <v>30</v>
      </c>
      <c r="R10" s="21">
        <v>0</v>
      </c>
      <c r="S10" s="23">
        <f t="shared" si="4"/>
        <v>0</v>
      </c>
    </row>
    <row r="11" spans="1:19" ht="63.75" x14ac:dyDescent="0.25">
      <c r="A11" s="17"/>
      <c r="B11" s="19">
        <v>5003080</v>
      </c>
      <c r="C11" s="19" t="s">
        <v>837</v>
      </c>
      <c r="D11" s="68">
        <v>3000376</v>
      </c>
      <c r="E11" s="19" t="s">
        <v>833</v>
      </c>
      <c r="F11" s="69">
        <v>88</v>
      </c>
      <c r="G11" s="19" t="s">
        <v>756</v>
      </c>
      <c r="H11" s="20">
        <v>0.94860000000000011</v>
      </c>
      <c r="I11" s="21">
        <v>0.8266420000000001</v>
      </c>
      <c r="J11" s="21">
        <f t="shared" si="0"/>
        <v>0.20527791344895374</v>
      </c>
      <c r="K11" s="21">
        <v>0.10850242344895378</v>
      </c>
      <c r="L11" s="21">
        <v>5.1238579999999992E-2</v>
      </c>
      <c r="M11" s="21">
        <v>4.553691E-2</v>
      </c>
      <c r="N11" s="22">
        <f t="shared" si="1"/>
        <v>0.13125684812646074</v>
      </c>
      <c r="O11" s="22">
        <f t="shared" si="2"/>
        <v>0.19324085087492981</v>
      </c>
      <c r="P11" s="23">
        <f t="shared" si="3"/>
        <v>0.24832746636264999</v>
      </c>
      <c r="Q11" s="70">
        <v>1500</v>
      </c>
      <c r="R11" s="21">
        <v>0</v>
      </c>
      <c r="S11" s="23">
        <f t="shared" si="4"/>
        <v>0</v>
      </c>
    </row>
    <row r="12" spans="1:19" ht="38.25" x14ac:dyDescent="0.25">
      <c r="A12" s="17"/>
      <c r="B12" s="19">
        <v>5003082</v>
      </c>
      <c r="C12" s="19" t="s">
        <v>838</v>
      </c>
      <c r="D12" s="68">
        <v>3000090</v>
      </c>
      <c r="E12" s="19" t="s">
        <v>832</v>
      </c>
      <c r="F12" s="69">
        <v>421</v>
      </c>
      <c r="G12" s="19" t="s">
        <v>539</v>
      </c>
      <c r="H12" s="20">
        <v>14.736499999999999</v>
      </c>
      <c r="I12" s="21">
        <v>15.025653</v>
      </c>
      <c r="J12" s="21">
        <f t="shared" si="0"/>
        <v>1.1244044874776429</v>
      </c>
      <c r="K12" s="21">
        <v>0.11176817747764289</v>
      </c>
      <c r="L12" s="21">
        <v>2.7199999999999998E-2</v>
      </c>
      <c r="M12" s="21">
        <v>0.98543630999999998</v>
      </c>
      <c r="N12" s="22">
        <f t="shared" si="1"/>
        <v>7.4384905253464121E-3</v>
      </c>
      <c r="O12" s="22">
        <f t="shared" si="2"/>
        <v>9.2487279905667259E-3</v>
      </c>
      <c r="P12" s="23">
        <f t="shared" si="3"/>
        <v>7.4832320929921842E-2</v>
      </c>
      <c r="Q12" s="70">
        <v>0</v>
      </c>
      <c r="R12" s="21">
        <v>0</v>
      </c>
      <c r="S12" s="23">
        <f t="shared" si="4"/>
        <v>0</v>
      </c>
    </row>
    <row r="13" spans="1:19" ht="38.25" x14ac:dyDescent="0.25">
      <c r="A13" s="17"/>
      <c r="B13" s="19">
        <v>5003083</v>
      </c>
      <c r="C13" s="19" t="s">
        <v>839</v>
      </c>
      <c r="D13" s="68">
        <v>3000090</v>
      </c>
      <c r="E13" s="19" t="s">
        <v>832</v>
      </c>
      <c r="F13" s="69">
        <v>42</v>
      </c>
      <c r="G13" s="19" t="s">
        <v>535</v>
      </c>
      <c r="H13" s="20">
        <v>11.14433</v>
      </c>
      <c r="I13" s="21">
        <v>11.575457</v>
      </c>
      <c r="J13" s="21">
        <f t="shared" si="0"/>
        <v>0.70628936985482715</v>
      </c>
      <c r="K13" s="21">
        <v>0.61441341985482723</v>
      </c>
      <c r="L13" s="21">
        <v>4.2960239999999997E-2</v>
      </c>
      <c r="M13" s="21">
        <v>4.8915710000000001E-2</v>
      </c>
      <c r="N13" s="22">
        <f t="shared" si="1"/>
        <v>5.3078977344464866E-2</v>
      </c>
      <c r="O13" s="22">
        <f t="shared" si="2"/>
        <v>5.6790298633982848E-2</v>
      </c>
      <c r="P13" s="23">
        <f t="shared" si="3"/>
        <v>6.1016111057630565E-2</v>
      </c>
      <c r="Q13" s="70">
        <v>0</v>
      </c>
      <c r="R13" s="21">
        <v>0</v>
      </c>
      <c r="S13" s="23">
        <f t="shared" si="4"/>
        <v>0</v>
      </c>
    </row>
    <row r="14" spans="1:19" ht="38.25" x14ac:dyDescent="0.25">
      <c r="A14" s="17"/>
      <c r="B14" s="19">
        <v>5003086</v>
      </c>
      <c r="C14" s="19" t="s">
        <v>840</v>
      </c>
      <c r="D14" s="68">
        <v>3000377</v>
      </c>
      <c r="E14" s="19" t="s">
        <v>834</v>
      </c>
      <c r="F14" s="69">
        <v>63</v>
      </c>
      <c r="G14" s="19" t="s">
        <v>739</v>
      </c>
      <c r="H14" s="20">
        <v>0.11</v>
      </c>
      <c r="I14" s="21">
        <v>0.11</v>
      </c>
      <c r="J14" s="21">
        <f t="shared" si="0"/>
        <v>9.399999980814755E-4</v>
      </c>
      <c r="K14" s="21">
        <v>9.399999980814755E-4</v>
      </c>
      <c r="L14" s="21">
        <v>0</v>
      </c>
      <c r="M14" s="21">
        <v>0</v>
      </c>
      <c r="N14" s="22">
        <f t="shared" si="1"/>
        <v>8.5454545280134134E-3</v>
      </c>
      <c r="O14" s="22">
        <f t="shared" si="2"/>
        <v>8.5454545280134134E-3</v>
      </c>
      <c r="P14" s="23">
        <f t="shared" si="3"/>
        <v>8.5454545280134134E-3</v>
      </c>
      <c r="Q14" s="70">
        <v>1.2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5004096</v>
      </c>
      <c r="C15" s="19" t="s">
        <v>841</v>
      </c>
      <c r="D15" s="68">
        <v>3000090</v>
      </c>
      <c r="E15" s="19" t="s">
        <v>832</v>
      </c>
      <c r="F15" s="69">
        <v>521</v>
      </c>
      <c r="G15" s="19" t="s">
        <v>844</v>
      </c>
      <c r="H15" s="20">
        <v>0.11</v>
      </c>
      <c r="I15" s="21">
        <v>0.11599899999999999</v>
      </c>
      <c r="J15" s="21">
        <f t="shared" si="0"/>
        <v>9.8151770804926153E-2</v>
      </c>
      <c r="K15" s="21">
        <v>6.3938880804926157E-2</v>
      </c>
      <c r="L15" s="21">
        <v>2.90272E-2</v>
      </c>
      <c r="M15" s="21">
        <v>5.1856899999999997E-3</v>
      </c>
      <c r="N15" s="22">
        <f t="shared" si="1"/>
        <v>0.55120200005970876</v>
      </c>
      <c r="O15" s="22">
        <f t="shared" si="2"/>
        <v>0.80143864003074305</v>
      </c>
      <c r="P15" s="23">
        <f t="shared" si="3"/>
        <v>0.84614324955323894</v>
      </c>
      <c r="Q15" s="70">
        <v>6</v>
      </c>
      <c r="R15" s="21">
        <v>0</v>
      </c>
      <c r="S15" s="23">
        <f t="shared" si="4"/>
        <v>0</v>
      </c>
    </row>
    <row r="16" spans="1:19" ht="38.25" x14ac:dyDescent="0.25">
      <c r="A16" s="17"/>
      <c r="B16" s="19">
        <v>5004097</v>
      </c>
      <c r="C16" s="19" t="s">
        <v>842</v>
      </c>
      <c r="D16" s="68">
        <v>3000090</v>
      </c>
      <c r="E16" s="19" t="s">
        <v>832</v>
      </c>
      <c r="F16" s="69">
        <v>42</v>
      </c>
      <c r="G16" s="19" t="s">
        <v>535</v>
      </c>
      <c r="H16" s="20">
        <v>6.43</v>
      </c>
      <c r="I16" s="21">
        <v>7.0240979999999995</v>
      </c>
      <c r="J16" s="21">
        <f t="shared" si="0"/>
        <v>2.2376749578112411</v>
      </c>
      <c r="K16" s="21">
        <v>1.9417028278112411</v>
      </c>
      <c r="L16" s="21">
        <v>5.0699229999999998E-2</v>
      </c>
      <c r="M16" s="21">
        <v>0.24527290000000002</v>
      </c>
      <c r="N16" s="22">
        <f t="shared" si="1"/>
        <v>0.27643447284067524</v>
      </c>
      <c r="O16" s="22">
        <f t="shared" si="2"/>
        <v>0.28365237185062642</v>
      </c>
      <c r="P16" s="23">
        <f t="shared" si="3"/>
        <v>0.31857114718661972</v>
      </c>
      <c r="Q16" s="70">
        <v>0</v>
      </c>
      <c r="R16" s="21">
        <v>0</v>
      </c>
      <c r="S16" s="23">
        <f t="shared" si="4"/>
        <v>0</v>
      </c>
    </row>
    <row r="17" spans="1:19" ht="38.25" x14ac:dyDescent="0.25">
      <c r="A17" s="17"/>
      <c r="B17" s="19">
        <v>5004098</v>
      </c>
      <c r="C17" s="19" t="s">
        <v>843</v>
      </c>
      <c r="D17" s="68">
        <v>3000090</v>
      </c>
      <c r="E17" s="19" t="s">
        <v>832</v>
      </c>
      <c r="F17" s="69">
        <v>112</v>
      </c>
      <c r="G17" s="19" t="s">
        <v>716</v>
      </c>
      <c r="H17" s="20">
        <v>3</v>
      </c>
      <c r="I17" s="21">
        <v>2.4868700000000001</v>
      </c>
      <c r="J17" s="21">
        <f t="shared" si="0"/>
        <v>1.5490331416639425</v>
      </c>
      <c r="K17" s="21">
        <v>0.91078298166394234</v>
      </c>
      <c r="L17" s="21">
        <v>0.18389259999999999</v>
      </c>
      <c r="M17" s="21">
        <v>0.45435755999999999</v>
      </c>
      <c r="N17" s="22">
        <f t="shared" si="1"/>
        <v>0.36623666764404345</v>
      </c>
      <c r="O17" s="22">
        <f t="shared" si="2"/>
        <v>0.44018206889139455</v>
      </c>
      <c r="P17" s="23">
        <f t="shared" si="3"/>
        <v>0.62288464683073197</v>
      </c>
      <c r="Q17" s="70">
        <v>0</v>
      </c>
      <c r="R17" s="21">
        <v>0</v>
      </c>
      <c r="S17" s="23">
        <f t="shared" si="4"/>
        <v>0</v>
      </c>
    </row>
    <row r="18" spans="1:19" ht="15.75" thickBot="1" x14ac:dyDescent="0.3">
      <c r="A18" s="41" t="s">
        <v>294</v>
      </c>
      <c r="B18" s="43"/>
      <c r="C18" s="43"/>
      <c r="D18" s="65"/>
      <c r="E18" s="43"/>
      <c r="F18" s="66"/>
      <c r="G18" s="43"/>
      <c r="H18" s="44">
        <f t="shared" ref="H18:M18" ca="1" si="5">OFFSET(H18,-MATCH("PROYECTOS",$A$8:$A$37,0)-1,0)-(OFFSET(H18,-MATCH("PROYECTOS",$A$8:$A$37,0),0))</f>
        <v>3.7025520000000043</v>
      </c>
      <c r="I18" s="45">
        <f t="shared" ca="1" si="5"/>
        <v>15.907442999999986</v>
      </c>
      <c r="J18" s="45">
        <f t="shared" ca="1" si="5"/>
        <v>4.5832417162155803</v>
      </c>
      <c r="K18" s="45">
        <f t="shared" ca="1" si="5"/>
        <v>3.7522213162155822</v>
      </c>
      <c r="L18" s="45">
        <f t="shared" ca="1" si="5"/>
        <v>6.0203999999999258E-3</v>
      </c>
      <c r="M18" s="45">
        <f t="shared" ca="1" si="5"/>
        <v>0.82500000000000018</v>
      </c>
      <c r="N18" s="46">
        <f t="shared" ca="1" si="1"/>
        <v>0.23587834425781601</v>
      </c>
      <c r="O18" s="46">
        <f t="shared" ca="1" si="2"/>
        <v>0.23625680860309134</v>
      </c>
      <c r="P18" s="47">
        <f t="shared" ca="1" si="3"/>
        <v>0.28811932352770875</v>
      </c>
      <c r="Q18" s="67"/>
      <c r="R18" s="45"/>
      <c r="S18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49</v>
      </c>
      <c r="B1" s="50" t="s">
        <v>32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847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1113.0443510000002</v>
      </c>
      <c r="E6" s="14">
        <v>1117.7280000000001</v>
      </c>
      <c r="F6" s="14">
        <v>545.326610757759</v>
      </c>
      <c r="G6" s="14">
        <v>371.13683211775901</v>
      </c>
      <c r="H6" s="14">
        <v>164.11611529999999</v>
      </c>
      <c r="I6" s="14">
        <v>10.073663340000001</v>
      </c>
      <c r="J6" s="15">
        <v>0.33204575005525405</v>
      </c>
      <c r="K6" s="15">
        <v>0.47887585120687592</v>
      </c>
      <c r="L6" s="16">
        <v>0.48788847622834813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1113.0443510000002</v>
      </c>
      <c r="E7" s="38">
        <f ca="1">SUM(E8:OFFSET(E6,MATCH("GOBIERNOS REGIONALES",$A$8:$A$50,0),0))</f>
        <v>1117.7280000000005</v>
      </c>
      <c r="F7" s="38">
        <f ca="1">SUM(F8:OFFSET(F6,MATCH("GOBIERNOS REGIONALES",$A$8:$A$50,0),0))</f>
        <v>545.32661075775911</v>
      </c>
      <c r="G7" s="38">
        <f ca="1">SUM(G8:OFFSET(G6,MATCH("GOBIERNOS REGIONALES",$A$8:$A$50,0),0))</f>
        <v>371.13683211775901</v>
      </c>
      <c r="H7" s="38">
        <f ca="1">SUM(H8:OFFSET(H6,MATCH("GOBIERNOS REGIONALES",$A$8:$A$50,0),0))</f>
        <v>164.11611530000002</v>
      </c>
      <c r="I7" s="38">
        <f ca="1">SUM(I8:OFFSET(I6,MATCH("GOBIERNOS REGIONALES",$A$8:$A$50,0),0))</f>
        <v>10.073663340000001</v>
      </c>
      <c r="J7" s="39">
        <f ca="1">IFERROR(G7/E7,0)</f>
        <v>0.33204575005525389</v>
      </c>
      <c r="K7" s="39">
        <f ca="1">IFERROR(SUM(G7,H7)/E7,0)</f>
        <v>0.47887585120687576</v>
      </c>
      <c r="L7" s="40">
        <f ca="1">IFERROR(SUM(G7,H7,I7)/E7,0)</f>
        <v>0.48788847622834791</v>
      </c>
      <c r="M7" s="4"/>
    </row>
    <row r="8" spans="1:13" ht="25.5" x14ac:dyDescent="0.25">
      <c r="A8" s="17"/>
      <c r="B8" s="18">
        <v>40</v>
      </c>
      <c r="C8" s="19" t="s">
        <v>128</v>
      </c>
      <c r="D8" s="20">
        <v>1113.0443510000002</v>
      </c>
      <c r="E8" s="21">
        <v>1117.7280000000005</v>
      </c>
      <c r="F8" s="21">
        <f t="shared" ref="F8:F10" si="0">SUM(G8,H8,I8)</f>
        <v>545.32661075775911</v>
      </c>
      <c r="G8" s="21">
        <v>371.13683211775901</v>
      </c>
      <c r="H8" s="21">
        <v>164.11611530000002</v>
      </c>
      <c r="I8" s="21">
        <v>10.073663340000001</v>
      </c>
      <c r="J8" s="22">
        <f t="shared" ref="J8:J10" si="1">IFERROR(G8/E8,0)</f>
        <v>0.33204575005525389</v>
      </c>
      <c r="K8" s="22">
        <f t="shared" ref="K8:K10" si="2">IFERROR(SUM(G8,H8)/E8,0)</f>
        <v>0.47887585120687576</v>
      </c>
      <c r="L8" s="23">
        <f t="shared" ref="L8:L10" si="3">IFERROR(SUM(G8,H8,I8)/E8,0)</f>
        <v>0.48788847622834791</v>
      </c>
      <c r="M8" s="4"/>
    </row>
    <row r="9" spans="1:13" ht="15.75" thickBot="1" x14ac:dyDescent="0.3">
      <c r="A9" s="41" t="s">
        <v>206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233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22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2</v>
      </c>
      <c r="B1" s="51" t="s">
        <v>14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321</v>
      </c>
      <c r="N2" s="72" t="s">
        <v>356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1439.3825639999993</v>
      </c>
      <c r="E6" s="14">
        <f ca="1">SUM(E7:OFFSET(E7,50,0))</f>
        <v>1977.2298680000001</v>
      </c>
      <c r="F6" s="14">
        <f ca="1">SUM(F7:OFFSET(F7,50,0))</f>
        <v>1083.2663157222225</v>
      </c>
      <c r="G6" s="14">
        <f ca="1">SUM(G7:OFFSET(G7,50,0))</f>
        <v>719.24352627222254</v>
      </c>
      <c r="H6" s="14">
        <f ca="1">SUM(H7:OFFSET(H7,50,0))</f>
        <v>212.18548899000001</v>
      </c>
      <c r="I6" s="14">
        <f ca="1">SUM(I7:OFFSET(I7,50,0))</f>
        <v>151.83730046000002</v>
      </c>
      <c r="J6" s="15">
        <f ca="1">IFERROR(G6/E6,0)</f>
        <v>0.36376323153551637</v>
      </c>
      <c r="K6" s="15">
        <f ca="1">IFERROR(SUM(G6,H6)/E6,0)</f>
        <v>0.4710777590085557</v>
      </c>
      <c r="L6" s="16">
        <f ca="1">IFERROR(SUM(G6,H6,I6)/E6,0)</f>
        <v>0.54787070196241971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36.680231000000013</v>
      </c>
      <c r="E7" s="21">
        <v>58.34718299999998</v>
      </c>
      <c r="F7" s="21">
        <f t="shared" ref="F7:F31" si="0">SUM(G7,H7,I7)</f>
        <v>29.073374566422753</v>
      </c>
      <c r="G7" s="21">
        <v>21.233188976422753</v>
      </c>
      <c r="H7" s="21">
        <v>4.0876269299999981</v>
      </c>
      <c r="I7" s="21">
        <v>3.7525586600000009</v>
      </c>
      <c r="J7" s="22">
        <f t="shared" ref="J7:J31" si="1">IFERROR(G7/E7,0)</f>
        <v>0.36391112449118168</v>
      </c>
      <c r="K7" s="22">
        <f t="shared" ref="K7:K31" si="2">IFERROR(SUM(G7,H7)/E7,0)</f>
        <v>0.43396809587915769</v>
      </c>
      <c r="L7" s="23">
        <f t="shared" ref="L7:L31" si="3">IFERROR(SUM(G7,H7,I7)/E7,0)</f>
        <v>0.49828240322112488</v>
      </c>
      <c r="M7" s="4"/>
      <c r="N7" t="s">
        <v>256</v>
      </c>
      <c r="O7" s="5">
        <v>50.527349290468102</v>
      </c>
      <c r="P7" s="71">
        <v>0.68248031097649486</v>
      </c>
    </row>
    <row r="8" spans="1:16" x14ac:dyDescent="0.25">
      <c r="A8" s="17"/>
      <c r="B8" s="55">
        <v>2</v>
      </c>
      <c r="C8" s="19" t="s">
        <v>251</v>
      </c>
      <c r="D8" s="20">
        <v>37.202326000000014</v>
      </c>
      <c r="E8" s="21">
        <v>60.799484999999997</v>
      </c>
      <c r="F8" s="21">
        <f t="shared" si="0"/>
        <v>35.214833886484321</v>
      </c>
      <c r="G8" s="21">
        <v>22.105280976484323</v>
      </c>
      <c r="H8" s="21">
        <v>8.238173459999997</v>
      </c>
      <c r="I8" s="21">
        <v>4.8713794500000009</v>
      </c>
      <c r="J8" s="22">
        <f t="shared" si="1"/>
        <v>0.36357677990996673</v>
      </c>
      <c r="K8" s="22">
        <f t="shared" si="2"/>
        <v>0.49907420163977251</v>
      </c>
      <c r="L8" s="23">
        <f t="shared" si="3"/>
        <v>0.57919625283806797</v>
      </c>
      <c r="M8" s="4"/>
      <c r="N8" t="s">
        <v>273</v>
      </c>
      <c r="O8" s="5">
        <v>17.032116294518836</v>
      </c>
      <c r="P8" s="71">
        <v>0.66086303243572286</v>
      </c>
    </row>
    <row r="9" spans="1:16" x14ac:dyDescent="0.25">
      <c r="A9" s="17"/>
      <c r="B9" s="55">
        <v>3</v>
      </c>
      <c r="C9" s="19" t="s">
        <v>252</v>
      </c>
      <c r="D9" s="20">
        <v>41.541893000000016</v>
      </c>
      <c r="E9" s="21">
        <v>66.692289000000002</v>
      </c>
      <c r="F9" s="21">
        <f t="shared" si="0"/>
        <v>37.797341194174649</v>
      </c>
      <c r="G9" s="21">
        <v>26.941313194174651</v>
      </c>
      <c r="H9" s="21">
        <v>8.28232298</v>
      </c>
      <c r="I9" s="21">
        <v>2.5737050199999998</v>
      </c>
      <c r="J9" s="22">
        <f t="shared" si="1"/>
        <v>0.4039644402394803</v>
      </c>
      <c r="K9" s="22">
        <f t="shared" si="2"/>
        <v>0.52815155548454262</v>
      </c>
      <c r="L9" s="23">
        <f t="shared" si="3"/>
        <v>0.56674229901112927</v>
      </c>
      <c r="M9" s="4"/>
      <c r="N9" t="s">
        <v>272</v>
      </c>
      <c r="O9" s="5">
        <v>9.6287574546146164</v>
      </c>
      <c r="P9" s="71">
        <v>0.61997656499185194</v>
      </c>
    </row>
    <row r="10" spans="1:16" x14ac:dyDescent="0.25">
      <c r="A10" s="17"/>
      <c r="B10" s="55">
        <v>4</v>
      </c>
      <c r="C10" s="19" t="s">
        <v>253</v>
      </c>
      <c r="D10" s="20">
        <v>40.224471000000023</v>
      </c>
      <c r="E10" s="21">
        <v>63.452090999999996</v>
      </c>
      <c r="F10" s="21">
        <f t="shared" si="0"/>
        <v>36.573009319717421</v>
      </c>
      <c r="G10" s="21">
        <v>23.564632109717422</v>
      </c>
      <c r="H10" s="21">
        <v>8.3367470699999977</v>
      </c>
      <c r="I10" s="21">
        <v>4.6716301399999995</v>
      </c>
      <c r="J10" s="22">
        <f t="shared" si="1"/>
        <v>0.37137676218924642</v>
      </c>
      <c r="K10" s="22">
        <f t="shared" si="2"/>
        <v>0.50276324510278825</v>
      </c>
      <c r="L10" s="23">
        <f t="shared" si="3"/>
        <v>0.57638777136150521</v>
      </c>
      <c r="M10" s="4"/>
      <c r="N10" t="s">
        <v>271</v>
      </c>
      <c r="O10" s="5">
        <v>37.018228251720778</v>
      </c>
      <c r="P10" s="71">
        <v>0.61809262833029077</v>
      </c>
    </row>
    <row r="11" spans="1:16" x14ac:dyDescent="0.25">
      <c r="A11" s="17"/>
      <c r="B11" s="55">
        <v>5</v>
      </c>
      <c r="C11" s="19" t="s">
        <v>254</v>
      </c>
      <c r="D11" s="20">
        <v>54.540931999999991</v>
      </c>
      <c r="E11" s="21">
        <v>88.480789000000001</v>
      </c>
      <c r="F11" s="21">
        <f t="shared" si="0"/>
        <v>49.254861031126708</v>
      </c>
      <c r="G11" s="21">
        <v>33.39909611112671</v>
      </c>
      <c r="H11" s="21">
        <v>8.684711990000002</v>
      </c>
      <c r="I11" s="21">
        <v>7.1710529299999974</v>
      </c>
      <c r="J11" s="22">
        <f t="shared" si="1"/>
        <v>0.37747285584361945</v>
      </c>
      <c r="K11" s="22">
        <f t="shared" si="2"/>
        <v>0.47562650126375694</v>
      </c>
      <c r="L11" s="23">
        <f t="shared" si="3"/>
        <v>0.5566729409604011</v>
      </c>
      <c r="M11" s="4"/>
      <c r="N11" t="s">
        <v>258</v>
      </c>
      <c r="O11" s="5">
        <v>33.866601970634584</v>
      </c>
      <c r="P11" s="71">
        <v>0.59704459839353308</v>
      </c>
    </row>
    <row r="12" spans="1:16" x14ac:dyDescent="0.25">
      <c r="A12" s="17"/>
      <c r="B12" s="55">
        <v>6</v>
      </c>
      <c r="C12" s="19" t="s">
        <v>255</v>
      </c>
      <c r="D12" s="20">
        <v>78.287947000000003</v>
      </c>
      <c r="E12" s="21">
        <v>159.63930000000002</v>
      </c>
      <c r="F12" s="21">
        <f t="shared" si="0"/>
        <v>71.43793468371581</v>
      </c>
      <c r="G12" s="21">
        <v>50.166374073715815</v>
      </c>
      <c r="H12" s="21">
        <v>9.9148937099999994</v>
      </c>
      <c r="I12" s="21">
        <v>11.3566669</v>
      </c>
      <c r="J12" s="22">
        <f t="shared" si="1"/>
        <v>0.31424827140757827</v>
      </c>
      <c r="K12" s="22">
        <f t="shared" si="2"/>
        <v>0.37635637204445149</v>
      </c>
      <c r="L12" s="23">
        <f t="shared" si="3"/>
        <v>0.44749591537745281</v>
      </c>
      <c r="M12" s="4"/>
      <c r="N12" t="s">
        <v>274</v>
      </c>
      <c r="O12" s="5">
        <v>23.040998673884513</v>
      </c>
      <c r="P12" s="71">
        <v>0.58236809097561471</v>
      </c>
    </row>
    <row r="13" spans="1:16" x14ac:dyDescent="0.25">
      <c r="A13" s="17"/>
      <c r="B13" s="55">
        <v>7</v>
      </c>
      <c r="C13" s="19" t="s">
        <v>256</v>
      </c>
      <c r="D13" s="20">
        <v>55.679008999999979</v>
      </c>
      <c r="E13" s="21">
        <v>74.034881999999996</v>
      </c>
      <c r="F13" s="21">
        <f t="shared" si="0"/>
        <v>50.527349290468102</v>
      </c>
      <c r="G13" s="21">
        <v>30.742431770468102</v>
      </c>
      <c r="H13" s="21">
        <v>11.359792629999999</v>
      </c>
      <c r="I13" s="21">
        <v>8.4251248900000011</v>
      </c>
      <c r="J13" s="22">
        <f t="shared" si="1"/>
        <v>0.41524253081767731</v>
      </c>
      <c r="K13" s="22">
        <f t="shared" si="2"/>
        <v>0.56868091449741365</v>
      </c>
      <c r="L13" s="23">
        <f t="shared" si="3"/>
        <v>0.68248031097649486</v>
      </c>
      <c r="M13" s="4"/>
      <c r="N13" t="s">
        <v>269</v>
      </c>
      <c r="O13" s="5">
        <v>50.473384357508621</v>
      </c>
      <c r="P13" s="71">
        <v>0.57929248187893989</v>
      </c>
    </row>
    <row r="14" spans="1:16" x14ac:dyDescent="0.25">
      <c r="A14" s="17"/>
      <c r="B14" s="55">
        <v>8</v>
      </c>
      <c r="C14" s="19" t="s">
        <v>257</v>
      </c>
      <c r="D14" s="20">
        <v>57.10879700000001</v>
      </c>
      <c r="E14" s="21">
        <v>81.257764000000009</v>
      </c>
      <c r="F14" s="21">
        <f t="shared" si="0"/>
        <v>42.015154241655026</v>
      </c>
      <c r="G14" s="21">
        <v>24.057375331655031</v>
      </c>
      <c r="H14" s="21">
        <v>9.4995083499999957</v>
      </c>
      <c r="I14" s="21">
        <v>8.4582705600000025</v>
      </c>
      <c r="J14" s="22">
        <f t="shared" si="1"/>
        <v>0.29606248249281175</v>
      </c>
      <c r="K14" s="22">
        <f t="shared" si="2"/>
        <v>0.41296833717520237</v>
      </c>
      <c r="L14" s="23">
        <f t="shared" si="3"/>
        <v>0.51706018198648707</v>
      </c>
      <c r="M14" s="4"/>
      <c r="N14" t="s">
        <v>251</v>
      </c>
      <c r="O14" s="5">
        <v>35.214833886484321</v>
      </c>
      <c r="P14" s="71">
        <v>0.57919625283806797</v>
      </c>
    </row>
    <row r="15" spans="1:16" x14ac:dyDescent="0.25">
      <c r="A15" s="17"/>
      <c r="B15" s="55">
        <v>9</v>
      </c>
      <c r="C15" s="19" t="s">
        <v>258</v>
      </c>
      <c r="D15" s="20">
        <v>44.75089999999998</v>
      </c>
      <c r="E15" s="21">
        <v>56.723738999999988</v>
      </c>
      <c r="F15" s="21">
        <f t="shared" si="0"/>
        <v>33.866601970634584</v>
      </c>
      <c r="G15" s="21">
        <v>22.923688870634578</v>
      </c>
      <c r="H15" s="21">
        <v>4.8954967700000012</v>
      </c>
      <c r="I15" s="21">
        <v>6.0474163300000043</v>
      </c>
      <c r="J15" s="22">
        <f t="shared" si="1"/>
        <v>0.40412866420238241</v>
      </c>
      <c r="K15" s="22">
        <f t="shared" si="2"/>
        <v>0.49043286163901478</v>
      </c>
      <c r="L15" s="23">
        <f t="shared" si="3"/>
        <v>0.59704459839353308</v>
      </c>
      <c r="M15" s="4"/>
      <c r="N15" t="s">
        <v>253</v>
      </c>
      <c r="O15" s="5">
        <v>36.573009319717421</v>
      </c>
      <c r="P15" s="71">
        <v>0.57638777136150521</v>
      </c>
    </row>
    <row r="16" spans="1:16" x14ac:dyDescent="0.25">
      <c r="A16" s="17"/>
      <c r="B16" s="55">
        <v>10</v>
      </c>
      <c r="C16" s="19" t="s">
        <v>259</v>
      </c>
      <c r="D16" s="20">
        <v>46.670144999999984</v>
      </c>
      <c r="E16" s="21">
        <v>66.289559000000011</v>
      </c>
      <c r="F16" s="21">
        <f t="shared" si="0"/>
        <v>32.20452804712108</v>
      </c>
      <c r="G16" s="21">
        <v>22.895506877121079</v>
      </c>
      <c r="H16" s="21">
        <v>4.2106842900000014</v>
      </c>
      <c r="I16" s="21">
        <v>5.098336879999998</v>
      </c>
      <c r="J16" s="22">
        <f t="shared" si="1"/>
        <v>0.34538632059870961</v>
      </c>
      <c r="K16" s="22">
        <f t="shared" si="2"/>
        <v>0.40890589070174804</v>
      </c>
      <c r="L16" s="23">
        <f t="shared" si="3"/>
        <v>0.48581599474995868</v>
      </c>
      <c r="M16" s="4"/>
      <c r="N16" t="s">
        <v>265</v>
      </c>
      <c r="O16" s="5">
        <v>42.999466649643061</v>
      </c>
      <c r="P16" s="71">
        <v>0.57363033785515827</v>
      </c>
    </row>
    <row r="17" spans="1:16" x14ac:dyDescent="0.25">
      <c r="A17" s="17"/>
      <c r="B17" s="55">
        <v>11</v>
      </c>
      <c r="C17" s="19" t="s">
        <v>260</v>
      </c>
      <c r="D17" s="20">
        <v>26.502880999999999</v>
      </c>
      <c r="E17" s="21">
        <v>33.143616000000002</v>
      </c>
      <c r="F17" s="21">
        <f t="shared" si="0"/>
        <v>17.971521324652869</v>
      </c>
      <c r="G17" s="21">
        <v>12.518627394652867</v>
      </c>
      <c r="H17" s="21">
        <v>3.0569149199999996</v>
      </c>
      <c r="I17" s="21">
        <v>2.3959790100000005</v>
      </c>
      <c r="J17" s="22">
        <f t="shared" si="1"/>
        <v>0.37770855764961997</v>
      </c>
      <c r="K17" s="22">
        <f t="shared" si="2"/>
        <v>0.4699409477424813</v>
      </c>
      <c r="L17" s="23">
        <f t="shared" si="3"/>
        <v>0.54223176266140871</v>
      </c>
      <c r="M17" s="4"/>
      <c r="N17" t="s">
        <v>266</v>
      </c>
      <c r="O17" s="5">
        <v>5.9150929983757834</v>
      </c>
      <c r="P17" s="71">
        <v>0.5690314206587177</v>
      </c>
    </row>
    <row r="18" spans="1:16" x14ac:dyDescent="0.25">
      <c r="A18" s="17"/>
      <c r="B18" s="55">
        <v>12</v>
      </c>
      <c r="C18" s="19" t="s">
        <v>261</v>
      </c>
      <c r="D18" s="20">
        <v>59.589308000000017</v>
      </c>
      <c r="E18" s="21">
        <v>77.087086000000028</v>
      </c>
      <c r="F18" s="21">
        <f t="shared" si="0"/>
        <v>40.114190614551248</v>
      </c>
      <c r="G18" s="21">
        <v>27.839876004551243</v>
      </c>
      <c r="H18" s="21">
        <v>6.7841720399999996</v>
      </c>
      <c r="I18" s="21">
        <v>5.4901425700000006</v>
      </c>
      <c r="J18" s="22">
        <f t="shared" si="1"/>
        <v>0.36114837710367248</v>
      </c>
      <c r="K18" s="22">
        <f t="shared" si="2"/>
        <v>0.44915497317606778</v>
      </c>
      <c r="L18" s="23">
        <f t="shared" si="3"/>
        <v>0.52037497713366976</v>
      </c>
      <c r="M18" s="4"/>
      <c r="N18" t="s">
        <v>252</v>
      </c>
      <c r="O18" s="5">
        <v>37.797341194174649</v>
      </c>
      <c r="P18" s="71">
        <v>0.56674229901112927</v>
      </c>
    </row>
    <row r="19" spans="1:16" x14ac:dyDescent="0.25">
      <c r="A19" s="17"/>
      <c r="B19" s="55">
        <v>13</v>
      </c>
      <c r="C19" s="19" t="s">
        <v>262</v>
      </c>
      <c r="D19" s="20">
        <v>67.883602999999994</v>
      </c>
      <c r="E19" s="21">
        <v>81.965601999999961</v>
      </c>
      <c r="F19" s="21">
        <f t="shared" si="0"/>
        <v>42.226569293156039</v>
      </c>
      <c r="G19" s="21">
        <v>28.573982123156043</v>
      </c>
      <c r="H19" s="21">
        <v>8.0027926399999991</v>
      </c>
      <c r="I19" s="21">
        <v>5.6497945300000021</v>
      </c>
      <c r="J19" s="22">
        <f t="shared" si="1"/>
        <v>0.34860943403009542</v>
      </c>
      <c r="K19" s="22">
        <f t="shared" si="2"/>
        <v>0.4462454233320467</v>
      </c>
      <c r="L19" s="23">
        <f t="shared" si="3"/>
        <v>0.51517427143591354</v>
      </c>
      <c r="M19" s="4"/>
      <c r="N19" t="s">
        <v>264</v>
      </c>
      <c r="O19" s="5">
        <v>289.94731727783596</v>
      </c>
      <c r="P19" s="71">
        <v>0.56361023501754592</v>
      </c>
    </row>
    <row r="20" spans="1:16" x14ac:dyDescent="0.25">
      <c r="A20" s="17"/>
      <c r="B20" s="55">
        <v>14</v>
      </c>
      <c r="C20" s="19" t="s">
        <v>263</v>
      </c>
      <c r="D20" s="20">
        <v>44.473064999999991</v>
      </c>
      <c r="E20" s="21">
        <v>55.157681000000004</v>
      </c>
      <c r="F20" s="21">
        <f t="shared" si="0"/>
        <v>29.764783388869397</v>
      </c>
      <c r="G20" s="21">
        <v>18.4995275188694</v>
      </c>
      <c r="H20" s="21">
        <v>6.4715767599999987</v>
      </c>
      <c r="I20" s="21">
        <v>4.7936791100000002</v>
      </c>
      <c r="J20" s="22">
        <f t="shared" si="1"/>
        <v>0.3353934970338836</v>
      </c>
      <c r="K20" s="22">
        <f t="shared" si="2"/>
        <v>0.45272215630075885</v>
      </c>
      <c r="L20" s="23">
        <f t="shared" si="3"/>
        <v>0.53963079754693444</v>
      </c>
      <c r="M20" s="4"/>
      <c r="N20" t="s">
        <v>254</v>
      </c>
      <c r="O20" s="5">
        <v>49.254861031126708</v>
      </c>
      <c r="P20" s="71">
        <v>0.5566729409604011</v>
      </c>
    </row>
    <row r="21" spans="1:16" x14ac:dyDescent="0.25">
      <c r="A21" s="17"/>
      <c r="B21" s="55">
        <v>15</v>
      </c>
      <c r="C21" s="19" t="s">
        <v>264</v>
      </c>
      <c r="D21" s="20">
        <v>403.47154899999981</v>
      </c>
      <c r="E21" s="21">
        <v>514.44650800000022</v>
      </c>
      <c r="F21" s="21">
        <f t="shared" si="0"/>
        <v>289.94731727783596</v>
      </c>
      <c r="G21" s="21">
        <v>180.48654948783599</v>
      </c>
      <c r="H21" s="21">
        <v>70.771409270000021</v>
      </c>
      <c r="I21" s="21">
        <v>38.689358519999985</v>
      </c>
      <c r="J21" s="22">
        <f t="shared" si="1"/>
        <v>0.35083637789574795</v>
      </c>
      <c r="K21" s="22">
        <f t="shared" si="2"/>
        <v>0.48840444021020724</v>
      </c>
      <c r="L21" s="23">
        <f t="shared" si="3"/>
        <v>0.56361023501754592</v>
      </c>
      <c r="M21" s="4"/>
      <c r="N21" t="s">
        <v>260</v>
      </c>
      <c r="O21" s="5">
        <v>17.971521324652869</v>
      </c>
      <c r="P21" s="71">
        <v>0.54223176266140871</v>
      </c>
    </row>
    <row r="22" spans="1:16" x14ac:dyDescent="0.25">
      <c r="A22" s="17"/>
      <c r="B22" s="55">
        <v>16</v>
      </c>
      <c r="C22" s="19" t="s">
        <v>265</v>
      </c>
      <c r="D22" s="20">
        <v>42.860183999999997</v>
      </c>
      <c r="E22" s="21">
        <v>74.960237999999976</v>
      </c>
      <c r="F22" s="21">
        <f t="shared" si="0"/>
        <v>42.999466649643061</v>
      </c>
      <c r="G22" s="21">
        <v>28.88285123964306</v>
      </c>
      <c r="H22" s="21">
        <v>9.3229588799999981</v>
      </c>
      <c r="I22" s="21">
        <v>4.7936565300000007</v>
      </c>
      <c r="J22" s="22">
        <f t="shared" si="1"/>
        <v>0.38530895859272846</v>
      </c>
      <c r="K22" s="22">
        <f t="shared" si="2"/>
        <v>0.50968101408166655</v>
      </c>
      <c r="L22" s="23">
        <f t="shared" si="3"/>
        <v>0.57363033785515827</v>
      </c>
      <c r="M22" s="4"/>
      <c r="N22" t="s">
        <v>263</v>
      </c>
      <c r="O22" s="5">
        <v>29.764783388869397</v>
      </c>
      <c r="P22" s="71">
        <v>0.53963079754693444</v>
      </c>
    </row>
    <row r="23" spans="1:16" x14ac:dyDescent="0.25">
      <c r="A23" s="17"/>
      <c r="B23" s="55">
        <v>17</v>
      </c>
      <c r="C23" s="19" t="s">
        <v>266</v>
      </c>
      <c r="D23" s="20">
        <v>6.3474529999999998</v>
      </c>
      <c r="E23" s="21">
        <v>10.395019999999999</v>
      </c>
      <c r="F23" s="21">
        <f t="shared" si="0"/>
        <v>5.9150929983757834</v>
      </c>
      <c r="G23" s="21">
        <v>4.1936190783757832</v>
      </c>
      <c r="H23" s="21">
        <v>1.1855976900000003</v>
      </c>
      <c r="I23" s="21">
        <v>0.53587622999999995</v>
      </c>
      <c r="J23" s="22">
        <f t="shared" si="1"/>
        <v>0.40342578257432726</v>
      </c>
      <c r="K23" s="22">
        <f t="shared" si="2"/>
        <v>0.5174801749660688</v>
      </c>
      <c r="L23" s="23">
        <f t="shared" si="3"/>
        <v>0.5690314206587177</v>
      </c>
      <c r="M23" s="4"/>
      <c r="N23" t="s">
        <v>261</v>
      </c>
      <c r="O23" s="5">
        <v>40.114190614551248</v>
      </c>
      <c r="P23" s="71">
        <v>0.52037497713366976</v>
      </c>
    </row>
    <row r="24" spans="1:16" x14ac:dyDescent="0.25">
      <c r="A24" s="17"/>
      <c r="B24" s="55">
        <v>18</v>
      </c>
      <c r="C24" s="19" t="s">
        <v>267</v>
      </c>
      <c r="D24" s="20">
        <v>10.53584</v>
      </c>
      <c r="E24" s="21">
        <v>12.030150999999996</v>
      </c>
      <c r="F24" s="21">
        <f t="shared" si="0"/>
        <v>5.8721190718631293</v>
      </c>
      <c r="G24" s="21">
        <v>3.8959347418631296</v>
      </c>
      <c r="H24" s="21">
        <v>1.1817626299999999</v>
      </c>
      <c r="I24" s="21">
        <v>0.7944216999999999</v>
      </c>
      <c r="J24" s="22">
        <f t="shared" si="1"/>
        <v>0.32384753457069082</v>
      </c>
      <c r="K24" s="22">
        <f t="shared" si="2"/>
        <v>0.42208093413483594</v>
      </c>
      <c r="L24" s="23">
        <f t="shared" si="3"/>
        <v>0.48811682179742638</v>
      </c>
      <c r="M24" s="4"/>
      <c r="N24" t="s">
        <v>257</v>
      </c>
      <c r="O24" s="5">
        <v>42.015154241655026</v>
      </c>
      <c r="P24" s="71">
        <v>0.51706018198648707</v>
      </c>
    </row>
    <row r="25" spans="1:16" x14ac:dyDescent="0.25">
      <c r="A25" s="17"/>
      <c r="B25" s="55">
        <v>19</v>
      </c>
      <c r="C25" s="19" t="s">
        <v>268</v>
      </c>
      <c r="D25" s="20">
        <v>15.641691999999994</v>
      </c>
      <c r="E25" s="21">
        <v>17.373617000000003</v>
      </c>
      <c r="F25" s="21">
        <f t="shared" si="0"/>
        <v>8.9540410925064933</v>
      </c>
      <c r="G25" s="21">
        <v>6.532409732506494</v>
      </c>
      <c r="H25" s="21">
        <v>1.2275290199999997</v>
      </c>
      <c r="I25" s="21">
        <v>1.1941023400000002</v>
      </c>
      <c r="J25" s="22">
        <f t="shared" si="1"/>
        <v>0.37599595596625002</v>
      </c>
      <c r="K25" s="22">
        <f t="shared" si="2"/>
        <v>0.44665073211332401</v>
      </c>
      <c r="L25" s="23">
        <f t="shared" si="3"/>
        <v>0.51538151741842197</v>
      </c>
      <c r="M25" s="4"/>
      <c r="N25" t="s">
        <v>268</v>
      </c>
      <c r="O25" s="5">
        <v>8.9540410925064933</v>
      </c>
      <c r="P25" s="71">
        <v>0.51538151741842197</v>
      </c>
    </row>
    <row r="26" spans="1:16" x14ac:dyDescent="0.25">
      <c r="A26" s="17"/>
      <c r="B26" s="55">
        <v>20</v>
      </c>
      <c r="C26" s="19" t="s">
        <v>269</v>
      </c>
      <c r="D26" s="20">
        <v>101.45839200000002</v>
      </c>
      <c r="E26" s="21">
        <v>87.129362000000043</v>
      </c>
      <c r="F26" s="21">
        <f t="shared" si="0"/>
        <v>50.473384357508621</v>
      </c>
      <c r="G26" s="21">
        <v>35.019183007508616</v>
      </c>
      <c r="H26" s="21">
        <v>6.3600906999999971</v>
      </c>
      <c r="I26" s="21">
        <v>9.0941106500000028</v>
      </c>
      <c r="J26" s="22">
        <f t="shared" si="1"/>
        <v>0.40192171965529366</v>
      </c>
      <c r="K26" s="22">
        <f t="shared" si="2"/>
        <v>0.47491767135295443</v>
      </c>
      <c r="L26" s="23">
        <f t="shared" si="3"/>
        <v>0.57929248187893989</v>
      </c>
      <c r="M26" s="4"/>
      <c r="N26" t="s">
        <v>262</v>
      </c>
      <c r="O26" s="5">
        <v>42.226569293156039</v>
      </c>
      <c r="P26" s="71">
        <v>0.51517427143591354</v>
      </c>
    </row>
    <row r="27" spans="1:16" x14ac:dyDescent="0.25">
      <c r="A27" s="17"/>
      <c r="B27" s="55">
        <v>21</v>
      </c>
      <c r="C27" s="19" t="s">
        <v>270</v>
      </c>
      <c r="D27" s="20">
        <v>75.101192999999995</v>
      </c>
      <c r="E27" s="21">
        <v>97.065137999999976</v>
      </c>
      <c r="F27" s="21">
        <f t="shared" si="0"/>
        <v>44.342740747000541</v>
      </c>
      <c r="G27" s="21">
        <v>33.826592677000541</v>
      </c>
      <c r="H27" s="21">
        <v>6.1334380199999972</v>
      </c>
      <c r="I27" s="21">
        <v>4.3827100499999982</v>
      </c>
      <c r="J27" s="22">
        <f t="shared" si="1"/>
        <v>0.34849373703049336</v>
      </c>
      <c r="K27" s="22">
        <f t="shared" si="2"/>
        <v>0.41168262385822346</v>
      </c>
      <c r="L27" s="23">
        <f t="shared" si="3"/>
        <v>0.45683488078902801</v>
      </c>
      <c r="M27" s="4"/>
      <c r="N27" t="s">
        <v>250</v>
      </c>
      <c r="O27" s="5">
        <v>29.073374566422753</v>
      </c>
      <c r="P27" s="71">
        <v>0.49828240322112488</v>
      </c>
    </row>
    <row r="28" spans="1:16" x14ac:dyDescent="0.25">
      <c r="A28" s="17"/>
      <c r="B28" s="55">
        <v>22</v>
      </c>
      <c r="C28" s="19" t="s">
        <v>271</v>
      </c>
      <c r="D28" s="20">
        <v>36.721403999999986</v>
      </c>
      <c r="E28" s="21">
        <v>59.891068999999966</v>
      </c>
      <c r="F28" s="21">
        <f t="shared" si="0"/>
        <v>37.018228251720778</v>
      </c>
      <c r="G28" s="21">
        <v>25.912354241720777</v>
      </c>
      <c r="H28" s="21">
        <v>7.12656636</v>
      </c>
      <c r="I28" s="21">
        <v>3.9793076500000018</v>
      </c>
      <c r="J28" s="22">
        <f t="shared" si="1"/>
        <v>0.43265806862991196</v>
      </c>
      <c r="K28" s="22">
        <f t="shared" si="2"/>
        <v>0.55165020684003474</v>
      </c>
      <c r="L28" s="23">
        <f t="shared" si="3"/>
        <v>0.61809262833029077</v>
      </c>
      <c r="M28" s="4"/>
      <c r="N28" t="s">
        <v>267</v>
      </c>
      <c r="O28" s="5">
        <v>5.8721190718631293</v>
      </c>
      <c r="P28" s="71">
        <v>0.48811682179742638</v>
      </c>
    </row>
    <row r="29" spans="1:16" x14ac:dyDescent="0.25">
      <c r="A29" s="17"/>
      <c r="B29" s="55">
        <v>23</v>
      </c>
      <c r="C29" s="19" t="s">
        <v>272</v>
      </c>
      <c r="D29" s="20">
        <v>14.013076</v>
      </c>
      <c r="E29" s="21">
        <v>15.530840999999997</v>
      </c>
      <c r="F29" s="21">
        <f t="shared" si="0"/>
        <v>9.6287574546146164</v>
      </c>
      <c r="G29" s="21">
        <v>7.4230314746146178</v>
      </c>
      <c r="H29" s="21">
        <v>1.0323457700000001</v>
      </c>
      <c r="I29" s="21">
        <v>1.1733802099999997</v>
      </c>
      <c r="J29" s="22">
        <f t="shared" si="1"/>
        <v>0.47795425081066883</v>
      </c>
      <c r="K29" s="22">
        <f t="shared" si="2"/>
        <v>0.54442494418780141</v>
      </c>
      <c r="L29" s="23">
        <f t="shared" si="3"/>
        <v>0.61997656499185194</v>
      </c>
      <c r="M29" s="4"/>
      <c r="N29" t="s">
        <v>259</v>
      </c>
      <c r="O29" s="5">
        <v>32.20452804712108</v>
      </c>
      <c r="P29" s="71">
        <v>0.48581599474995868</v>
      </c>
    </row>
    <row r="30" spans="1:16" x14ac:dyDescent="0.25">
      <c r="A30" s="17"/>
      <c r="B30" s="55">
        <v>24</v>
      </c>
      <c r="C30" s="19" t="s">
        <v>273</v>
      </c>
      <c r="D30" s="20">
        <v>19.80199</v>
      </c>
      <c r="E30" s="21">
        <v>25.772536000000002</v>
      </c>
      <c r="F30" s="21">
        <f t="shared" si="0"/>
        <v>17.032116294518836</v>
      </c>
      <c r="G30" s="21">
        <v>11.671535084518837</v>
      </c>
      <c r="H30" s="21">
        <v>2.36578131</v>
      </c>
      <c r="I30" s="21">
        <v>2.9947999000000003</v>
      </c>
      <c r="J30" s="22">
        <f t="shared" si="1"/>
        <v>0.45286715612770262</v>
      </c>
      <c r="K30" s="22">
        <f t="shared" si="2"/>
        <v>0.5446618211928711</v>
      </c>
      <c r="L30" s="23">
        <f t="shared" si="3"/>
        <v>0.66086303243572286</v>
      </c>
      <c r="M30" s="4"/>
      <c r="N30" t="s">
        <v>270</v>
      </c>
      <c r="O30" s="5">
        <v>44.342740747000541</v>
      </c>
      <c r="P30" s="71">
        <v>0.45683488078902801</v>
      </c>
    </row>
    <row r="31" spans="1:16" ht="15.75" thickBot="1" x14ac:dyDescent="0.3">
      <c r="A31" s="24"/>
      <c r="B31" s="56">
        <v>25</v>
      </c>
      <c r="C31" s="26" t="s">
        <v>274</v>
      </c>
      <c r="D31" s="27">
        <v>22.294283000000007</v>
      </c>
      <c r="E31" s="28">
        <v>39.564321999999997</v>
      </c>
      <c r="F31" s="28">
        <f t="shared" si="0"/>
        <v>23.040998673884513</v>
      </c>
      <c r="G31" s="28">
        <v>15.938564173884515</v>
      </c>
      <c r="H31" s="28">
        <v>3.6525947999999988</v>
      </c>
      <c r="I31" s="28">
        <v>3.4498396999999996</v>
      </c>
      <c r="J31" s="29">
        <f t="shared" si="1"/>
        <v>0.40285194761797044</v>
      </c>
      <c r="K31" s="29">
        <f t="shared" si="2"/>
        <v>0.49517236700996708</v>
      </c>
      <c r="L31" s="30">
        <f t="shared" si="3"/>
        <v>0.58236809097561471</v>
      </c>
      <c r="M31" s="4"/>
      <c r="N31" t="s">
        <v>255</v>
      </c>
      <c r="O31" s="5">
        <v>71.43793468371581</v>
      </c>
      <c r="P31" s="71">
        <v>0.44749591537745281</v>
      </c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13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49</v>
      </c>
      <c r="B1" s="51" t="s">
        <v>32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848</v>
      </c>
      <c r="N2" s="72" t="s">
        <v>859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1113.0443510000002</v>
      </c>
      <c r="E6" s="14">
        <f ca="1">SUM(E7:OFFSET(E7,50,0))</f>
        <v>1117.7280000000001</v>
      </c>
      <c r="F6" s="14">
        <f ca="1">SUM(F7:OFFSET(F7,50,0))</f>
        <v>545.326610757759</v>
      </c>
      <c r="G6" s="14">
        <f ca="1">SUM(G7:OFFSET(G7,50,0))</f>
        <v>371.13683211775901</v>
      </c>
      <c r="H6" s="14">
        <f ca="1">SUM(H7:OFFSET(H7,50,0))</f>
        <v>164.11611529999999</v>
      </c>
      <c r="I6" s="14">
        <f ca="1">SUM(I7:OFFSET(I7,50,0))</f>
        <v>10.073663340000001</v>
      </c>
      <c r="J6" s="15">
        <f ca="1">IFERROR(G6/E6,0)</f>
        <v>0.33204575005525405</v>
      </c>
      <c r="K6" s="15">
        <f ca="1">IFERROR(SUM(G6,H6)/E6,0)</f>
        <v>0.47887585120687592</v>
      </c>
      <c r="L6" s="16">
        <f ca="1">IFERROR(SUM(G6,H6,I6)/E6,0)</f>
        <v>0.48788847622834813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50.325600000000009</v>
      </c>
      <c r="E7" s="21">
        <v>48.677155999999997</v>
      </c>
      <c r="F7" s="21">
        <f t="shared" ref="F7:F27" si="0">SUM(G7,H7,I7)</f>
        <v>24.041274219794676</v>
      </c>
      <c r="G7" s="21">
        <v>16.304055199794675</v>
      </c>
      <c r="H7" s="21">
        <v>7.2790027600000009</v>
      </c>
      <c r="I7" s="21">
        <v>0.45821625999999999</v>
      </c>
      <c r="J7" s="22">
        <f t="shared" ref="J7:J27" si="1">IFERROR(G7/E7,0)</f>
        <v>0.33494264126266282</v>
      </c>
      <c r="K7" s="22">
        <f t="shared" ref="K7:K27" si="2">IFERROR(SUM(G7,H7)/E7,0)</f>
        <v>0.48447896092768195</v>
      </c>
      <c r="L7" s="23">
        <f t="shared" ref="L7:L27" si="3">IFERROR(SUM(G7,H7,I7)/E7,0)</f>
        <v>0.49389233462601384</v>
      </c>
      <c r="M7" s="4"/>
      <c r="N7" t="s">
        <v>263</v>
      </c>
      <c r="O7" s="5">
        <v>0.5164858340564048</v>
      </c>
      <c r="P7" s="71">
        <v>0.62704366487197116</v>
      </c>
    </row>
    <row r="8" spans="1:16" x14ac:dyDescent="0.25">
      <c r="A8" s="17"/>
      <c r="B8" s="55">
        <v>2</v>
      </c>
      <c r="C8" s="19" t="s">
        <v>251</v>
      </c>
      <c r="D8" s="20">
        <v>54.254028000000005</v>
      </c>
      <c r="E8" s="21">
        <v>56.725642000000001</v>
      </c>
      <c r="F8" s="21">
        <f t="shared" si="0"/>
        <v>29.166587549513231</v>
      </c>
      <c r="G8" s="21">
        <v>20.313839329513232</v>
      </c>
      <c r="H8" s="21">
        <v>8.4160312600000005</v>
      </c>
      <c r="I8" s="21">
        <v>0.43671696000000004</v>
      </c>
      <c r="J8" s="22">
        <f t="shared" si="1"/>
        <v>0.35810682106538755</v>
      </c>
      <c r="K8" s="22">
        <f t="shared" si="2"/>
        <v>0.50647061146550321</v>
      </c>
      <c r="L8" s="23">
        <f t="shared" si="3"/>
        <v>0.51416936893395104</v>
      </c>
      <c r="M8" s="4"/>
      <c r="N8" t="s">
        <v>251</v>
      </c>
      <c r="O8" s="5">
        <v>29.166587549513231</v>
      </c>
      <c r="P8" s="71">
        <v>0.51416936893395104</v>
      </c>
    </row>
    <row r="9" spans="1:16" x14ac:dyDescent="0.25">
      <c r="A9" s="17"/>
      <c r="B9" s="55">
        <v>3</v>
      </c>
      <c r="C9" s="19" t="s">
        <v>252</v>
      </c>
      <c r="D9" s="20">
        <v>62.414216000000003</v>
      </c>
      <c r="E9" s="21">
        <v>61.031513999999994</v>
      </c>
      <c r="F9" s="21">
        <f t="shared" si="0"/>
        <v>29.091945252435238</v>
      </c>
      <c r="G9" s="21">
        <v>19.532628462435241</v>
      </c>
      <c r="H9" s="21">
        <v>9.1441071699999998</v>
      </c>
      <c r="I9" s="21">
        <v>0.41520962</v>
      </c>
      <c r="J9" s="22">
        <f t="shared" si="1"/>
        <v>0.32004168309564207</v>
      </c>
      <c r="K9" s="22">
        <f t="shared" si="2"/>
        <v>0.46986767577870087</v>
      </c>
      <c r="L9" s="23">
        <f t="shared" si="3"/>
        <v>0.47667087617120624</v>
      </c>
      <c r="M9" s="4"/>
      <c r="N9" t="s">
        <v>269</v>
      </c>
      <c r="O9" s="5">
        <v>53.348674086017567</v>
      </c>
      <c r="P9" s="71">
        <v>0.51345689520420756</v>
      </c>
    </row>
    <row r="10" spans="1:16" x14ac:dyDescent="0.25">
      <c r="A10" s="17"/>
      <c r="B10" s="55">
        <v>4</v>
      </c>
      <c r="C10" s="19" t="s">
        <v>253</v>
      </c>
      <c r="D10" s="20">
        <v>0.41597200000000001</v>
      </c>
      <c r="E10" s="21">
        <v>0.40166299999999999</v>
      </c>
      <c r="F10" s="21">
        <f t="shared" si="0"/>
        <v>0.15282303983630896</v>
      </c>
      <c r="G10" s="21">
        <v>0.10313407983630896</v>
      </c>
      <c r="H10" s="21">
        <v>4.5279949999999999E-2</v>
      </c>
      <c r="I10" s="21">
        <v>4.4090100000000005E-3</v>
      </c>
      <c r="J10" s="22">
        <f t="shared" si="1"/>
        <v>0.25676768792821086</v>
      </c>
      <c r="K10" s="22">
        <f t="shared" si="2"/>
        <v>0.3694988829847633</v>
      </c>
      <c r="L10" s="23">
        <f t="shared" si="3"/>
        <v>0.38047577157046819</v>
      </c>
      <c r="M10" s="4"/>
      <c r="N10" t="s">
        <v>264</v>
      </c>
      <c r="O10" s="5">
        <v>16.839961514709241</v>
      </c>
      <c r="P10" s="71">
        <v>0.5118846890990788</v>
      </c>
    </row>
    <row r="11" spans="1:16" x14ac:dyDescent="0.25">
      <c r="A11" s="17"/>
      <c r="B11" s="55">
        <v>5</v>
      </c>
      <c r="C11" s="19" t="s">
        <v>254</v>
      </c>
      <c r="D11" s="20">
        <v>84.636583000000002</v>
      </c>
      <c r="E11" s="21">
        <v>65.259315999999998</v>
      </c>
      <c r="F11" s="21">
        <f t="shared" si="0"/>
        <v>33.137581071491674</v>
      </c>
      <c r="G11" s="21">
        <v>21.814055921491672</v>
      </c>
      <c r="H11" s="21">
        <v>10.731369860000001</v>
      </c>
      <c r="I11" s="21">
        <v>0.59215529</v>
      </c>
      <c r="J11" s="22">
        <f t="shared" si="1"/>
        <v>0.33426730861677545</v>
      </c>
      <c r="K11" s="22">
        <f t="shared" si="2"/>
        <v>0.49870926905656926</v>
      </c>
      <c r="L11" s="23">
        <f t="shared" si="3"/>
        <v>0.50778315040095845</v>
      </c>
      <c r="M11" s="4"/>
      <c r="N11" t="s">
        <v>261</v>
      </c>
      <c r="O11" s="5">
        <v>20.799132375995057</v>
      </c>
      <c r="P11" s="71">
        <v>0.5106407078834837</v>
      </c>
    </row>
    <row r="12" spans="1:16" x14ac:dyDescent="0.25">
      <c r="A12" s="17"/>
      <c r="B12" s="55">
        <v>6</v>
      </c>
      <c r="C12" s="19" t="s">
        <v>255</v>
      </c>
      <c r="D12" s="20">
        <v>156.93672999999998</v>
      </c>
      <c r="E12" s="21">
        <v>153.81251000000003</v>
      </c>
      <c r="F12" s="21">
        <f t="shared" si="0"/>
        <v>74.560864353555786</v>
      </c>
      <c r="G12" s="21">
        <v>51.287669233555789</v>
      </c>
      <c r="H12" s="21">
        <v>22.361640440000002</v>
      </c>
      <c r="I12" s="21">
        <v>0.91155468000000006</v>
      </c>
      <c r="J12" s="22">
        <f t="shared" si="1"/>
        <v>0.33344276895004038</v>
      </c>
      <c r="K12" s="22">
        <f t="shared" si="2"/>
        <v>0.47882522477239192</v>
      </c>
      <c r="L12" s="23">
        <f t="shared" si="3"/>
        <v>0.48475162620748968</v>
      </c>
      <c r="M12" s="4"/>
      <c r="N12" t="s">
        <v>254</v>
      </c>
      <c r="O12" s="5">
        <v>33.137581071491674</v>
      </c>
      <c r="P12" s="71">
        <v>0.50778315040095845</v>
      </c>
    </row>
    <row r="13" spans="1:16" x14ac:dyDescent="0.25">
      <c r="A13" s="17"/>
      <c r="B13" s="55">
        <v>8</v>
      </c>
      <c r="C13" s="19" t="s">
        <v>257</v>
      </c>
      <c r="D13" s="20">
        <v>79.707307999999998</v>
      </c>
      <c r="E13" s="21">
        <v>88.989106000000007</v>
      </c>
      <c r="F13" s="21">
        <f t="shared" si="0"/>
        <v>42.023284296276422</v>
      </c>
      <c r="G13" s="21">
        <v>28.801274816276418</v>
      </c>
      <c r="H13" s="21">
        <v>12.845589490000002</v>
      </c>
      <c r="I13" s="21">
        <v>0.37641999000000004</v>
      </c>
      <c r="J13" s="22">
        <f t="shared" si="1"/>
        <v>0.32364944554310293</v>
      </c>
      <c r="K13" s="22">
        <f t="shared" si="2"/>
        <v>0.46799958082820181</v>
      </c>
      <c r="L13" s="23">
        <f t="shared" si="3"/>
        <v>0.47222953668369722</v>
      </c>
      <c r="M13" s="4"/>
      <c r="N13" t="s">
        <v>265</v>
      </c>
      <c r="O13" s="5">
        <v>42.130494376796577</v>
      </c>
      <c r="P13" s="71">
        <v>0.49973517047407778</v>
      </c>
    </row>
    <row r="14" spans="1:16" x14ac:dyDescent="0.25">
      <c r="A14" s="17"/>
      <c r="B14" s="55">
        <v>9</v>
      </c>
      <c r="C14" s="19" t="s">
        <v>258</v>
      </c>
      <c r="D14" s="20">
        <v>77.239238999999998</v>
      </c>
      <c r="E14" s="21">
        <v>66.663621000000006</v>
      </c>
      <c r="F14" s="21">
        <f t="shared" si="0"/>
        <v>30.59503984926577</v>
      </c>
      <c r="G14" s="21">
        <v>19.538400489265769</v>
      </c>
      <c r="H14" s="21">
        <v>10.536559740000001</v>
      </c>
      <c r="I14" s="21">
        <v>0.52007962000000008</v>
      </c>
      <c r="J14" s="22">
        <f t="shared" si="1"/>
        <v>0.29308939712809429</v>
      </c>
      <c r="K14" s="22">
        <f t="shared" si="2"/>
        <v>0.45114501399895107</v>
      </c>
      <c r="L14" s="23">
        <f t="shared" si="3"/>
        <v>0.45894656471279544</v>
      </c>
      <c r="M14" s="4"/>
      <c r="N14" t="s">
        <v>250</v>
      </c>
      <c r="O14" s="5">
        <v>24.041274219794676</v>
      </c>
      <c r="P14" s="71">
        <v>0.49389233462601384</v>
      </c>
    </row>
    <row r="15" spans="1:16" x14ac:dyDescent="0.25">
      <c r="A15" s="17"/>
      <c r="B15" s="55">
        <v>10</v>
      </c>
      <c r="C15" s="19" t="s">
        <v>259</v>
      </c>
      <c r="D15" s="20">
        <v>81.426576000000011</v>
      </c>
      <c r="E15" s="21">
        <v>80.708714000000001</v>
      </c>
      <c r="F15" s="21">
        <f t="shared" si="0"/>
        <v>38.623538794756563</v>
      </c>
      <c r="G15" s="21">
        <v>26.238941664756567</v>
      </c>
      <c r="H15" s="21">
        <v>11.888541539999999</v>
      </c>
      <c r="I15" s="21">
        <v>0.49605558999999999</v>
      </c>
      <c r="J15" s="22">
        <f t="shared" si="1"/>
        <v>0.32510667515723973</v>
      </c>
      <c r="K15" s="22">
        <f t="shared" si="2"/>
        <v>0.47240850851317695</v>
      </c>
      <c r="L15" s="23">
        <f t="shared" si="3"/>
        <v>0.47855475425809119</v>
      </c>
      <c r="M15" s="4"/>
      <c r="N15" t="s">
        <v>262</v>
      </c>
      <c r="O15" s="5">
        <v>44.820651197615049</v>
      </c>
      <c r="P15" s="71">
        <v>0.48600833241280128</v>
      </c>
    </row>
    <row r="16" spans="1:16" x14ac:dyDescent="0.25">
      <c r="A16" s="17"/>
      <c r="B16" s="55">
        <v>11</v>
      </c>
      <c r="C16" s="19" t="s">
        <v>260</v>
      </c>
      <c r="D16" s="20">
        <v>9.3601999999999991E-2</v>
      </c>
      <c r="E16" s="21">
        <v>7.0929999999999993E-2</v>
      </c>
      <c r="F16" s="21">
        <f t="shared" si="0"/>
        <v>3.2411009813905357E-2</v>
      </c>
      <c r="G16" s="21">
        <v>2.4437399813905358E-2</v>
      </c>
      <c r="H16" s="21">
        <v>7.9165800000000012E-3</v>
      </c>
      <c r="I16" s="21">
        <v>5.7030000000000001E-5</v>
      </c>
      <c r="J16" s="22">
        <f t="shared" si="1"/>
        <v>0.34452840566622528</v>
      </c>
      <c r="K16" s="22">
        <f t="shared" si="2"/>
        <v>0.45613957160447427</v>
      </c>
      <c r="L16" s="23">
        <f t="shared" si="3"/>
        <v>0.45694360374884196</v>
      </c>
      <c r="M16" s="4"/>
      <c r="N16" t="s">
        <v>255</v>
      </c>
      <c r="O16" s="5">
        <v>74.560864353555786</v>
      </c>
      <c r="P16" s="71">
        <v>0.48475162620748968</v>
      </c>
    </row>
    <row r="17" spans="1:16" x14ac:dyDescent="0.25">
      <c r="A17" s="17"/>
      <c r="B17" s="55">
        <v>12</v>
      </c>
      <c r="C17" s="19" t="s">
        <v>261</v>
      </c>
      <c r="D17" s="20">
        <v>40.283985000000001</v>
      </c>
      <c r="E17" s="21">
        <v>40.731441999999994</v>
      </c>
      <c r="F17" s="21">
        <f t="shared" si="0"/>
        <v>20.799132375995057</v>
      </c>
      <c r="G17" s="21">
        <v>13.693961805995059</v>
      </c>
      <c r="H17" s="21">
        <v>6.7066309300000002</v>
      </c>
      <c r="I17" s="21">
        <v>0.39853963999999997</v>
      </c>
      <c r="J17" s="22">
        <f t="shared" si="1"/>
        <v>0.33620125224132896</v>
      </c>
      <c r="K17" s="22">
        <f t="shared" si="2"/>
        <v>0.50085613801728557</v>
      </c>
      <c r="L17" s="23">
        <f t="shared" si="3"/>
        <v>0.5106407078834837</v>
      </c>
      <c r="M17" s="4"/>
      <c r="N17" t="s">
        <v>259</v>
      </c>
      <c r="O17" s="5">
        <v>38.623538794756563</v>
      </c>
      <c r="P17" s="71">
        <v>0.47855475425809119</v>
      </c>
    </row>
    <row r="18" spans="1:16" x14ac:dyDescent="0.25">
      <c r="A18" s="17"/>
      <c r="B18" s="55">
        <v>13</v>
      </c>
      <c r="C18" s="19" t="s">
        <v>262</v>
      </c>
      <c r="D18" s="20">
        <v>84.87319100000002</v>
      </c>
      <c r="E18" s="21">
        <v>92.221981000000014</v>
      </c>
      <c r="F18" s="21">
        <f t="shared" si="0"/>
        <v>44.820651197615049</v>
      </c>
      <c r="G18" s="21">
        <v>30.82172508761505</v>
      </c>
      <c r="H18" s="21">
        <v>13.46377408</v>
      </c>
      <c r="I18" s="21">
        <v>0.53515203000000011</v>
      </c>
      <c r="J18" s="22">
        <f t="shared" si="1"/>
        <v>0.33421235104042113</v>
      </c>
      <c r="K18" s="22">
        <f t="shared" si="2"/>
        <v>0.48020546389710544</v>
      </c>
      <c r="L18" s="23">
        <f t="shared" si="3"/>
        <v>0.48600833241280128</v>
      </c>
      <c r="M18" s="4"/>
      <c r="N18" t="s">
        <v>252</v>
      </c>
      <c r="O18" s="5">
        <v>29.091945252435238</v>
      </c>
      <c r="P18" s="71">
        <v>0.47667087617120624</v>
      </c>
    </row>
    <row r="19" spans="1:16" x14ac:dyDescent="0.25">
      <c r="A19" s="17"/>
      <c r="B19" s="55">
        <v>14</v>
      </c>
      <c r="C19" s="19" t="s">
        <v>263</v>
      </c>
      <c r="D19" s="20">
        <v>0.83272799999999991</v>
      </c>
      <c r="E19" s="21">
        <v>0.82368400000000019</v>
      </c>
      <c r="F19" s="21">
        <f t="shared" si="0"/>
        <v>0.5164858340564048</v>
      </c>
      <c r="G19" s="21">
        <v>0.35915552405640483</v>
      </c>
      <c r="H19" s="21">
        <v>0.14815154999999999</v>
      </c>
      <c r="I19" s="21">
        <v>9.1787599999999993E-3</v>
      </c>
      <c r="J19" s="22">
        <f t="shared" si="1"/>
        <v>0.43603557196255449</v>
      </c>
      <c r="K19" s="22">
        <f t="shared" si="2"/>
        <v>0.61590011953176793</v>
      </c>
      <c r="L19" s="23">
        <f t="shared" si="3"/>
        <v>0.62704366487197116</v>
      </c>
      <c r="M19" s="4"/>
      <c r="N19" t="s">
        <v>270</v>
      </c>
      <c r="O19" s="5">
        <v>38.990875070882808</v>
      </c>
      <c r="P19" s="71">
        <v>0.47362141085727766</v>
      </c>
    </row>
    <row r="20" spans="1:16" x14ac:dyDescent="0.25">
      <c r="A20" s="17"/>
      <c r="B20" s="55">
        <v>15</v>
      </c>
      <c r="C20" s="19" t="s">
        <v>264</v>
      </c>
      <c r="D20" s="20">
        <v>21.788463999999994</v>
      </c>
      <c r="E20" s="21">
        <v>32.897959</v>
      </c>
      <c r="F20" s="21">
        <f t="shared" si="0"/>
        <v>16.839961514709241</v>
      </c>
      <c r="G20" s="21">
        <v>12.633562444709241</v>
      </c>
      <c r="H20" s="21">
        <v>1.57196687</v>
      </c>
      <c r="I20" s="21">
        <v>2.6344322</v>
      </c>
      <c r="J20" s="22">
        <f t="shared" si="1"/>
        <v>0.38402268191498573</v>
      </c>
      <c r="K20" s="22">
        <f t="shared" si="2"/>
        <v>0.43180579423511478</v>
      </c>
      <c r="L20" s="23">
        <f t="shared" si="3"/>
        <v>0.5118846890990788</v>
      </c>
      <c r="M20" s="4"/>
      <c r="N20" t="s">
        <v>257</v>
      </c>
      <c r="O20" s="5">
        <v>42.023284296276422</v>
      </c>
      <c r="P20" s="71">
        <v>0.47222953668369722</v>
      </c>
    </row>
    <row r="21" spans="1:16" x14ac:dyDescent="0.25">
      <c r="A21" s="17"/>
      <c r="B21" s="55">
        <v>16</v>
      </c>
      <c r="C21" s="19" t="s">
        <v>265</v>
      </c>
      <c r="D21" s="20">
        <v>77.716162000000011</v>
      </c>
      <c r="E21" s="21">
        <v>84.305642000000006</v>
      </c>
      <c r="F21" s="21">
        <f t="shared" si="0"/>
        <v>42.130494376796577</v>
      </c>
      <c r="G21" s="21">
        <v>28.949172236796585</v>
      </c>
      <c r="H21" s="21">
        <v>12.514989009999997</v>
      </c>
      <c r="I21" s="21">
        <v>0.66633313000000005</v>
      </c>
      <c r="J21" s="22">
        <f t="shared" si="1"/>
        <v>0.34338356900000339</v>
      </c>
      <c r="K21" s="22">
        <f t="shared" si="2"/>
        <v>0.49183139186338887</v>
      </c>
      <c r="L21" s="23">
        <f t="shared" si="3"/>
        <v>0.49973517047407778</v>
      </c>
      <c r="M21" s="4"/>
      <c r="N21" t="s">
        <v>271</v>
      </c>
      <c r="O21" s="5">
        <v>17.466255941205006</v>
      </c>
      <c r="P21" s="71">
        <v>0.47183078172335452</v>
      </c>
    </row>
    <row r="22" spans="1:16" x14ac:dyDescent="0.25">
      <c r="A22" s="17"/>
      <c r="B22" s="55">
        <v>17</v>
      </c>
      <c r="C22" s="19" t="s">
        <v>266</v>
      </c>
      <c r="D22" s="20">
        <v>0</v>
      </c>
      <c r="E22" s="21">
        <v>0.136653</v>
      </c>
      <c r="F22" s="21">
        <f t="shared" si="0"/>
        <v>0</v>
      </c>
      <c r="G22" s="21">
        <v>0</v>
      </c>
      <c r="H22" s="21">
        <v>0</v>
      </c>
      <c r="I22" s="21">
        <v>0</v>
      </c>
      <c r="J22" s="22">
        <f t="shared" si="1"/>
        <v>0</v>
      </c>
      <c r="K22" s="22">
        <f t="shared" si="2"/>
        <v>0</v>
      </c>
      <c r="L22" s="23">
        <f t="shared" si="3"/>
        <v>0</v>
      </c>
      <c r="M22" s="4"/>
      <c r="N22" t="s">
        <v>258</v>
      </c>
      <c r="O22" s="5">
        <v>30.59503984926577</v>
      </c>
      <c r="P22" s="71">
        <v>0.45894656471279544</v>
      </c>
    </row>
    <row r="23" spans="1:16" x14ac:dyDescent="0.25">
      <c r="A23" s="17"/>
      <c r="B23" s="55">
        <v>19</v>
      </c>
      <c r="C23" s="19" t="s">
        <v>268</v>
      </c>
      <c r="D23" s="20">
        <v>31.409482000000001</v>
      </c>
      <c r="E23" s="21">
        <v>17.97345</v>
      </c>
      <c r="F23" s="21">
        <f t="shared" si="0"/>
        <v>7.9435688756861147</v>
      </c>
      <c r="G23" s="21">
        <v>5.5091958356861142</v>
      </c>
      <c r="H23" s="21">
        <v>2.2698366499999998</v>
      </c>
      <c r="I23" s="21">
        <v>0.16453638999999998</v>
      </c>
      <c r="J23" s="22">
        <f t="shared" si="1"/>
        <v>0.30651855017740692</v>
      </c>
      <c r="K23" s="22">
        <f t="shared" si="2"/>
        <v>0.43280686154778936</v>
      </c>
      <c r="L23" s="23">
        <f t="shared" si="3"/>
        <v>0.44196127486298481</v>
      </c>
      <c r="M23" s="4"/>
      <c r="N23" t="s">
        <v>260</v>
      </c>
      <c r="O23" s="5">
        <v>3.2411009813905357E-2</v>
      </c>
      <c r="P23" s="71">
        <v>0.45694360374884196</v>
      </c>
    </row>
    <row r="24" spans="1:16" x14ac:dyDescent="0.25">
      <c r="A24" s="17"/>
      <c r="B24" s="55">
        <v>20</v>
      </c>
      <c r="C24" s="19" t="s">
        <v>269</v>
      </c>
      <c r="D24" s="20">
        <v>98.105181999999999</v>
      </c>
      <c r="E24" s="21">
        <v>103.90097899999999</v>
      </c>
      <c r="F24" s="21">
        <f t="shared" si="0"/>
        <v>53.348674086017567</v>
      </c>
      <c r="G24" s="21">
        <v>36.181573216017568</v>
      </c>
      <c r="H24" s="21">
        <v>16.500985050000001</v>
      </c>
      <c r="I24" s="21">
        <v>0.66611581999999991</v>
      </c>
      <c r="J24" s="22">
        <f t="shared" si="1"/>
        <v>0.34823130219030535</v>
      </c>
      <c r="K24" s="22">
        <f t="shared" si="2"/>
        <v>0.50704583126225955</v>
      </c>
      <c r="L24" s="23">
        <f t="shared" si="3"/>
        <v>0.51345689520420756</v>
      </c>
      <c r="M24" s="4"/>
      <c r="N24" t="s">
        <v>268</v>
      </c>
      <c r="O24" s="5">
        <v>7.9435688756861147</v>
      </c>
      <c r="P24" s="71">
        <v>0.44196127486298481</v>
      </c>
    </row>
    <row r="25" spans="1:16" x14ac:dyDescent="0.25">
      <c r="A25" s="17"/>
      <c r="B25" s="55">
        <v>21</v>
      </c>
      <c r="C25" s="19" t="s">
        <v>270</v>
      </c>
      <c r="D25" s="20">
        <v>74.769658000000035</v>
      </c>
      <c r="E25" s="21">
        <v>82.324984000000001</v>
      </c>
      <c r="F25" s="21">
        <f t="shared" si="0"/>
        <v>38.990875070882808</v>
      </c>
      <c r="G25" s="21">
        <v>26.844894960882812</v>
      </c>
      <c r="H25" s="21">
        <v>11.64694306</v>
      </c>
      <c r="I25" s="21">
        <v>0.49903704999999998</v>
      </c>
      <c r="J25" s="22">
        <f t="shared" si="1"/>
        <v>0.32608442366515139</v>
      </c>
      <c r="K25" s="22">
        <f t="shared" si="2"/>
        <v>0.46755961739248936</v>
      </c>
      <c r="L25" s="23">
        <f t="shared" si="3"/>
        <v>0.47362141085727766</v>
      </c>
      <c r="M25" s="4"/>
      <c r="N25" t="s">
        <v>253</v>
      </c>
      <c r="O25" s="5">
        <v>0.15282303983630896</v>
      </c>
      <c r="P25" s="71">
        <v>0.38047577157046819</v>
      </c>
    </row>
    <row r="26" spans="1:16" x14ac:dyDescent="0.25">
      <c r="A26" s="17"/>
      <c r="B26" s="55">
        <v>22</v>
      </c>
      <c r="C26" s="19" t="s">
        <v>271</v>
      </c>
      <c r="D26" s="20">
        <v>33.262239999999998</v>
      </c>
      <c r="E26" s="21">
        <v>37.018051</v>
      </c>
      <c r="F26" s="21">
        <f t="shared" si="0"/>
        <v>17.466255941205006</v>
      </c>
      <c r="G26" s="21">
        <v>11.494217561205005</v>
      </c>
      <c r="H26" s="21">
        <v>5.6975335500000002</v>
      </c>
      <c r="I26" s="21">
        <v>0.27450482999999998</v>
      </c>
      <c r="J26" s="22">
        <f t="shared" si="1"/>
        <v>0.31050304515505167</v>
      </c>
      <c r="K26" s="22">
        <f t="shared" si="2"/>
        <v>0.46441534999249434</v>
      </c>
      <c r="L26" s="23">
        <f t="shared" si="3"/>
        <v>0.47183078172335452</v>
      </c>
      <c r="M26" s="4"/>
      <c r="N26" t="s">
        <v>274</v>
      </c>
      <c r="O26" s="5">
        <v>1.0451620480555712</v>
      </c>
      <c r="P26" s="71">
        <v>0.34233901770013692</v>
      </c>
    </row>
    <row r="27" spans="1:16" ht="15.75" thickBot="1" x14ac:dyDescent="0.3">
      <c r="A27" s="24"/>
      <c r="B27" s="56">
        <v>25</v>
      </c>
      <c r="C27" s="26" t="s">
        <v>274</v>
      </c>
      <c r="D27" s="27">
        <v>2.5534049999999997</v>
      </c>
      <c r="E27" s="28">
        <v>3.0530030000000004</v>
      </c>
      <c r="F27" s="28">
        <f t="shared" si="0"/>
        <v>1.0451620480555712</v>
      </c>
      <c r="G27" s="28">
        <v>0.69093684805557132</v>
      </c>
      <c r="H27" s="28">
        <v>0.33926575999999997</v>
      </c>
      <c r="I27" s="28">
        <v>1.4959439999999999E-2</v>
      </c>
      <c r="J27" s="29">
        <f t="shared" si="1"/>
        <v>0.22631384510777461</v>
      </c>
      <c r="K27" s="29">
        <f t="shared" si="2"/>
        <v>0.33743910767712026</v>
      </c>
      <c r="L27" s="30">
        <f t="shared" si="3"/>
        <v>0.34233901770013692</v>
      </c>
      <c r="M27" s="4"/>
      <c r="N27" t="s">
        <v>266</v>
      </c>
      <c r="O27" s="5">
        <v>0</v>
      </c>
      <c r="P27" s="71">
        <v>0</v>
      </c>
    </row>
    <row r="28" spans="1:16" x14ac:dyDescent="0.25">
      <c r="O28" s="5"/>
      <c r="P28" s="71"/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workbookViewId="0">
      <selection activeCell="D14" sqref="D14:G1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.5703125" customWidth="1"/>
    <col min="6" max="6" width="13.5703125" customWidth="1"/>
    <col min="7" max="9" width="0" hidden="1" customWidth="1"/>
  </cols>
  <sheetData>
    <row r="1" spans="1:13" ht="15.75" x14ac:dyDescent="0.25">
      <c r="A1" s="50">
        <v>49</v>
      </c>
      <c r="B1" s="49" t="s">
        <v>32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849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1113.0443510000002</v>
      </c>
      <c r="E6" s="14">
        <v>1117.7280000000001</v>
      </c>
      <c r="F6" s="14">
        <v>545.326610757759</v>
      </c>
      <c r="G6" s="14">
        <v>371.13683211775901</v>
      </c>
      <c r="H6" s="14">
        <v>164.11611529999999</v>
      </c>
      <c r="I6" s="14">
        <v>10.073663340000001</v>
      </c>
      <c r="J6" s="15">
        <v>0.33204575005525405</v>
      </c>
      <c r="K6" s="15">
        <v>0.47887585120687592</v>
      </c>
      <c r="L6" s="16">
        <v>0.48788847622834813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1113.044351</v>
      </c>
      <c r="E7" s="38">
        <f ca="1">SUM(E8:OFFSET(E6,MATCH("PROYECTOS",$A$8:$A$50,0),0))</f>
        <v>1117.7279999999998</v>
      </c>
      <c r="F7" s="38">
        <f ca="1">SUM(F8:OFFSET(F6,MATCH("PROYECTOS",$A$8:$A$50,0),0))</f>
        <v>545.326610757759</v>
      </c>
      <c r="G7" s="38">
        <f ca="1">SUM(G8:OFFSET(G6,MATCH("PROYECTOS",$A$8:$A$50,0),0))</f>
        <v>371.13683211775901</v>
      </c>
      <c r="H7" s="38">
        <f ca="1">SUM(H8:OFFSET(H6,MATCH("PROYECTOS",$A$8:$A$50,0),0))</f>
        <v>164.11611529999996</v>
      </c>
      <c r="I7" s="38">
        <f ca="1">SUM(I8:OFFSET(I6,MATCH("PROYECTOS",$A$8:$A$50,0),0))</f>
        <v>10.07366334</v>
      </c>
      <c r="J7" s="39">
        <f ca="1">IFERROR(G7/E7,0)</f>
        <v>0.33204575005525411</v>
      </c>
      <c r="K7" s="39">
        <f ca="1">IFERROR(SUM(G7,H7)/E7,0)</f>
        <v>0.47887585120687592</v>
      </c>
      <c r="L7" s="40">
        <f ca="1">IFERROR(SUM(G7,H7,I7)/E7,0)</f>
        <v>0.48788847622834813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48.046826999999993</v>
      </c>
      <c r="E8" s="21">
        <v>52.104228999999989</v>
      </c>
      <c r="F8" s="21">
        <f t="shared" ref="F8:F9" si="0">SUM(G8,H8,I8)</f>
        <v>23.918916630880283</v>
      </c>
      <c r="G8" s="21">
        <v>17.928780200880283</v>
      </c>
      <c r="H8" s="21">
        <v>2.5258281499999997</v>
      </c>
      <c r="I8" s="21">
        <v>3.4643082799999996</v>
      </c>
      <c r="J8" s="22">
        <f t="shared" ref="J8:J10" si="1">IFERROR(G8/E8,0)</f>
        <v>0.34409453023247472</v>
      </c>
      <c r="K8" s="22">
        <f t="shared" ref="K8:K10" si="2">IFERROR(SUM(G8,H8)/E8,0)</f>
        <v>0.39257098211510405</v>
      </c>
      <c r="L8" s="23">
        <f t="shared" ref="L8:L10" si="3">IFERROR(SUM(G8,H8,I8)/E8,0)</f>
        <v>0.45905902630053863</v>
      </c>
      <c r="M8" s="4"/>
    </row>
    <row r="9" spans="1:13" ht="76.5" x14ac:dyDescent="0.25">
      <c r="A9" s="17"/>
      <c r="B9" s="19">
        <v>3000530</v>
      </c>
      <c r="C9" s="19" t="s">
        <v>851</v>
      </c>
      <c r="D9" s="20">
        <v>1064.9975240000001</v>
      </c>
      <c r="E9" s="21">
        <v>1065.6237709999998</v>
      </c>
      <c r="F9" s="21">
        <f t="shared" si="0"/>
        <v>521.40769412687871</v>
      </c>
      <c r="G9" s="21">
        <v>353.20805191687873</v>
      </c>
      <c r="H9" s="21">
        <v>161.59028714999997</v>
      </c>
      <c r="I9" s="21">
        <v>6.6093550600000004</v>
      </c>
      <c r="J9" s="22">
        <f t="shared" si="1"/>
        <v>0.3314566186764229</v>
      </c>
      <c r="K9" s="22">
        <f t="shared" si="2"/>
        <v>0.48309577270764431</v>
      </c>
      <c r="L9" s="23">
        <f t="shared" si="3"/>
        <v>0.4892981071899144</v>
      </c>
      <c r="M9" s="4"/>
    </row>
    <row r="10" spans="1:13" ht="15.75" thickBot="1" x14ac:dyDescent="0.3">
      <c r="A10" s="41" t="s">
        <v>294</v>
      </c>
      <c r="B10" s="43"/>
      <c r="C10" s="43"/>
      <c r="D10" s="44">
        <f ca="1">OFFSET(D10,-MATCH("PROYECTOS",$A$8:$A$50,0)-1,0)-(OFFSET(D10,-MATCH("PROYECTOS",$A$8:$A$50,0),0))</f>
        <v>0</v>
      </c>
      <c r="E10" s="45">
        <f t="shared" ref="E10:I10" ca="1" si="4">OFFSET(E10,-MATCH("PROYECTOS",$A$8:$A$50,0)-1,0)-(OFFSET(E10,-MATCH("PROYECTOS",$A$8:$A$50,0),0))</f>
        <v>0</v>
      </c>
      <c r="F10" s="45">
        <f t="shared" ca="1" si="4"/>
        <v>0</v>
      </c>
      <c r="G10" s="45">
        <f t="shared" ca="1" si="4"/>
        <v>0</v>
      </c>
      <c r="H10" s="45">
        <f t="shared" ca="1" si="4"/>
        <v>0</v>
      </c>
      <c r="I10" s="45">
        <f t="shared" ca="1" si="4"/>
        <v>0</v>
      </c>
      <c r="J10" s="46">
        <f t="shared" ca="1" si="1"/>
        <v>0</v>
      </c>
      <c r="K10" s="46">
        <f t="shared" ca="1" si="2"/>
        <v>0</v>
      </c>
      <c r="L10" s="47">
        <f t="shared" ca="1" si="3"/>
        <v>0</v>
      </c>
      <c r="M10" s="4"/>
    </row>
    <row r="11" spans="1:13" ht="15.75" thickBot="1" x14ac:dyDescent="0.3"/>
    <row r="12" spans="1:13" ht="15.75" thickBot="1" x14ac:dyDescent="0.3">
      <c r="A12" s="89" t="s">
        <v>316</v>
      </c>
      <c r="B12" s="90"/>
      <c r="C12" s="90"/>
      <c r="D12" s="91"/>
    </row>
    <row r="13" spans="1:13" ht="15.75" thickBot="1" x14ac:dyDescent="0.3">
      <c r="A13" s="1" t="s">
        <v>860</v>
      </c>
    </row>
    <row r="14" spans="1:13" ht="45" customHeight="1" x14ac:dyDescent="0.25">
      <c r="A14" s="82" t="s">
        <v>318</v>
      </c>
      <c r="B14" s="83"/>
      <c r="C14" s="83"/>
      <c r="D14" s="94" t="s">
        <v>319</v>
      </c>
      <c r="E14" s="6"/>
      <c r="F14" s="6"/>
      <c r="G14" s="6"/>
    </row>
    <row r="15" spans="1:13" ht="15.75" thickBot="1" x14ac:dyDescent="0.3">
      <c r="A15" s="92"/>
      <c r="B15" s="93"/>
      <c r="C15" s="93"/>
      <c r="D15" s="95"/>
      <c r="E15" s="7"/>
      <c r="F15" s="7"/>
      <c r="G15" s="7"/>
    </row>
  </sheetData>
  <mergeCells count="10">
    <mergeCell ref="A12:D12"/>
    <mergeCell ref="A14:C15"/>
    <mergeCell ref="D14:D1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"/>
  <sheetViews>
    <sheetView topLeftCell="A3" workbookViewId="0">
      <selection activeCell="A14" sqref="A14:XFD3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49</v>
      </c>
      <c r="B1" s="49" t="s">
        <v>32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850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1113.0443510000002</v>
      </c>
      <c r="I6" s="14">
        <v>1117.7280000000001</v>
      </c>
      <c r="J6" s="14">
        <v>545.326610757759</v>
      </c>
      <c r="K6" s="14">
        <v>371.13683211775901</v>
      </c>
      <c r="L6" s="14">
        <v>164.11611529999999</v>
      </c>
      <c r="M6" s="14">
        <v>10.073663340000001</v>
      </c>
      <c r="N6" s="15">
        <v>0.33204575005525405</v>
      </c>
      <c r="O6" s="15">
        <v>0.47887585120687592</v>
      </c>
      <c r="P6" s="16">
        <v>0.48788847622834813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ca="1">SUM(H8:OFFSET(H6,MATCH("PROYECTOS",$A$8:$A$33,0),0))</f>
        <v>1113.0443510000002</v>
      </c>
      <c r="I7" s="38">
        <f ca="1">SUM(I8:OFFSET(I6,MATCH("PROYECTOS",$A$8:$A$33,0),0))</f>
        <v>1117.7280000000001</v>
      </c>
      <c r="J7" s="38">
        <f ca="1">SUM(J8:OFFSET(J6,MATCH("PROYECTOS",$A$8:$A$33,0),0))</f>
        <v>545.326610757759</v>
      </c>
      <c r="K7" s="38">
        <f ca="1">SUM(K8:OFFSET(K6,MATCH("PROYECTOS",$A$8:$A$33,0),0))</f>
        <v>371.13683211775901</v>
      </c>
      <c r="L7" s="38">
        <f ca="1">SUM(L8:OFFSET(L6,MATCH("PROYECTOS",$A$8:$A$33,0),0))</f>
        <v>164.11611529999999</v>
      </c>
      <c r="M7" s="38">
        <f ca="1">SUM(M8:OFFSET(M6,MATCH("PROYECTOS",$A$8:$A$33,0),0))</f>
        <v>10.073663339999998</v>
      </c>
      <c r="N7" s="39">
        <f ca="1">IFERROR(K7/I7,0)</f>
        <v>0.33204575005525405</v>
      </c>
      <c r="O7" s="39">
        <f ca="1">IFERROR(SUM(K7,L7)/I7,0)</f>
        <v>0.47887585120687592</v>
      </c>
      <c r="P7" s="40">
        <f ca="1">IFERROR(SUM(K7,L7,M7)/I7,0)</f>
        <v>0.48788847622834813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513</v>
      </c>
      <c r="D8" s="68">
        <v>3000001</v>
      </c>
      <c r="E8" s="19" t="s">
        <v>276</v>
      </c>
      <c r="F8" s="69">
        <v>1</v>
      </c>
      <c r="G8" s="19" t="s">
        <v>532</v>
      </c>
      <c r="H8" s="20">
        <v>48.046827</v>
      </c>
      <c r="I8" s="21">
        <v>52.104229000000004</v>
      </c>
      <c r="J8" s="21">
        <f t="shared" ref="J8:J13" si="0">SUM(K8,L8,M8)</f>
        <v>23.918916630880283</v>
      </c>
      <c r="K8" s="21">
        <v>17.928780200880283</v>
      </c>
      <c r="L8" s="21">
        <v>2.5258281500000002</v>
      </c>
      <c r="M8" s="21">
        <v>3.46430828</v>
      </c>
      <c r="N8" s="22">
        <f t="shared" ref="N8:N14" si="1">IFERROR(K8/I8,0)</f>
        <v>0.34409453023247466</v>
      </c>
      <c r="O8" s="22">
        <f t="shared" ref="O8:O14" si="2">IFERROR(SUM(K8,L8)/I8,0)</f>
        <v>0.39257098211510394</v>
      </c>
      <c r="P8" s="23">
        <f t="shared" ref="P8:P14" si="3">IFERROR(SUM(K8,L8,M8)/I8,0)</f>
        <v>0.45905902630053852</v>
      </c>
      <c r="Q8" s="70">
        <v>191</v>
      </c>
      <c r="R8" s="21">
        <v>165</v>
      </c>
      <c r="S8" s="23">
        <f>IFERROR(R8/Q8,0)</f>
        <v>0.86387434554973819</v>
      </c>
    </row>
    <row r="9" spans="1:19" ht="76.5" x14ac:dyDescent="0.25">
      <c r="A9" s="17"/>
      <c r="B9" s="19">
        <v>5001325</v>
      </c>
      <c r="C9" s="19" t="s">
        <v>852</v>
      </c>
      <c r="D9" s="68">
        <v>3000530</v>
      </c>
      <c r="E9" s="19" t="s">
        <v>851</v>
      </c>
      <c r="F9" s="69">
        <v>217</v>
      </c>
      <c r="G9" s="19" t="s">
        <v>857</v>
      </c>
      <c r="H9" s="20">
        <v>54.199931999999997</v>
      </c>
      <c r="I9" s="21">
        <v>58.095813999999997</v>
      </c>
      <c r="J9" s="21">
        <f t="shared" si="0"/>
        <v>31.205722150619863</v>
      </c>
      <c r="K9" s="21">
        <v>21.819721970619867</v>
      </c>
      <c r="L9" s="21">
        <v>4.2988344200000004</v>
      </c>
      <c r="M9" s="21">
        <v>5.0871657599999995</v>
      </c>
      <c r="N9" s="22">
        <f t="shared" si="1"/>
        <v>0.37558165499875545</v>
      </c>
      <c r="O9" s="22">
        <f t="shared" si="2"/>
        <v>0.44957725165224238</v>
      </c>
      <c r="P9" s="23">
        <f t="shared" si="3"/>
        <v>0.53714235160935797</v>
      </c>
      <c r="Q9" s="70">
        <v>826309</v>
      </c>
      <c r="R9" s="21">
        <v>830078</v>
      </c>
      <c r="S9" s="23">
        <f t="shared" ref="S9:S13" si="4">IFERROR(R9/Q9,0)</f>
        <v>1.0045612476688504</v>
      </c>
    </row>
    <row r="10" spans="1:19" ht="76.5" x14ac:dyDescent="0.25">
      <c r="A10" s="17"/>
      <c r="B10" s="19">
        <v>5004176</v>
      </c>
      <c r="C10" s="19" t="s">
        <v>853</v>
      </c>
      <c r="D10" s="68">
        <v>3000530</v>
      </c>
      <c r="E10" s="19" t="s">
        <v>851</v>
      </c>
      <c r="F10" s="69">
        <v>217</v>
      </c>
      <c r="G10" s="19" t="s">
        <v>857</v>
      </c>
      <c r="H10" s="20">
        <v>2.2628129999999995</v>
      </c>
      <c r="I10" s="21">
        <v>2.3697940000000002</v>
      </c>
      <c r="J10" s="21">
        <f t="shared" si="0"/>
        <v>0.88040362658943905</v>
      </c>
      <c r="K10" s="21">
        <v>0.67011532658943906</v>
      </c>
      <c r="L10" s="21">
        <v>0.21387899999999999</v>
      </c>
      <c r="M10" s="21">
        <v>-3.5907000000000014E-3</v>
      </c>
      <c r="N10" s="22">
        <f t="shared" si="1"/>
        <v>0.2827736615880701</v>
      </c>
      <c r="O10" s="22">
        <f t="shared" si="2"/>
        <v>0.37302581008705354</v>
      </c>
      <c r="P10" s="23">
        <f t="shared" si="3"/>
        <v>0.37151061509542138</v>
      </c>
      <c r="Q10" s="70">
        <v>844947</v>
      </c>
      <c r="R10" s="21">
        <v>824282</v>
      </c>
      <c r="S10" s="23">
        <f t="shared" si="4"/>
        <v>0.97554284469913499</v>
      </c>
    </row>
    <row r="11" spans="1:19" ht="76.5" x14ac:dyDescent="0.25">
      <c r="A11" s="17"/>
      <c r="B11" s="19">
        <v>5004180</v>
      </c>
      <c r="C11" s="19" t="s">
        <v>854</v>
      </c>
      <c r="D11" s="68">
        <v>3000530</v>
      </c>
      <c r="E11" s="19" t="s">
        <v>851</v>
      </c>
      <c r="F11" s="69">
        <v>217</v>
      </c>
      <c r="G11" s="19" t="s">
        <v>857</v>
      </c>
      <c r="H11" s="20">
        <v>2.2289880000000002</v>
      </c>
      <c r="I11" s="21">
        <v>2.0136030000000003</v>
      </c>
      <c r="J11" s="21">
        <f t="shared" si="0"/>
        <v>0.22733580004106907</v>
      </c>
      <c r="K11" s="21">
        <v>1.521760004106909E-2</v>
      </c>
      <c r="L11" s="21">
        <v>5.2924499999999999E-2</v>
      </c>
      <c r="M11" s="21">
        <v>0.15919369999999999</v>
      </c>
      <c r="N11" s="22">
        <f t="shared" si="1"/>
        <v>7.5573983754836918E-3</v>
      </c>
      <c r="O11" s="22">
        <f t="shared" si="2"/>
        <v>3.3840881266599759E-2</v>
      </c>
      <c r="P11" s="23">
        <f t="shared" si="3"/>
        <v>0.11290001059844917</v>
      </c>
      <c r="Q11" s="70">
        <v>1</v>
      </c>
      <c r="R11" s="21">
        <v>0</v>
      </c>
      <c r="S11" s="23">
        <f t="shared" si="4"/>
        <v>0</v>
      </c>
    </row>
    <row r="12" spans="1:19" ht="76.5" x14ac:dyDescent="0.25">
      <c r="A12" s="17"/>
      <c r="B12" s="19">
        <v>5004902</v>
      </c>
      <c r="C12" s="19" t="s">
        <v>855</v>
      </c>
      <c r="D12" s="68">
        <v>3000530</v>
      </c>
      <c r="E12" s="19" t="s">
        <v>851</v>
      </c>
      <c r="F12" s="69">
        <v>217</v>
      </c>
      <c r="G12" s="19" t="s">
        <v>857</v>
      </c>
      <c r="H12" s="20">
        <v>1002.2798880000003</v>
      </c>
      <c r="I12" s="21">
        <v>996.38878499999998</v>
      </c>
      <c r="J12" s="21">
        <f t="shared" si="0"/>
        <v>482.79900308962834</v>
      </c>
      <c r="K12" s="21">
        <v>330.70299701962836</v>
      </c>
      <c r="L12" s="21">
        <v>150.72941976999999</v>
      </c>
      <c r="M12" s="21">
        <v>1.3665863</v>
      </c>
      <c r="N12" s="22">
        <f t="shared" si="1"/>
        <v>0.33190156492942496</v>
      </c>
      <c r="O12" s="22">
        <f t="shared" si="2"/>
        <v>0.48317727380846459</v>
      </c>
      <c r="P12" s="23">
        <f t="shared" si="3"/>
        <v>0.48454881303147984</v>
      </c>
      <c r="Q12" s="70">
        <v>784837</v>
      </c>
      <c r="R12" s="21">
        <v>736753</v>
      </c>
      <c r="S12" s="23">
        <f t="shared" si="4"/>
        <v>0.93873377529346858</v>
      </c>
    </row>
    <row r="13" spans="1:19" ht="76.5" x14ac:dyDescent="0.25">
      <c r="A13" s="17"/>
      <c r="B13" s="19">
        <v>5004948</v>
      </c>
      <c r="C13" s="19" t="s">
        <v>856</v>
      </c>
      <c r="D13" s="68">
        <v>3000530</v>
      </c>
      <c r="E13" s="19" t="s">
        <v>851</v>
      </c>
      <c r="F13" s="69">
        <v>408</v>
      </c>
      <c r="G13" s="19" t="s">
        <v>858</v>
      </c>
      <c r="H13" s="20">
        <v>4.0259030000000005</v>
      </c>
      <c r="I13" s="21">
        <v>6.7557749999999999</v>
      </c>
      <c r="J13" s="21">
        <f t="shared" si="0"/>
        <v>6.2952294599999998</v>
      </c>
      <c r="K13" s="21">
        <v>0</v>
      </c>
      <c r="L13" s="21">
        <v>6.2952294599999998</v>
      </c>
      <c r="M13" s="21">
        <v>0</v>
      </c>
      <c r="N13" s="22">
        <f t="shared" si="1"/>
        <v>0</v>
      </c>
      <c r="O13" s="22">
        <f t="shared" si="2"/>
        <v>0.93182935488526486</v>
      </c>
      <c r="P13" s="23">
        <f t="shared" si="3"/>
        <v>0.93182935488526486</v>
      </c>
      <c r="Q13" s="70">
        <v>18114</v>
      </c>
      <c r="R13" s="21">
        <v>18114</v>
      </c>
      <c r="S13" s="23">
        <f t="shared" si="4"/>
        <v>1</v>
      </c>
    </row>
    <row r="14" spans="1:19" ht="15.75" thickBot="1" x14ac:dyDescent="0.3">
      <c r="A14" s="41" t="s">
        <v>294</v>
      </c>
      <c r="B14" s="43"/>
      <c r="C14" s="43"/>
      <c r="D14" s="65"/>
      <c r="E14" s="43"/>
      <c r="F14" s="66"/>
      <c r="G14" s="43"/>
      <c r="H14" s="44">
        <f t="shared" ref="H14:M14" ca="1" si="5">OFFSET(H14,-MATCH("PROYECTOS",$A$8:$A$33,0)-1,0)-(OFFSET(H14,-MATCH("PROYECTOS",$A$8:$A$33,0),0))</f>
        <v>0</v>
      </c>
      <c r="I14" s="45">
        <f t="shared" ca="1" si="5"/>
        <v>0</v>
      </c>
      <c r="J14" s="45">
        <f t="shared" ca="1" si="5"/>
        <v>0</v>
      </c>
      <c r="K14" s="45">
        <f t="shared" ca="1" si="5"/>
        <v>0</v>
      </c>
      <c r="L14" s="45">
        <f t="shared" ca="1" si="5"/>
        <v>0</v>
      </c>
      <c r="M14" s="45">
        <f t="shared" ca="1" si="5"/>
        <v>0</v>
      </c>
      <c r="N14" s="46">
        <f t="shared" ca="1" si="1"/>
        <v>0</v>
      </c>
      <c r="O14" s="46">
        <f t="shared" ca="1" si="2"/>
        <v>0</v>
      </c>
      <c r="P14" s="47">
        <f t="shared" ca="1" si="3"/>
        <v>0</v>
      </c>
      <c r="Q14" s="67"/>
      <c r="R14" s="45"/>
      <c r="S14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5"/>
  <sheetViews>
    <sheetView workbookViewId="0">
      <selection activeCell="A33" sqref="A33:L33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51</v>
      </c>
      <c r="B1" s="50" t="s">
        <v>33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861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33.741001000000004</v>
      </c>
      <c r="E6" s="14">
        <v>41.547939</v>
      </c>
      <c r="F6" s="14">
        <v>12.979143880777011</v>
      </c>
      <c r="G6" s="14">
        <v>6.4588418007770088</v>
      </c>
      <c r="H6" s="14">
        <v>2.6098676700000008</v>
      </c>
      <c r="I6" s="14">
        <v>3.9104344099999997</v>
      </c>
      <c r="J6" s="15">
        <v>0.1554551671209734</v>
      </c>
      <c r="K6" s="15">
        <v>0.21827098260582814</v>
      </c>
      <c r="L6" s="16">
        <v>0.31238959604655742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14.862522</v>
      </c>
      <c r="E7" s="38">
        <f ca="1">SUM(E8:OFFSET(E6,MATCH("GOBIERNOS REGIONALES",$A$8:$A$50,0),0))</f>
        <v>16.099896999999999</v>
      </c>
      <c r="F7" s="38">
        <f ca="1">SUM(F8:OFFSET(F6,MATCH("GOBIERNOS REGIONALES",$A$8:$A$50,0),0))</f>
        <v>3.9540267705521166</v>
      </c>
      <c r="G7" s="38">
        <f ca="1">SUM(G8:OFFSET(G6,MATCH("GOBIERNOS REGIONALES",$A$8:$A$50,0),0))</f>
        <v>2.8060218005521165</v>
      </c>
      <c r="H7" s="38">
        <f ca="1">SUM(H8:OFFSET(H6,MATCH("GOBIERNOS REGIONALES",$A$8:$A$50,0),0))</f>
        <v>0.50205334999999995</v>
      </c>
      <c r="I7" s="38">
        <f ca="1">SUM(I8:OFFSET(I6,MATCH("GOBIERNOS REGIONALES",$A$8:$A$50,0),0))</f>
        <v>0.64595162000000006</v>
      </c>
      <c r="J7" s="39">
        <f ca="1">IFERROR(G7/E7,0)</f>
        <v>0.17428818336863378</v>
      </c>
      <c r="K7" s="39">
        <f ca="1">IFERROR(SUM(G7,H7)/E7,0)</f>
        <v>0.20547182075463691</v>
      </c>
      <c r="L7" s="40">
        <f ca="1">IFERROR(SUM(G7,H7,I7)/E7,0)</f>
        <v>0.24559329606593858</v>
      </c>
      <c r="M7" s="4"/>
    </row>
    <row r="8" spans="1:13" x14ac:dyDescent="0.25">
      <c r="A8" s="17"/>
      <c r="B8" s="18">
        <v>4</v>
      </c>
      <c r="C8" s="19" t="s">
        <v>104</v>
      </c>
      <c r="D8" s="20">
        <v>0.75353999999999999</v>
      </c>
      <c r="E8" s="21">
        <v>0.25</v>
      </c>
      <c r="F8" s="21">
        <f t="shared" ref="F8:F34" si="0">SUM(G8,H8,I8)</f>
        <v>8.4004959336531376E-2</v>
      </c>
      <c r="G8" s="21">
        <v>3.3712249336531386E-2</v>
      </c>
      <c r="H8" s="21">
        <v>2.1549489999999998E-2</v>
      </c>
      <c r="I8" s="21">
        <v>2.874322E-2</v>
      </c>
      <c r="J8" s="22">
        <f t="shared" ref="J8:J34" si="1">IFERROR(G8/E8,0)</f>
        <v>0.13484899734612554</v>
      </c>
      <c r="K8" s="22">
        <f t="shared" ref="K8:K34" si="2">IFERROR(SUM(G8,H8)/E8,0)</f>
        <v>0.22104695734612553</v>
      </c>
      <c r="L8" s="23">
        <f t="shared" ref="L8:L34" si="3">IFERROR(SUM(G8,H8,I8)/E8,0)</f>
        <v>0.33601983734612551</v>
      </c>
      <c r="M8" s="4"/>
    </row>
    <row r="9" spans="1:13" x14ac:dyDescent="0.25">
      <c r="A9" s="17"/>
      <c r="B9" s="18">
        <v>10</v>
      </c>
      <c r="C9" s="19" t="s">
        <v>111</v>
      </c>
      <c r="D9" s="20">
        <v>2.3620160000000001</v>
      </c>
      <c r="E9" s="21">
        <v>2.3620160000000001</v>
      </c>
      <c r="F9" s="21">
        <f t="shared" si="0"/>
        <v>0.3994282817386639</v>
      </c>
      <c r="G9" s="21">
        <v>0.14529316173866391</v>
      </c>
      <c r="H9" s="21">
        <v>2.5928849999999996E-2</v>
      </c>
      <c r="I9" s="21">
        <v>0.22820626999999999</v>
      </c>
      <c r="J9" s="22">
        <f t="shared" si="1"/>
        <v>6.1512352896281777E-2</v>
      </c>
      <c r="K9" s="22">
        <f t="shared" si="2"/>
        <v>7.2489776419238441E-2</v>
      </c>
      <c r="L9" s="23">
        <f t="shared" si="3"/>
        <v>0.16910481628349</v>
      </c>
      <c r="M9" s="4"/>
    </row>
    <row r="10" spans="1:13" ht="25.5" x14ac:dyDescent="0.25">
      <c r="A10" s="17"/>
      <c r="B10" s="18">
        <v>12</v>
      </c>
      <c r="C10" s="19" t="s">
        <v>114</v>
      </c>
      <c r="D10" s="20">
        <v>9.5261690000000012</v>
      </c>
      <c r="E10" s="21">
        <v>11.012485</v>
      </c>
      <c r="F10" s="21">
        <f t="shared" si="0"/>
        <v>3.2071631034257506</v>
      </c>
      <c r="G10" s="21">
        <v>2.4875819234257506</v>
      </c>
      <c r="H10" s="21">
        <v>0.38799114999999995</v>
      </c>
      <c r="I10" s="21">
        <v>0.33159003000000004</v>
      </c>
      <c r="J10" s="22">
        <f t="shared" si="1"/>
        <v>0.22588742898862069</v>
      </c>
      <c r="K10" s="22">
        <f t="shared" si="2"/>
        <v>0.26111936347025677</v>
      </c>
      <c r="L10" s="23">
        <f t="shared" si="3"/>
        <v>0.29122973637882371</v>
      </c>
      <c r="M10" s="4"/>
    </row>
    <row r="11" spans="1:13" ht="25.5" x14ac:dyDescent="0.25">
      <c r="A11" s="17"/>
      <c r="B11" s="18">
        <v>39</v>
      </c>
      <c r="C11" s="19" t="s">
        <v>127</v>
      </c>
      <c r="D11" s="20">
        <v>0.2</v>
      </c>
      <c r="E11" s="21">
        <v>0.19999999999999998</v>
      </c>
      <c r="F11" s="21">
        <f t="shared" si="0"/>
        <v>2.6540040040037561E-2</v>
      </c>
      <c r="G11" s="21">
        <v>4.4275000400375575E-3</v>
      </c>
      <c r="H11" s="21">
        <v>1.176254E-2</v>
      </c>
      <c r="I11" s="21">
        <v>1.0350000000000002E-2</v>
      </c>
      <c r="J11" s="22">
        <f t="shared" si="1"/>
        <v>2.2137500200187791E-2</v>
      </c>
      <c r="K11" s="22">
        <f t="shared" si="2"/>
        <v>8.0950200200187797E-2</v>
      </c>
      <c r="L11" s="23">
        <f t="shared" si="3"/>
        <v>0.13270020020018783</v>
      </c>
      <c r="M11" s="4"/>
    </row>
    <row r="12" spans="1:13" x14ac:dyDescent="0.25">
      <c r="A12" s="17"/>
      <c r="B12" s="18">
        <v>61</v>
      </c>
      <c r="C12" s="19" t="s">
        <v>136</v>
      </c>
      <c r="D12" s="20">
        <v>0.4</v>
      </c>
      <c r="E12" s="21">
        <v>0.63978599999999997</v>
      </c>
      <c r="F12" s="21">
        <f t="shared" si="0"/>
        <v>0.17570153581888229</v>
      </c>
      <c r="G12" s="21">
        <v>0.12019453581888229</v>
      </c>
      <c r="H12" s="21">
        <v>2.5485299999999999E-2</v>
      </c>
      <c r="I12" s="21">
        <v>3.0021700000000002E-2</v>
      </c>
      <c r="J12" s="22">
        <f t="shared" si="1"/>
        <v>0.18786678017162348</v>
      </c>
      <c r="K12" s="22">
        <f t="shared" si="2"/>
        <v>0.2277008809490709</v>
      </c>
      <c r="L12" s="23">
        <f t="shared" si="3"/>
        <v>0.2746254776110798</v>
      </c>
      <c r="M12" s="4"/>
    </row>
    <row r="13" spans="1:13" ht="25.5" x14ac:dyDescent="0.25">
      <c r="A13" s="17"/>
      <c r="B13" s="18">
        <v>137</v>
      </c>
      <c r="C13" s="19" t="s">
        <v>147</v>
      </c>
      <c r="D13" s="20">
        <v>1.6207969999999998</v>
      </c>
      <c r="E13" s="21">
        <v>1.6356100000000002</v>
      </c>
      <c r="F13" s="21">
        <f t="shared" si="0"/>
        <v>6.118885019225076E-2</v>
      </c>
      <c r="G13" s="21">
        <v>1.4812430192250758E-2</v>
      </c>
      <c r="H13" s="21">
        <v>2.9336020000000001E-2</v>
      </c>
      <c r="I13" s="21">
        <v>1.7040400000000001E-2</v>
      </c>
      <c r="J13" s="22">
        <f t="shared" si="1"/>
        <v>9.0562115615891049E-3</v>
      </c>
      <c r="K13" s="22">
        <f t="shared" si="2"/>
        <v>2.6992039784698527E-2</v>
      </c>
      <c r="L13" s="23">
        <f t="shared" si="3"/>
        <v>3.7410415803431595E-2</v>
      </c>
      <c r="M13" s="4"/>
    </row>
    <row r="14" spans="1:13" x14ac:dyDescent="0.25">
      <c r="A14" s="34" t="s">
        <v>206</v>
      </c>
      <c r="B14" s="57"/>
      <c r="C14" s="36"/>
      <c r="D14" s="37">
        <f ca="1">SUM(D15:OFFSET(D13,(MATCH("GOBIERNOS LOCALES",$A$8:$A$50,0)-MATCH("GOBIERNOS REGIONALES",$A$8:$A$50,0)),0))</f>
        <v>17.898073</v>
      </c>
      <c r="E14" s="38">
        <f ca="1">SUM(E15:OFFSET(E13,(MATCH("GOBIERNOS LOCALES",$A$8:$A$50,0)-MATCH("GOBIERNOS REGIONALES",$A$8:$A$50,0)),0))</f>
        <v>18.473325000000003</v>
      </c>
      <c r="F14" s="38">
        <f ca="1">SUM(F15:OFFSET(F13,(MATCH("GOBIERNOS LOCALES",$A$8:$A$50,0)-MATCH("GOBIERNOS REGIONALES",$A$8:$A$50,0)),0))</f>
        <v>6.9766080099840941</v>
      </c>
      <c r="G14" s="38">
        <f ca="1">SUM(G15:OFFSET(G13,(MATCH("GOBIERNOS LOCALES",$A$8:$A$50,0)-MATCH("GOBIERNOS REGIONALES",$A$8:$A$50,0)),0))</f>
        <v>3.4222322899840947</v>
      </c>
      <c r="H14" s="38">
        <f ca="1">SUM(H15:OFFSET(H13,(MATCH("GOBIERNOS LOCALES",$A$8:$A$50,0)-MATCH("GOBIERNOS REGIONALES",$A$8:$A$50,0)),0))</f>
        <v>1.6850624399999998</v>
      </c>
      <c r="I14" s="38">
        <f ca="1">SUM(I15:OFFSET(I13,(MATCH("GOBIERNOS LOCALES",$A$8:$A$50,0)-MATCH("GOBIERNOS REGIONALES",$A$8:$A$50,0)),0))</f>
        <v>1.8693132800000001</v>
      </c>
      <c r="J14" s="39">
        <f t="shared" ca="1" si="1"/>
        <v>0.18525264347290454</v>
      </c>
      <c r="K14" s="39">
        <f t="shared" ca="1" si="2"/>
        <v>0.27646862327080229</v>
      </c>
      <c r="L14" s="40">
        <f t="shared" ca="1" si="3"/>
        <v>0.37765848919910699</v>
      </c>
      <c r="M14" s="4"/>
    </row>
    <row r="15" spans="1:13" x14ac:dyDescent="0.25">
      <c r="A15" s="17"/>
      <c r="B15" s="18">
        <v>440</v>
      </c>
      <c r="C15" s="19" t="s">
        <v>207</v>
      </c>
      <c r="D15" s="20">
        <v>0.57546600000000003</v>
      </c>
      <c r="E15" s="21">
        <v>0.57546600000000003</v>
      </c>
      <c r="F15" s="21">
        <f t="shared" si="0"/>
        <v>0.30685381471893031</v>
      </c>
      <c r="G15" s="21">
        <v>0.16163138471893035</v>
      </c>
      <c r="H15" s="21">
        <v>0.10527475</v>
      </c>
      <c r="I15" s="21">
        <v>3.9947679999999999E-2</v>
      </c>
      <c r="J15" s="22">
        <f t="shared" si="1"/>
        <v>0.28087043321226685</v>
      </c>
      <c r="K15" s="22">
        <f t="shared" si="2"/>
        <v>0.46380869542063358</v>
      </c>
      <c r="L15" s="23">
        <f t="shared" si="3"/>
        <v>0.53322666277231023</v>
      </c>
      <c r="M15" s="4"/>
    </row>
    <row r="16" spans="1:13" x14ac:dyDescent="0.25">
      <c r="A16" s="17"/>
      <c r="B16" s="18">
        <v>441</v>
      </c>
      <c r="C16" s="19" t="s">
        <v>208</v>
      </c>
      <c r="D16" s="20">
        <v>0.67330500000000004</v>
      </c>
      <c r="E16" s="21">
        <v>0.69772900000000004</v>
      </c>
      <c r="F16" s="21">
        <f t="shared" si="0"/>
        <v>0.18550828769242259</v>
      </c>
      <c r="G16" s="21">
        <v>8.7721347692422569E-2</v>
      </c>
      <c r="H16" s="21">
        <v>5.2275740000000001E-2</v>
      </c>
      <c r="I16" s="21">
        <v>4.5511200000000002E-2</v>
      </c>
      <c r="J16" s="22">
        <f t="shared" si="1"/>
        <v>0.12572409587737154</v>
      </c>
      <c r="K16" s="22">
        <f t="shared" si="2"/>
        <v>0.20064679509153635</v>
      </c>
      <c r="L16" s="23">
        <f t="shared" si="3"/>
        <v>0.26587441211763102</v>
      </c>
      <c r="M16" s="4"/>
    </row>
    <row r="17" spans="1:13" x14ac:dyDescent="0.25">
      <c r="A17" s="17"/>
      <c r="B17" s="18">
        <v>442</v>
      </c>
      <c r="C17" s="19" t="s">
        <v>209</v>
      </c>
      <c r="D17" s="20">
        <v>0.61226500000000006</v>
      </c>
      <c r="E17" s="21">
        <v>0.61226499999999995</v>
      </c>
      <c r="F17" s="21">
        <f t="shared" si="0"/>
        <v>0.23263930175576575</v>
      </c>
      <c r="G17" s="21">
        <v>0.14432687175576575</v>
      </c>
      <c r="H17" s="21">
        <v>6.1366540000000004E-2</v>
      </c>
      <c r="I17" s="21">
        <v>2.6945889999999997E-2</v>
      </c>
      <c r="J17" s="22">
        <f t="shared" si="1"/>
        <v>0.23572615085913087</v>
      </c>
      <c r="K17" s="22">
        <f t="shared" si="2"/>
        <v>0.33595487534934343</v>
      </c>
      <c r="L17" s="23">
        <f t="shared" si="3"/>
        <v>0.37996505068192005</v>
      </c>
      <c r="M17" s="4"/>
    </row>
    <row r="18" spans="1:13" x14ac:dyDescent="0.25">
      <c r="A18" s="17"/>
      <c r="B18" s="18">
        <v>443</v>
      </c>
      <c r="C18" s="19" t="s">
        <v>210</v>
      </c>
      <c r="D18" s="20">
        <v>1.2895340000000002</v>
      </c>
      <c r="E18" s="21">
        <v>1.289534</v>
      </c>
      <c r="F18" s="21">
        <f t="shared" si="0"/>
        <v>0.42617837346854304</v>
      </c>
      <c r="G18" s="21">
        <v>0.18701068346854299</v>
      </c>
      <c r="H18" s="21">
        <v>9.0873850000000006E-2</v>
      </c>
      <c r="I18" s="21">
        <v>0.14829384000000001</v>
      </c>
      <c r="J18" s="22">
        <f t="shared" si="1"/>
        <v>0.1450219098283124</v>
      </c>
      <c r="K18" s="22">
        <f t="shared" si="2"/>
        <v>0.21549221150318101</v>
      </c>
      <c r="L18" s="23">
        <f t="shared" si="3"/>
        <v>0.33049021853517863</v>
      </c>
      <c r="M18" s="4"/>
    </row>
    <row r="19" spans="1:13" x14ac:dyDescent="0.25">
      <c r="A19" s="17"/>
      <c r="B19" s="18">
        <v>444</v>
      </c>
      <c r="C19" s="19" t="s">
        <v>211</v>
      </c>
      <c r="D19" s="20">
        <v>0.73125000000000007</v>
      </c>
      <c r="E19" s="21">
        <v>0.73125000000000007</v>
      </c>
      <c r="F19" s="21">
        <f t="shared" si="0"/>
        <v>0.26763136091621148</v>
      </c>
      <c r="G19" s="21">
        <v>0.14267781091621146</v>
      </c>
      <c r="H19" s="21">
        <v>6.8951530000000011E-2</v>
      </c>
      <c r="I19" s="21">
        <v>5.600202E-2</v>
      </c>
      <c r="J19" s="22">
        <f t="shared" si="1"/>
        <v>0.19511495509909257</v>
      </c>
      <c r="K19" s="22">
        <f t="shared" si="2"/>
        <v>0.2894076456973832</v>
      </c>
      <c r="L19" s="23">
        <f t="shared" si="3"/>
        <v>0.36599160467174219</v>
      </c>
      <c r="M19" s="4"/>
    </row>
    <row r="20" spans="1:13" x14ac:dyDescent="0.25">
      <c r="A20" s="17"/>
      <c r="B20" s="18">
        <v>446</v>
      </c>
      <c r="C20" s="19" t="s">
        <v>213</v>
      </c>
      <c r="D20" s="20">
        <v>0.92439800000000005</v>
      </c>
      <c r="E20" s="21">
        <v>0.92439800000000005</v>
      </c>
      <c r="F20" s="21">
        <f t="shared" si="0"/>
        <v>0.1538377921885383</v>
      </c>
      <c r="G20" s="21">
        <v>5.8931622188538313E-2</v>
      </c>
      <c r="H20" s="21">
        <v>2.6263559999999998E-2</v>
      </c>
      <c r="I20" s="21">
        <v>6.8642609999999993E-2</v>
      </c>
      <c r="J20" s="22">
        <f t="shared" si="1"/>
        <v>6.3751351894463543E-2</v>
      </c>
      <c r="K20" s="22">
        <f t="shared" si="2"/>
        <v>9.2162880262114694E-2</v>
      </c>
      <c r="L20" s="23">
        <f t="shared" si="3"/>
        <v>0.16641943425725531</v>
      </c>
      <c r="M20" s="4"/>
    </row>
    <row r="21" spans="1:13" x14ac:dyDescent="0.25">
      <c r="A21" s="17"/>
      <c r="B21" s="18">
        <v>448</v>
      </c>
      <c r="C21" s="19" t="s">
        <v>215</v>
      </c>
      <c r="D21" s="20">
        <v>0.76745900000000011</v>
      </c>
      <c r="E21" s="21">
        <v>0.76745900000000011</v>
      </c>
      <c r="F21" s="21">
        <f t="shared" si="0"/>
        <v>0.32254317108713643</v>
      </c>
      <c r="G21" s="21">
        <v>0.12441809108713642</v>
      </c>
      <c r="H21" s="21">
        <v>0.11628901</v>
      </c>
      <c r="I21" s="21">
        <v>8.1836069999999997E-2</v>
      </c>
      <c r="J21" s="22">
        <f t="shared" si="1"/>
        <v>0.16211692232045802</v>
      </c>
      <c r="K21" s="22">
        <f t="shared" si="2"/>
        <v>0.31364164220777446</v>
      </c>
      <c r="L21" s="23">
        <f t="shared" si="3"/>
        <v>0.42027413983956979</v>
      </c>
      <c r="M21" s="4"/>
    </row>
    <row r="22" spans="1:13" x14ac:dyDescent="0.25">
      <c r="A22" s="17"/>
      <c r="B22" s="18">
        <v>450</v>
      </c>
      <c r="C22" s="19" t="s">
        <v>217</v>
      </c>
      <c r="D22" s="20">
        <v>0.73512700000000009</v>
      </c>
      <c r="E22" s="21">
        <v>0.73512699999999997</v>
      </c>
      <c r="F22" s="21">
        <f t="shared" si="0"/>
        <v>0.23093421858419494</v>
      </c>
      <c r="G22" s="21">
        <v>0.11295312858419493</v>
      </c>
      <c r="H22" s="21">
        <v>6.5416740000000001E-2</v>
      </c>
      <c r="I22" s="21">
        <v>5.2564350000000003E-2</v>
      </c>
      <c r="J22" s="22">
        <f t="shared" si="1"/>
        <v>0.15365117671394865</v>
      </c>
      <c r="K22" s="22">
        <f t="shared" si="2"/>
        <v>0.24263816807734573</v>
      </c>
      <c r="L22" s="23">
        <f t="shared" si="3"/>
        <v>0.31414193545359503</v>
      </c>
      <c r="M22" s="4"/>
    </row>
    <row r="23" spans="1:13" x14ac:dyDescent="0.25">
      <c r="A23" s="17"/>
      <c r="B23" s="18">
        <v>451</v>
      </c>
      <c r="C23" s="19" t="s">
        <v>218</v>
      </c>
      <c r="D23" s="20">
        <v>1.3047899999999999</v>
      </c>
      <c r="E23" s="21">
        <v>1.3047900000000001</v>
      </c>
      <c r="F23" s="21">
        <f t="shared" si="0"/>
        <v>0.45130773131131563</v>
      </c>
      <c r="G23" s="21">
        <v>0.14802798131131567</v>
      </c>
      <c r="H23" s="21">
        <v>8.9594489999999999E-2</v>
      </c>
      <c r="I23" s="21">
        <v>0.21368525999999999</v>
      </c>
      <c r="J23" s="22">
        <f t="shared" si="1"/>
        <v>0.11344965957074753</v>
      </c>
      <c r="K23" s="22">
        <f t="shared" si="2"/>
        <v>0.18211549085394252</v>
      </c>
      <c r="L23" s="23">
        <f t="shared" si="3"/>
        <v>0.34588533887546319</v>
      </c>
      <c r="M23" s="4"/>
    </row>
    <row r="24" spans="1:13" x14ac:dyDescent="0.25">
      <c r="A24" s="17"/>
      <c r="B24" s="18">
        <v>452</v>
      </c>
      <c r="C24" s="19" t="s">
        <v>219</v>
      </c>
      <c r="D24" s="20">
        <v>0.51564699999999997</v>
      </c>
      <c r="E24" s="21">
        <v>0.51564699999999997</v>
      </c>
      <c r="F24" s="21">
        <f t="shared" si="0"/>
        <v>0.12732169030678475</v>
      </c>
      <c r="G24" s="21">
        <v>2.9558850306784734E-2</v>
      </c>
      <c r="H24" s="21">
        <v>4.7925670000000004E-2</v>
      </c>
      <c r="I24" s="21">
        <v>4.983717E-2</v>
      </c>
      <c r="J24" s="22">
        <f t="shared" si="1"/>
        <v>5.7323809324566488E-2</v>
      </c>
      <c r="K24" s="22">
        <f t="shared" si="2"/>
        <v>0.15026659770498954</v>
      </c>
      <c r="L24" s="23">
        <f t="shared" si="3"/>
        <v>0.24691637943551453</v>
      </c>
      <c r="M24" s="4"/>
    </row>
    <row r="25" spans="1:13" x14ac:dyDescent="0.25">
      <c r="A25" s="17"/>
      <c r="B25" s="18">
        <v>453</v>
      </c>
      <c r="C25" s="19" t="s">
        <v>220</v>
      </c>
      <c r="D25" s="20">
        <v>0.46818199999999999</v>
      </c>
      <c r="E25" s="21">
        <v>0.46818200000000004</v>
      </c>
      <c r="F25" s="21">
        <f t="shared" si="0"/>
        <v>0.1158197900447035</v>
      </c>
      <c r="G25" s="21">
        <v>2.3000000044703484E-2</v>
      </c>
      <c r="H25" s="21">
        <v>1.2800000000000001E-3</v>
      </c>
      <c r="I25" s="21">
        <v>9.153979000000001E-2</v>
      </c>
      <c r="J25" s="22">
        <f t="shared" si="1"/>
        <v>4.9126194609582348E-2</v>
      </c>
      <c r="K25" s="22">
        <f t="shared" si="2"/>
        <v>5.1860174130366997E-2</v>
      </c>
      <c r="L25" s="23">
        <f t="shared" si="3"/>
        <v>0.24738197975296677</v>
      </c>
      <c r="M25" s="4"/>
    </row>
    <row r="26" spans="1:13" x14ac:dyDescent="0.25">
      <c r="A26" s="17"/>
      <c r="B26" s="18">
        <v>454</v>
      </c>
      <c r="C26" s="19" t="s">
        <v>221</v>
      </c>
      <c r="D26" s="20">
        <v>0.10964500000000001</v>
      </c>
      <c r="E26" s="21">
        <v>0.10964499999999999</v>
      </c>
      <c r="F26" s="21">
        <f t="shared" si="0"/>
        <v>3.4177849886158851E-2</v>
      </c>
      <c r="G26" s="21">
        <v>4.5639998861588538E-3</v>
      </c>
      <c r="H26" s="21">
        <v>1.9119000000000001E-2</v>
      </c>
      <c r="I26" s="21">
        <v>1.049485E-2</v>
      </c>
      <c r="J26" s="22">
        <f t="shared" si="1"/>
        <v>4.1625244070945817E-2</v>
      </c>
      <c r="K26" s="22">
        <f t="shared" si="2"/>
        <v>0.21599708045199376</v>
      </c>
      <c r="L26" s="23">
        <f t="shared" si="3"/>
        <v>0.31171371139731729</v>
      </c>
      <c r="M26" s="4"/>
    </row>
    <row r="27" spans="1:13" x14ac:dyDescent="0.25">
      <c r="A27" s="17"/>
      <c r="B27" s="18">
        <v>455</v>
      </c>
      <c r="C27" s="19" t="s">
        <v>222</v>
      </c>
      <c r="D27" s="20">
        <v>2.5189000000000004</v>
      </c>
      <c r="E27" s="21">
        <v>3.0597280000000002</v>
      </c>
      <c r="F27" s="21">
        <f t="shared" si="0"/>
        <v>1.7439885265518233</v>
      </c>
      <c r="G27" s="21">
        <v>1.1611605065518233</v>
      </c>
      <c r="H27" s="21">
        <v>0.26552663999999998</v>
      </c>
      <c r="I27" s="21">
        <v>0.31730137999999997</v>
      </c>
      <c r="J27" s="22">
        <f t="shared" si="1"/>
        <v>0.37949795097859129</v>
      </c>
      <c r="K27" s="22">
        <f t="shared" si="2"/>
        <v>0.4662790766211321</v>
      </c>
      <c r="L27" s="23">
        <f t="shared" si="3"/>
        <v>0.56998155605721268</v>
      </c>
      <c r="M27" s="4"/>
    </row>
    <row r="28" spans="1:13" x14ac:dyDescent="0.25">
      <c r="A28" s="17"/>
      <c r="B28" s="18">
        <v>457</v>
      </c>
      <c r="C28" s="19" t="s">
        <v>224</v>
      </c>
      <c r="D28" s="20">
        <v>0.70337300000000014</v>
      </c>
      <c r="E28" s="21">
        <v>0.70337300000000003</v>
      </c>
      <c r="F28" s="21">
        <f t="shared" si="0"/>
        <v>0.25105138886912715</v>
      </c>
      <c r="G28" s="21">
        <v>7.412297886912711E-2</v>
      </c>
      <c r="H28" s="21">
        <v>9.5825090000000002E-2</v>
      </c>
      <c r="I28" s="21">
        <v>8.1103320000000007E-2</v>
      </c>
      <c r="J28" s="22">
        <f t="shared" si="1"/>
        <v>0.10538217825979546</v>
      </c>
      <c r="K28" s="22">
        <f t="shared" si="2"/>
        <v>0.24161869856978743</v>
      </c>
      <c r="L28" s="23">
        <f t="shared" si="3"/>
        <v>0.35692497276569779</v>
      </c>
      <c r="M28" s="4"/>
    </row>
    <row r="29" spans="1:13" x14ac:dyDescent="0.25">
      <c r="A29" s="17"/>
      <c r="B29" s="18">
        <v>459</v>
      </c>
      <c r="C29" s="19" t="s">
        <v>226</v>
      </c>
      <c r="D29" s="20">
        <v>1.1566830000000001</v>
      </c>
      <c r="E29" s="21">
        <v>1.1566829999999999</v>
      </c>
      <c r="F29" s="21">
        <f t="shared" si="0"/>
        <v>0.44608285716009377</v>
      </c>
      <c r="G29" s="21">
        <v>0.22977166716009378</v>
      </c>
      <c r="H29" s="21">
        <v>0.12357277</v>
      </c>
      <c r="I29" s="21">
        <v>9.2738420000000016E-2</v>
      </c>
      <c r="J29" s="22">
        <f t="shared" si="1"/>
        <v>0.1986470512319225</v>
      </c>
      <c r="K29" s="22">
        <f t="shared" si="2"/>
        <v>0.30548079046730503</v>
      </c>
      <c r="L29" s="23">
        <f t="shared" si="3"/>
        <v>0.38565696665386612</v>
      </c>
      <c r="M29" s="4"/>
    </row>
    <row r="30" spans="1:13" x14ac:dyDescent="0.25">
      <c r="A30" s="17"/>
      <c r="B30" s="18">
        <v>460</v>
      </c>
      <c r="C30" s="19" t="s">
        <v>227</v>
      </c>
      <c r="D30" s="20">
        <v>0.83564800000000006</v>
      </c>
      <c r="E30" s="21">
        <v>0.83564799999999995</v>
      </c>
      <c r="F30" s="21">
        <f t="shared" si="0"/>
        <v>0.25637038746052637</v>
      </c>
      <c r="G30" s="21">
        <v>0.13356295746052638</v>
      </c>
      <c r="H30" s="21">
        <v>4.2769020000000005E-2</v>
      </c>
      <c r="I30" s="21">
        <v>8.0038410000000004E-2</v>
      </c>
      <c r="J30" s="22">
        <f t="shared" si="1"/>
        <v>0.15983160069853142</v>
      </c>
      <c r="K30" s="22">
        <f t="shared" si="2"/>
        <v>0.2110122652845772</v>
      </c>
      <c r="L30" s="23">
        <f t="shared" si="3"/>
        <v>0.30679231860846479</v>
      </c>
      <c r="M30" s="4"/>
    </row>
    <row r="31" spans="1:13" x14ac:dyDescent="0.25">
      <c r="A31" s="17"/>
      <c r="B31" s="18">
        <v>462</v>
      </c>
      <c r="C31" s="19" t="s">
        <v>229</v>
      </c>
      <c r="D31" s="20">
        <v>0.75249999999999995</v>
      </c>
      <c r="E31" s="21">
        <v>0.75250000000000006</v>
      </c>
      <c r="F31" s="21">
        <f t="shared" si="0"/>
        <v>0.39728248269384203</v>
      </c>
      <c r="G31" s="21">
        <v>0.26955938269384205</v>
      </c>
      <c r="H31" s="21">
        <v>6.4063400000000006E-2</v>
      </c>
      <c r="I31" s="21">
        <v>6.36597E-2</v>
      </c>
      <c r="J31" s="22">
        <f t="shared" si="1"/>
        <v>0.3582184487625808</v>
      </c>
      <c r="K31" s="22">
        <f t="shared" si="2"/>
        <v>0.44335253514131828</v>
      </c>
      <c r="L31" s="23">
        <f t="shared" si="3"/>
        <v>0.5279501431147402</v>
      </c>
      <c r="M31" s="4"/>
    </row>
    <row r="32" spans="1:13" x14ac:dyDescent="0.25">
      <c r="A32" s="17"/>
      <c r="B32" s="18">
        <v>463</v>
      </c>
      <c r="C32" s="19" t="s">
        <v>230</v>
      </c>
      <c r="D32" s="20">
        <v>1.4756089999999999</v>
      </c>
      <c r="E32" s="21">
        <v>1.4756089999999999</v>
      </c>
      <c r="F32" s="21">
        <f t="shared" si="0"/>
        <v>0.34368383939137059</v>
      </c>
      <c r="G32" s="21">
        <v>0.11090419939137064</v>
      </c>
      <c r="H32" s="21">
        <v>0.14577382999999999</v>
      </c>
      <c r="I32" s="21">
        <v>8.7005809999999989E-2</v>
      </c>
      <c r="J32" s="22">
        <f t="shared" si="1"/>
        <v>7.5158256280200675E-2</v>
      </c>
      <c r="K32" s="22">
        <f t="shared" si="2"/>
        <v>0.173947183428246</v>
      </c>
      <c r="L32" s="23">
        <f t="shared" si="3"/>
        <v>0.2329098286818328</v>
      </c>
      <c r="M32" s="4"/>
    </row>
    <row r="33" spans="1:13" x14ac:dyDescent="0.25">
      <c r="A33" s="17"/>
      <c r="B33" s="18">
        <v>464</v>
      </c>
      <c r="C33" s="19" t="s">
        <v>231</v>
      </c>
      <c r="D33" s="20">
        <v>1.7482920000000002</v>
      </c>
      <c r="E33" s="21">
        <v>1.758292</v>
      </c>
      <c r="F33" s="21">
        <f t="shared" si="0"/>
        <v>0.68339514589660588</v>
      </c>
      <c r="G33" s="21">
        <v>0.21832882589660585</v>
      </c>
      <c r="H33" s="21">
        <v>0.20290081000000001</v>
      </c>
      <c r="I33" s="21">
        <v>0.26216550999999999</v>
      </c>
      <c r="J33" s="22">
        <f t="shared" si="1"/>
        <v>0.12417097154318273</v>
      </c>
      <c r="K33" s="22">
        <f t="shared" si="2"/>
        <v>0.23956750977460278</v>
      </c>
      <c r="L33" s="23">
        <f t="shared" si="3"/>
        <v>0.38866988298678823</v>
      </c>
      <c r="M33" s="4"/>
    </row>
    <row r="34" spans="1:13" ht="15.75" thickBot="1" x14ac:dyDescent="0.3">
      <c r="A34" s="41" t="s">
        <v>233</v>
      </c>
      <c r="B34" s="58"/>
      <c r="C34" s="43"/>
      <c r="D34" s="44">
        <v>0.98040600000000011</v>
      </c>
      <c r="E34" s="45">
        <v>6.9747169999999992</v>
      </c>
      <c r="F34" s="45">
        <f t="shared" si="0"/>
        <v>2.0485091002407976</v>
      </c>
      <c r="G34" s="45">
        <v>0.23058771024079761</v>
      </c>
      <c r="H34" s="45">
        <v>0.42275188000000002</v>
      </c>
      <c r="I34" s="45">
        <v>1.3951695099999999</v>
      </c>
      <c r="J34" s="46">
        <f t="shared" si="1"/>
        <v>3.3060511306881361E-2</v>
      </c>
      <c r="K34" s="46">
        <f t="shared" si="2"/>
        <v>9.3672559078855494E-2</v>
      </c>
      <c r="L34" s="47">
        <f t="shared" si="3"/>
        <v>0.29370497759848863</v>
      </c>
      <c r="M34" s="4"/>
    </row>
    <row r="35" spans="1:13" x14ac:dyDescent="0.25">
      <c r="D35" s="5"/>
      <c r="E35" s="5"/>
      <c r="F35" s="5"/>
      <c r="G35" s="5"/>
      <c r="H35" s="5"/>
      <c r="I35" s="5"/>
      <c r="J35" s="4"/>
      <c r="K35" s="4"/>
      <c r="L35" s="4"/>
      <c r="M35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51</v>
      </c>
      <c r="B1" s="51" t="s">
        <v>33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862</v>
      </c>
      <c r="N2" s="72" t="s">
        <v>883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33.741001000000004</v>
      </c>
      <c r="E6" s="14">
        <f ca="1">SUM(E7:OFFSET(E7,50,0))</f>
        <v>41.547939</v>
      </c>
      <c r="F6" s="14">
        <f ca="1">SUM(F7:OFFSET(F7,50,0))</f>
        <v>12.979143880777011</v>
      </c>
      <c r="G6" s="14">
        <f ca="1">SUM(G7:OFFSET(G7,50,0))</f>
        <v>6.4588418007770088</v>
      </c>
      <c r="H6" s="14">
        <f ca="1">SUM(H7:OFFSET(H7,50,0))</f>
        <v>2.6098676700000008</v>
      </c>
      <c r="I6" s="14">
        <f ca="1">SUM(I7:OFFSET(I7,50,0))</f>
        <v>3.9104344099999997</v>
      </c>
      <c r="J6" s="15">
        <f ca="1">IFERROR(G6/E6,0)</f>
        <v>0.1554551671209734</v>
      </c>
      <c r="K6" s="15">
        <f ca="1">IFERROR(SUM(G6,H6)/E6,0)</f>
        <v>0.21827098260582814</v>
      </c>
      <c r="L6" s="16">
        <f ca="1">IFERROR(SUM(G6,H6,I6)/E6,0)</f>
        <v>0.31238959604655742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0.57546600000000003</v>
      </c>
      <c r="E7" s="21">
        <v>0.57546600000000003</v>
      </c>
      <c r="F7" s="21">
        <f t="shared" ref="F7:F28" si="0">SUM(G7,H7,I7)</f>
        <v>0.30685381471893031</v>
      </c>
      <c r="G7" s="21">
        <v>0.16163138471893035</v>
      </c>
      <c r="H7" s="21">
        <v>0.10527475</v>
      </c>
      <c r="I7" s="21">
        <v>3.9947679999999999E-2</v>
      </c>
      <c r="J7" s="22">
        <f t="shared" ref="J7:J28" si="1">IFERROR(G7/E7,0)</f>
        <v>0.28087043321226685</v>
      </c>
      <c r="K7" s="22">
        <f t="shared" ref="K7:K28" si="2">IFERROR(SUM(G7,H7)/E7,0)</f>
        <v>0.46380869542063358</v>
      </c>
      <c r="L7" s="23">
        <f t="shared" ref="L7:L28" si="3">IFERROR(SUM(G7,H7,I7)/E7,0)</f>
        <v>0.53322666277231023</v>
      </c>
      <c r="M7" s="4"/>
      <c r="N7" t="s">
        <v>267</v>
      </c>
      <c r="O7" s="5">
        <v>1.7439885265518233</v>
      </c>
      <c r="P7" s="71">
        <v>0.56998155605721279</v>
      </c>
    </row>
    <row r="8" spans="1:16" x14ac:dyDescent="0.25">
      <c r="A8" s="17"/>
      <c r="B8" s="55">
        <v>2</v>
      </c>
      <c r="C8" s="19" t="s">
        <v>251</v>
      </c>
      <c r="D8" s="20">
        <v>0.67330500000000004</v>
      </c>
      <c r="E8" s="21">
        <v>0.8009059999999999</v>
      </c>
      <c r="F8" s="21">
        <f t="shared" si="0"/>
        <v>0.20135049769242258</v>
      </c>
      <c r="G8" s="21">
        <v>8.7721347692422569E-2</v>
      </c>
      <c r="H8" s="21">
        <v>5.8417949999999996E-2</v>
      </c>
      <c r="I8" s="21">
        <v>5.5211200000000002E-2</v>
      </c>
      <c r="J8" s="22">
        <f t="shared" si="1"/>
        <v>0.10952764455806621</v>
      </c>
      <c r="K8" s="22">
        <f t="shared" si="2"/>
        <v>0.18246747769703633</v>
      </c>
      <c r="L8" s="23">
        <f t="shared" si="3"/>
        <v>0.25140340775624431</v>
      </c>
      <c r="M8" s="4"/>
      <c r="N8" t="s">
        <v>250</v>
      </c>
      <c r="O8" s="5">
        <v>0.30685381471893031</v>
      </c>
      <c r="P8" s="71">
        <v>0.53322666277231023</v>
      </c>
    </row>
    <row r="9" spans="1:16" x14ac:dyDescent="0.25">
      <c r="A9" s="17"/>
      <c r="B9" s="55">
        <v>3</v>
      </c>
      <c r="C9" s="19" t="s">
        <v>252</v>
      </c>
      <c r="D9" s="20">
        <v>0.61226499999999995</v>
      </c>
      <c r="E9" s="21">
        <v>0.61226499999999995</v>
      </c>
      <c r="F9" s="21">
        <f t="shared" si="0"/>
        <v>0.23263930175576575</v>
      </c>
      <c r="G9" s="21">
        <v>0.14432687175576575</v>
      </c>
      <c r="H9" s="21">
        <v>6.1366540000000004E-2</v>
      </c>
      <c r="I9" s="21">
        <v>2.6945889999999997E-2</v>
      </c>
      <c r="J9" s="22">
        <f t="shared" si="1"/>
        <v>0.23572615085913087</v>
      </c>
      <c r="K9" s="22">
        <f t="shared" si="2"/>
        <v>0.33595487534934343</v>
      </c>
      <c r="L9" s="23">
        <f t="shared" si="3"/>
        <v>0.37996505068192005</v>
      </c>
      <c r="M9" s="4"/>
      <c r="N9" t="s">
        <v>274</v>
      </c>
      <c r="O9" s="5">
        <v>0.48675174245606306</v>
      </c>
      <c r="P9" s="71">
        <v>0.49229199658563783</v>
      </c>
    </row>
    <row r="10" spans="1:16" x14ac:dyDescent="0.25">
      <c r="A10" s="17"/>
      <c r="B10" s="55">
        <v>4</v>
      </c>
      <c r="C10" s="19" t="s">
        <v>253</v>
      </c>
      <c r="D10" s="20">
        <v>1.2895340000000002</v>
      </c>
      <c r="E10" s="21">
        <v>1.391324</v>
      </c>
      <c r="F10" s="21">
        <f t="shared" si="0"/>
        <v>0.42617837346854304</v>
      </c>
      <c r="G10" s="21">
        <v>0.18701068346854299</v>
      </c>
      <c r="H10" s="21">
        <v>9.0873850000000006E-2</v>
      </c>
      <c r="I10" s="21">
        <v>0.14829383999999998</v>
      </c>
      <c r="J10" s="22">
        <f t="shared" si="1"/>
        <v>0.13441203017308909</v>
      </c>
      <c r="K10" s="22">
        <f t="shared" si="2"/>
        <v>0.1997266872910573</v>
      </c>
      <c r="L10" s="23">
        <f t="shared" si="3"/>
        <v>0.30631137928228297</v>
      </c>
      <c r="M10" s="4"/>
      <c r="N10" t="s">
        <v>259</v>
      </c>
      <c r="O10" s="5">
        <v>0.32254317108713643</v>
      </c>
      <c r="P10" s="71">
        <v>0.41436048145087229</v>
      </c>
    </row>
    <row r="11" spans="1:16" x14ac:dyDescent="0.25">
      <c r="A11" s="17"/>
      <c r="B11" s="55">
        <v>5</v>
      </c>
      <c r="C11" s="19" t="s">
        <v>254</v>
      </c>
      <c r="D11" s="20">
        <v>0.73125000000000007</v>
      </c>
      <c r="E11" s="21">
        <v>1.2545660000000001</v>
      </c>
      <c r="F11" s="21">
        <f t="shared" si="0"/>
        <v>0.42188659200598372</v>
      </c>
      <c r="G11" s="21">
        <v>0.1858848520059837</v>
      </c>
      <c r="H11" s="21">
        <v>0.14884130000000001</v>
      </c>
      <c r="I11" s="21">
        <v>8.7160439999999992E-2</v>
      </c>
      <c r="J11" s="22">
        <f t="shared" si="1"/>
        <v>0.1481666584348561</v>
      </c>
      <c r="K11" s="22">
        <f t="shared" si="2"/>
        <v>0.26680633143731275</v>
      </c>
      <c r="L11" s="23">
        <f t="shared" si="3"/>
        <v>0.33628090670876121</v>
      </c>
      <c r="M11" s="4"/>
      <c r="N11" t="s">
        <v>252</v>
      </c>
      <c r="O11" s="5">
        <v>0.23263930175576575</v>
      </c>
      <c r="P11" s="71">
        <v>0.37996505068192005</v>
      </c>
    </row>
    <row r="12" spans="1:16" x14ac:dyDescent="0.25">
      <c r="A12" s="17"/>
      <c r="B12" s="55">
        <v>7</v>
      </c>
      <c r="C12" s="19" t="s">
        <v>256</v>
      </c>
      <c r="D12" s="20">
        <v>1.7482920000000002</v>
      </c>
      <c r="E12" s="21">
        <v>2.068654</v>
      </c>
      <c r="F12" s="21">
        <f t="shared" si="0"/>
        <v>0.73178396630159082</v>
      </c>
      <c r="G12" s="21">
        <v>0.23702231630159076</v>
      </c>
      <c r="H12" s="21">
        <v>0.22018319</v>
      </c>
      <c r="I12" s="21">
        <v>0.27457846000000002</v>
      </c>
      <c r="J12" s="22">
        <f t="shared" si="1"/>
        <v>0.11457803784566717</v>
      </c>
      <c r="K12" s="22">
        <f t="shared" si="2"/>
        <v>0.22101593901231947</v>
      </c>
      <c r="L12" s="23">
        <f t="shared" si="3"/>
        <v>0.35374884649708982</v>
      </c>
      <c r="M12" s="4"/>
      <c r="N12" t="s">
        <v>258</v>
      </c>
      <c r="O12" s="5">
        <v>1.4511841499125544</v>
      </c>
      <c r="P12" s="71">
        <v>0.3627960374781386</v>
      </c>
    </row>
    <row r="13" spans="1:16" x14ac:dyDescent="0.25">
      <c r="A13" s="17"/>
      <c r="B13" s="55">
        <v>8</v>
      </c>
      <c r="C13" s="19" t="s">
        <v>257</v>
      </c>
      <c r="D13" s="20">
        <v>0.92439800000000005</v>
      </c>
      <c r="E13" s="21">
        <v>0.92439800000000005</v>
      </c>
      <c r="F13" s="21">
        <f t="shared" si="0"/>
        <v>0.1538377921885383</v>
      </c>
      <c r="G13" s="21">
        <v>5.8931622188538313E-2</v>
      </c>
      <c r="H13" s="21">
        <v>2.6263559999999998E-2</v>
      </c>
      <c r="I13" s="21">
        <v>6.8642609999999993E-2</v>
      </c>
      <c r="J13" s="22">
        <f t="shared" si="1"/>
        <v>6.3751351894463543E-2</v>
      </c>
      <c r="K13" s="22">
        <f t="shared" si="2"/>
        <v>9.2162880262114694E-2</v>
      </c>
      <c r="L13" s="23">
        <f t="shared" si="3"/>
        <v>0.16641943425725531</v>
      </c>
      <c r="M13" s="4"/>
      <c r="N13" t="s">
        <v>269</v>
      </c>
      <c r="O13" s="5">
        <v>0.25105138886912715</v>
      </c>
      <c r="P13" s="71">
        <v>0.35692497276569779</v>
      </c>
    </row>
    <row r="14" spans="1:16" x14ac:dyDescent="0.25">
      <c r="A14" s="17"/>
      <c r="B14" s="55">
        <v>9</v>
      </c>
      <c r="C14" s="19" t="s">
        <v>258</v>
      </c>
      <c r="D14" s="20">
        <v>0</v>
      </c>
      <c r="E14" s="21">
        <v>4</v>
      </c>
      <c r="F14" s="21">
        <f t="shared" si="0"/>
        <v>1.4511841499125544</v>
      </c>
      <c r="G14" s="21">
        <v>2.8350489912554622E-2</v>
      </c>
      <c r="H14" s="21">
        <v>0.21542252000000001</v>
      </c>
      <c r="I14" s="21">
        <v>1.2074111399999998</v>
      </c>
      <c r="J14" s="22">
        <f t="shared" si="1"/>
        <v>7.0876224781386554E-3</v>
      </c>
      <c r="K14" s="22">
        <f t="shared" si="2"/>
        <v>6.0943252478138657E-2</v>
      </c>
      <c r="L14" s="23">
        <f t="shared" si="3"/>
        <v>0.3627960374781386</v>
      </c>
      <c r="M14" s="4"/>
      <c r="N14" t="s">
        <v>256</v>
      </c>
      <c r="O14" s="5">
        <v>0.73178396630159082</v>
      </c>
      <c r="P14" s="71">
        <v>0.35374884649708982</v>
      </c>
    </row>
    <row r="15" spans="1:16" x14ac:dyDescent="0.25">
      <c r="A15" s="17"/>
      <c r="B15" s="55">
        <v>10</v>
      </c>
      <c r="C15" s="19" t="s">
        <v>259</v>
      </c>
      <c r="D15" s="20">
        <v>0.76745900000000011</v>
      </c>
      <c r="E15" s="21">
        <v>0.7784120000000001</v>
      </c>
      <c r="F15" s="21">
        <f t="shared" si="0"/>
        <v>0.32254317108713643</v>
      </c>
      <c r="G15" s="21">
        <v>0.12441809108713642</v>
      </c>
      <c r="H15" s="21">
        <v>0.11628901</v>
      </c>
      <c r="I15" s="21">
        <v>8.1836069999999997E-2</v>
      </c>
      <c r="J15" s="22">
        <f t="shared" si="1"/>
        <v>0.15983578244828753</v>
      </c>
      <c r="K15" s="22">
        <f t="shared" si="2"/>
        <v>0.30922840486418041</v>
      </c>
      <c r="L15" s="23">
        <f t="shared" si="3"/>
        <v>0.41436048145087229</v>
      </c>
      <c r="M15" s="4"/>
      <c r="N15" t="s">
        <v>271</v>
      </c>
      <c r="O15" s="5">
        <v>0.62666774710565631</v>
      </c>
      <c r="P15" s="71">
        <v>0.35023967927731692</v>
      </c>
    </row>
    <row r="16" spans="1:16" x14ac:dyDescent="0.25">
      <c r="A16" s="17"/>
      <c r="B16" s="55">
        <v>12</v>
      </c>
      <c r="C16" s="19" t="s">
        <v>261</v>
      </c>
      <c r="D16" s="20">
        <v>0.75012699999999999</v>
      </c>
      <c r="E16" s="21">
        <v>0.73512699999999997</v>
      </c>
      <c r="F16" s="21">
        <f t="shared" si="0"/>
        <v>0.23093421858419494</v>
      </c>
      <c r="G16" s="21">
        <v>0.11295312858419493</v>
      </c>
      <c r="H16" s="21">
        <v>6.5416740000000001E-2</v>
      </c>
      <c r="I16" s="21">
        <v>5.2564350000000003E-2</v>
      </c>
      <c r="J16" s="22">
        <f t="shared" si="1"/>
        <v>0.15365117671394865</v>
      </c>
      <c r="K16" s="22">
        <f t="shared" si="2"/>
        <v>0.24263816807734573</v>
      </c>
      <c r="L16" s="23">
        <f t="shared" si="3"/>
        <v>0.31414193545359503</v>
      </c>
      <c r="M16" s="4"/>
      <c r="N16" t="s">
        <v>262</v>
      </c>
      <c r="O16" s="5">
        <v>0.45130773131131569</v>
      </c>
      <c r="P16" s="71">
        <v>0.34296610926039423</v>
      </c>
    </row>
    <row r="17" spans="1:16" x14ac:dyDescent="0.25">
      <c r="A17" s="17"/>
      <c r="B17" s="55">
        <v>13</v>
      </c>
      <c r="C17" s="19" t="s">
        <v>262</v>
      </c>
      <c r="D17" s="20">
        <v>1.3047899999999999</v>
      </c>
      <c r="E17" s="21">
        <v>1.315896</v>
      </c>
      <c r="F17" s="21">
        <f t="shared" si="0"/>
        <v>0.45130773131131569</v>
      </c>
      <c r="G17" s="21">
        <v>0.14802798131131567</v>
      </c>
      <c r="H17" s="21">
        <v>8.9594489999999999E-2</v>
      </c>
      <c r="I17" s="21">
        <v>0.21368526000000002</v>
      </c>
      <c r="J17" s="22">
        <f t="shared" si="1"/>
        <v>0.1124921584314533</v>
      </c>
      <c r="K17" s="22">
        <f t="shared" si="2"/>
        <v>0.18057845856459454</v>
      </c>
      <c r="L17" s="23">
        <f t="shared" si="3"/>
        <v>0.34296610926039423</v>
      </c>
      <c r="M17" s="4"/>
      <c r="N17" t="s">
        <v>254</v>
      </c>
      <c r="O17" s="5">
        <v>0.42188659200598372</v>
      </c>
      <c r="P17" s="71">
        <v>0.33628090670876121</v>
      </c>
    </row>
    <row r="18" spans="1:16" x14ac:dyDescent="0.25">
      <c r="A18" s="17"/>
      <c r="B18" s="55">
        <v>14</v>
      </c>
      <c r="C18" s="19" t="s">
        <v>263</v>
      </c>
      <c r="D18" s="20">
        <v>0.51564699999999997</v>
      </c>
      <c r="E18" s="21">
        <v>0.51564699999999997</v>
      </c>
      <c r="F18" s="21">
        <f t="shared" si="0"/>
        <v>0.12732169030678475</v>
      </c>
      <c r="G18" s="21">
        <v>2.9558850306784734E-2</v>
      </c>
      <c r="H18" s="21">
        <v>4.7925670000000004E-2</v>
      </c>
      <c r="I18" s="21">
        <v>4.983717E-2</v>
      </c>
      <c r="J18" s="22">
        <f t="shared" si="1"/>
        <v>5.7323809324566488E-2</v>
      </c>
      <c r="K18" s="22">
        <f t="shared" si="2"/>
        <v>0.15026659770498954</v>
      </c>
      <c r="L18" s="23">
        <f t="shared" si="3"/>
        <v>0.24691637943551453</v>
      </c>
      <c r="M18" s="4"/>
      <c r="N18" t="s">
        <v>261</v>
      </c>
      <c r="O18" s="5">
        <v>0.23093421858419494</v>
      </c>
      <c r="P18" s="71">
        <v>0.31414193545359503</v>
      </c>
    </row>
    <row r="19" spans="1:16" x14ac:dyDescent="0.25">
      <c r="A19" s="17"/>
      <c r="B19" s="55">
        <v>15</v>
      </c>
      <c r="C19" s="19" t="s">
        <v>264</v>
      </c>
      <c r="D19" s="20">
        <v>16.388130999999998</v>
      </c>
      <c r="E19" s="21">
        <v>18.240691000000002</v>
      </c>
      <c r="F19" s="21">
        <f t="shared" si="0"/>
        <v>4.3975609086884218</v>
      </c>
      <c r="G19" s="21">
        <v>2.9896822986884217</v>
      </c>
      <c r="H19" s="21">
        <v>0.64782717999999995</v>
      </c>
      <c r="I19" s="21">
        <v>0.76005142999999997</v>
      </c>
      <c r="J19" s="22">
        <f t="shared" si="1"/>
        <v>0.16390181154257924</v>
      </c>
      <c r="K19" s="22">
        <f t="shared" si="2"/>
        <v>0.19941730709041788</v>
      </c>
      <c r="L19" s="23">
        <f t="shared" si="3"/>
        <v>0.24108521484676329</v>
      </c>
      <c r="M19" s="4"/>
      <c r="N19" t="s">
        <v>266</v>
      </c>
      <c r="O19" s="5">
        <v>3.4177849886158851E-2</v>
      </c>
      <c r="P19" s="71">
        <v>0.31171371139731729</v>
      </c>
    </row>
    <row r="20" spans="1:16" x14ac:dyDescent="0.25">
      <c r="A20" s="17"/>
      <c r="B20" s="55">
        <v>16</v>
      </c>
      <c r="C20" s="19" t="s">
        <v>265</v>
      </c>
      <c r="D20" s="20">
        <v>0.46818199999999999</v>
      </c>
      <c r="E20" s="21">
        <v>0.7181820000000001</v>
      </c>
      <c r="F20" s="21">
        <f t="shared" si="0"/>
        <v>0.1158197900447035</v>
      </c>
      <c r="G20" s="21">
        <v>2.3000000044703484E-2</v>
      </c>
      <c r="H20" s="21">
        <v>1.2800000000000001E-3</v>
      </c>
      <c r="I20" s="21">
        <v>9.153979000000001E-2</v>
      </c>
      <c r="J20" s="22">
        <f t="shared" si="1"/>
        <v>3.2025308410268537E-2</v>
      </c>
      <c r="K20" s="22">
        <f t="shared" si="2"/>
        <v>3.380758644007157E-2</v>
      </c>
      <c r="L20" s="23">
        <f t="shared" si="3"/>
        <v>0.16126802126021467</v>
      </c>
      <c r="M20" s="4"/>
      <c r="N20" t="s">
        <v>253</v>
      </c>
      <c r="O20" s="5">
        <v>0.42617837346854304</v>
      </c>
      <c r="P20" s="71">
        <v>0.30631137928228297</v>
      </c>
    </row>
    <row r="21" spans="1:16" x14ac:dyDescent="0.25">
      <c r="A21" s="17"/>
      <c r="B21" s="55">
        <v>17</v>
      </c>
      <c r="C21" s="19" t="s">
        <v>266</v>
      </c>
      <c r="D21" s="20">
        <v>0.10964500000000001</v>
      </c>
      <c r="E21" s="21">
        <v>0.10964499999999999</v>
      </c>
      <c r="F21" s="21">
        <f t="shared" si="0"/>
        <v>3.4177849886158851E-2</v>
      </c>
      <c r="G21" s="21">
        <v>4.5639998861588538E-3</v>
      </c>
      <c r="H21" s="21">
        <v>1.9119000000000001E-2</v>
      </c>
      <c r="I21" s="21">
        <v>1.049485E-2</v>
      </c>
      <c r="J21" s="22">
        <f t="shared" si="1"/>
        <v>4.1625244070945817E-2</v>
      </c>
      <c r="K21" s="22">
        <f t="shared" si="2"/>
        <v>0.21599708045199376</v>
      </c>
      <c r="L21" s="23">
        <f t="shared" si="3"/>
        <v>0.31171371139731729</v>
      </c>
      <c r="M21" s="4"/>
      <c r="N21" t="s">
        <v>272</v>
      </c>
      <c r="O21" s="5">
        <v>0.26530462784129411</v>
      </c>
      <c r="P21" s="71">
        <v>0.27832961902269937</v>
      </c>
    </row>
    <row r="22" spans="1:16" x14ac:dyDescent="0.25">
      <c r="A22" s="17"/>
      <c r="B22" s="55">
        <v>18</v>
      </c>
      <c r="C22" s="19" t="s">
        <v>267</v>
      </c>
      <c r="D22" s="20">
        <v>2.5189000000000004</v>
      </c>
      <c r="E22" s="21">
        <v>3.0597279999999998</v>
      </c>
      <c r="F22" s="21">
        <f t="shared" si="0"/>
        <v>1.7439885265518233</v>
      </c>
      <c r="G22" s="21">
        <v>1.1611605065518233</v>
      </c>
      <c r="H22" s="21">
        <v>0.26552664000000004</v>
      </c>
      <c r="I22" s="21">
        <v>0.31730137999999997</v>
      </c>
      <c r="J22" s="22">
        <f t="shared" si="1"/>
        <v>0.37949795097859135</v>
      </c>
      <c r="K22" s="22">
        <f t="shared" si="2"/>
        <v>0.46627907662113216</v>
      </c>
      <c r="L22" s="23">
        <f t="shared" si="3"/>
        <v>0.56998155605721279</v>
      </c>
      <c r="M22" s="4"/>
      <c r="N22" t="s">
        <v>251</v>
      </c>
      <c r="O22" s="5">
        <v>0.20135049769242258</v>
      </c>
      <c r="P22" s="71">
        <v>0.25140340775624431</v>
      </c>
    </row>
    <row r="23" spans="1:16" x14ac:dyDescent="0.25">
      <c r="A23" s="17"/>
      <c r="B23" s="55">
        <v>20</v>
      </c>
      <c r="C23" s="19" t="s">
        <v>269</v>
      </c>
      <c r="D23" s="20">
        <v>0.70337300000000003</v>
      </c>
      <c r="E23" s="21">
        <v>0.70337300000000003</v>
      </c>
      <c r="F23" s="21">
        <f t="shared" si="0"/>
        <v>0.25105138886912715</v>
      </c>
      <c r="G23" s="21">
        <v>7.412297886912711E-2</v>
      </c>
      <c r="H23" s="21">
        <v>9.5825090000000002E-2</v>
      </c>
      <c r="I23" s="21">
        <v>8.1103320000000007E-2</v>
      </c>
      <c r="J23" s="22">
        <f t="shared" si="1"/>
        <v>0.10538217825979546</v>
      </c>
      <c r="K23" s="22">
        <f t="shared" si="2"/>
        <v>0.24161869856978743</v>
      </c>
      <c r="L23" s="23">
        <f t="shared" si="3"/>
        <v>0.35692497276569779</v>
      </c>
      <c r="M23" s="4"/>
      <c r="N23" t="s">
        <v>263</v>
      </c>
      <c r="O23" s="5">
        <v>0.12732169030678475</v>
      </c>
      <c r="P23" s="71">
        <v>0.24691637943551453</v>
      </c>
    </row>
    <row r="24" spans="1:16" x14ac:dyDescent="0.25">
      <c r="A24" s="17"/>
      <c r="B24" s="55">
        <v>21</v>
      </c>
      <c r="C24" s="19" t="s">
        <v>270</v>
      </c>
      <c r="D24" s="20">
        <v>0.8</v>
      </c>
      <c r="E24" s="21">
        <v>0</v>
      </c>
      <c r="F24" s="21">
        <f t="shared" si="0"/>
        <v>0</v>
      </c>
      <c r="G24" s="21">
        <v>0</v>
      </c>
      <c r="H24" s="21">
        <v>0</v>
      </c>
      <c r="I24" s="21">
        <v>0</v>
      </c>
      <c r="J24" s="22">
        <f t="shared" si="1"/>
        <v>0</v>
      </c>
      <c r="K24" s="22">
        <f t="shared" si="2"/>
        <v>0</v>
      </c>
      <c r="L24" s="23">
        <f t="shared" si="3"/>
        <v>0</v>
      </c>
      <c r="M24" s="4"/>
      <c r="N24" t="s">
        <v>264</v>
      </c>
      <c r="O24" s="5">
        <v>4.3975609086884218</v>
      </c>
      <c r="P24" s="71">
        <v>0.24108521484676329</v>
      </c>
    </row>
    <row r="25" spans="1:16" x14ac:dyDescent="0.25">
      <c r="A25" s="17"/>
      <c r="B25" s="55">
        <v>22</v>
      </c>
      <c r="C25" s="19" t="s">
        <v>271</v>
      </c>
      <c r="D25" s="20">
        <v>1.1728560000000001</v>
      </c>
      <c r="E25" s="21">
        <v>1.7892539999999997</v>
      </c>
      <c r="F25" s="21">
        <f t="shared" si="0"/>
        <v>0.62666774710565631</v>
      </c>
      <c r="G25" s="21">
        <v>0.23265655710565625</v>
      </c>
      <c r="H25" s="21">
        <v>0.20132977000000002</v>
      </c>
      <c r="I25" s="21">
        <v>0.19268142000000002</v>
      </c>
      <c r="J25" s="22">
        <f t="shared" si="1"/>
        <v>0.1300299214676375</v>
      </c>
      <c r="K25" s="22">
        <f t="shared" si="2"/>
        <v>0.24255154779905835</v>
      </c>
      <c r="L25" s="23">
        <f t="shared" si="3"/>
        <v>0.35023967927731692</v>
      </c>
      <c r="M25" s="4"/>
      <c r="N25" t="s">
        <v>257</v>
      </c>
      <c r="O25" s="5">
        <v>0.1538377921885383</v>
      </c>
      <c r="P25" s="71">
        <v>0.16641943425725531</v>
      </c>
    </row>
    <row r="26" spans="1:16" x14ac:dyDescent="0.25">
      <c r="A26" s="17"/>
      <c r="B26" s="55">
        <v>23</v>
      </c>
      <c r="C26" s="19" t="s">
        <v>272</v>
      </c>
      <c r="D26" s="20">
        <v>0.84064800000000006</v>
      </c>
      <c r="E26" s="21">
        <v>0.95320299999999991</v>
      </c>
      <c r="F26" s="21">
        <f t="shared" si="0"/>
        <v>0.26530462784129411</v>
      </c>
      <c r="G26" s="21">
        <v>0.14249719784129411</v>
      </c>
      <c r="H26" s="21">
        <v>4.2769020000000005E-2</v>
      </c>
      <c r="I26" s="21">
        <v>8.0038410000000004E-2</v>
      </c>
      <c r="J26" s="22">
        <f t="shared" si="1"/>
        <v>0.14949302283070251</v>
      </c>
      <c r="K26" s="22">
        <f t="shared" si="2"/>
        <v>0.1943617653755749</v>
      </c>
      <c r="L26" s="23">
        <f t="shared" si="3"/>
        <v>0.27832961902269937</v>
      </c>
      <c r="M26" s="4"/>
      <c r="N26" t="s">
        <v>265</v>
      </c>
      <c r="O26" s="5">
        <v>0.1158197900447035</v>
      </c>
      <c r="P26" s="71">
        <v>0.16126802126021467</v>
      </c>
    </row>
    <row r="27" spans="1:16" x14ac:dyDescent="0.25">
      <c r="A27" s="17"/>
      <c r="B27" s="55">
        <v>24</v>
      </c>
      <c r="C27" s="19" t="s">
        <v>273</v>
      </c>
      <c r="D27" s="20">
        <v>0</v>
      </c>
      <c r="E27" s="21">
        <v>1.2456E-2</v>
      </c>
      <c r="F27" s="21">
        <f t="shared" si="0"/>
        <v>0</v>
      </c>
      <c r="G27" s="21">
        <v>0</v>
      </c>
      <c r="H27" s="21">
        <v>0</v>
      </c>
      <c r="I27" s="21">
        <v>0</v>
      </c>
      <c r="J27" s="22">
        <f t="shared" si="1"/>
        <v>0</v>
      </c>
      <c r="K27" s="22">
        <f t="shared" si="2"/>
        <v>0</v>
      </c>
      <c r="L27" s="23">
        <f t="shared" si="3"/>
        <v>0</v>
      </c>
      <c r="M27" s="4"/>
      <c r="N27" t="s">
        <v>270</v>
      </c>
      <c r="O27" s="5">
        <v>0</v>
      </c>
      <c r="P27" s="71">
        <v>0</v>
      </c>
    </row>
    <row r="28" spans="1:16" ht="15.75" thickBot="1" x14ac:dyDescent="0.3">
      <c r="A28" s="24"/>
      <c r="B28" s="56">
        <v>25</v>
      </c>
      <c r="C28" s="26" t="s">
        <v>274</v>
      </c>
      <c r="D28" s="27">
        <v>0.84673299999999996</v>
      </c>
      <c r="E28" s="28">
        <v>0.98874600000000001</v>
      </c>
      <c r="F28" s="28">
        <f t="shared" si="0"/>
        <v>0.48675174245606306</v>
      </c>
      <c r="G28" s="28">
        <v>0.32532064245606307</v>
      </c>
      <c r="H28" s="28">
        <v>9.0321399999999996E-2</v>
      </c>
      <c r="I28" s="28">
        <v>7.1109699999999998E-2</v>
      </c>
      <c r="J28" s="29">
        <f t="shared" si="1"/>
        <v>0.32902347261689358</v>
      </c>
      <c r="K28" s="29">
        <f t="shared" si="2"/>
        <v>0.4203729192897499</v>
      </c>
      <c r="L28" s="30">
        <f t="shared" si="3"/>
        <v>0.49229199658563783</v>
      </c>
      <c r="M28" s="4"/>
      <c r="N28" t="s">
        <v>273</v>
      </c>
      <c r="O28" s="5">
        <v>0</v>
      </c>
      <c r="P28" s="71">
        <v>0</v>
      </c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topLeftCell="A17" workbookViewId="0">
      <selection activeCell="A23" sqref="A23:D2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5.7109375" customWidth="1"/>
    <col min="6" max="6" width="13.5703125" customWidth="1"/>
    <col min="7" max="9" width="0" hidden="1" customWidth="1"/>
  </cols>
  <sheetData>
    <row r="1" spans="1:13" ht="15.75" x14ac:dyDescent="0.25">
      <c r="A1" s="50">
        <v>51</v>
      </c>
      <c r="B1" s="49" t="s">
        <v>33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863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33.741001000000004</v>
      </c>
      <c r="E6" s="14">
        <v>41.547939</v>
      </c>
      <c r="F6" s="14">
        <v>12.979143880777011</v>
      </c>
      <c r="G6" s="14">
        <v>6.4588418007770088</v>
      </c>
      <c r="H6" s="14">
        <v>2.6098676700000008</v>
      </c>
      <c r="I6" s="14">
        <v>3.9104344099999997</v>
      </c>
      <c r="J6" s="15">
        <v>0.1554551671209734</v>
      </c>
      <c r="K6" s="15">
        <v>0.21827098260582814</v>
      </c>
      <c r="L6" s="16">
        <v>0.31238959604655742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31.091000999999999</v>
      </c>
      <c r="E7" s="38">
        <f ca="1">SUM(E8:OFFSET(E6,MATCH("PROYECTOS",$A$8:$A$50,0),0))</f>
        <v>34.164029999999997</v>
      </c>
      <c r="F7" s="38">
        <f ca="1">SUM(F8:OFFSET(F6,MATCH("PROYECTOS",$A$8:$A$50,0),0))</f>
        <v>9.6741468239028574</v>
      </c>
      <c r="G7" s="38">
        <f ca="1">SUM(G8:OFFSET(G6,MATCH("PROYECTOS",$A$8:$A$50,0),0))</f>
        <v>5.3127182539028581</v>
      </c>
      <c r="H7" s="38">
        <f ca="1">SUM(H8:OFFSET(H6,MATCH("PROYECTOS",$A$8:$A$50,0),0))</f>
        <v>2.04801228</v>
      </c>
      <c r="I7" s="38">
        <f ca="1">SUM(I8:OFFSET(I6,MATCH("PROYECTOS",$A$8:$A$50,0),0))</f>
        <v>2.3134162899999997</v>
      </c>
      <c r="J7" s="39">
        <f ca="1">IFERROR(G7/E7,0)</f>
        <v>0.15550619332388066</v>
      </c>
      <c r="K7" s="39">
        <f ca="1">IFERROR(SUM(G7,H7)/E7,0)</f>
        <v>0.21545264226447697</v>
      </c>
      <c r="L7" s="40">
        <f ca="1">IFERROR(SUM(G7,H7,I7)/E7,0)</f>
        <v>0.28316761295148313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6.0961689999999997</v>
      </c>
      <c r="E8" s="21">
        <v>7.5846330000000002</v>
      </c>
      <c r="F8" s="21">
        <f t="shared" ref="F8:F12" si="0">SUM(G8,H8,I8)</f>
        <v>2.7915756085276238</v>
      </c>
      <c r="G8" s="21">
        <v>2.2570172385276237</v>
      </c>
      <c r="H8" s="21">
        <v>0.28327757999999997</v>
      </c>
      <c r="I8" s="21">
        <v>0.25128079000000003</v>
      </c>
      <c r="J8" s="22">
        <f t="shared" ref="J8:J13" si="1">IFERROR(G8/E8,0)</f>
        <v>0.2975776466082965</v>
      </c>
      <c r="K8" s="22">
        <f t="shared" ref="K8:K13" si="2">IFERROR(SUM(G8,H8)/E8,0)</f>
        <v>0.33492653085885943</v>
      </c>
      <c r="L8" s="23">
        <f t="shared" ref="L8:L13" si="3">IFERROR(SUM(G8,H8,I8)/E8,0)</f>
        <v>0.36805678119529628</v>
      </c>
      <c r="M8" s="4"/>
    </row>
    <row r="9" spans="1:13" ht="25.5" x14ac:dyDescent="0.25">
      <c r="A9" s="17"/>
      <c r="B9" s="19">
        <v>3000098</v>
      </c>
      <c r="C9" s="19" t="s">
        <v>865</v>
      </c>
      <c r="D9" s="20">
        <v>0.39205500000000004</v>
      </c>
      <c r="E9" s="21">
        <v>4.5999999999999999E-3</v>
      </c>
      <c r="F9" s="21">
        <f t="shared" si="0"/>
        <v>0</v>
      </c>
      <c r="G9" s="21">
        <v>0</v>
      </c>
      <c r="H9" s="21">
        <v>0</v>
      </c>
      <c r="I9" s="21">
        <v>0</v>
      </c>
      <c r="J9" s="22">
        <f t="shared" si="1"/>
        <v>0</v>
      </c>
      <c r="K9" s="22">
        <f t="shared" si="2"/>
        <v>0</v>
      </c>
      <c r="L9" s="23">
        <f t="shared" si="3"/>
        <v>0</v>
      </c>
      <c r="M9" s="4"/>
    </row>
    <row r="10" spans="1:13" ht="38.25" x14ac:dyDescent="0.25">
      <c r="A10" s="17"/>
      <c r="B10" s="19">
        <v>3000501</v>
      </c>
      <c r="C10" s="19" t="s">
        <v>866</v>
      </c>
      <c r="D10" s="20">
        <v>0.18040600000000001</v>
      </c>
      <c r="E10" s="21">
        <v>0.55628200000000005</v>
      </c>
      <c r="F10" s="21">
        <f t="shared" si="0"/>
        <v>5.2217897958294485E-3</v>
      </c>
      <c r="G10" s="21">
        <v>5.1527897958294488E-3</v>
      </c>
      <c r="H10" s="21">
        <v>0</v>
      </c>
      <c r="I10" s="21">
        <v>6.8999999999999997E-5</v>
      </c>
      <c r="J10" s="22">
        <f t="shared" si="1"/>
        <v>9.2629094520934492E-3</v>
      </c>
      <c r="K10" s="22">
        <f t="shared" si="2"/>
        <v>9.2629094520934492E-3</v>
      </c>
      <c r="L10" s="23">
        <f t="shared" si="3"/>
        <v>9.3869472602554956E-3</v>
      </c>
      <c r="M10" s="4"/>
    </row>
    <row r="11" spans="1:13" ht="38.25" x14ac:dyDescent="0.25">
      <c r="A11" s="17"/>
      <c r="B11" s="19">
        <v>3000712</v>
      </c>
      <c r="C11" s="19" t="s">
        <v>867</v>
      </c>
      <c r="D11" s="20">
        <v>16.303830999999999</v>
      </c>
      <c r="E11" s="21">
        <v>17.736046999999996</v>
      </c>
      <c r="F11" s="21">
        <f t="shared" si="0"/>
        <v>5.0121476736781787</v>
      </c>
      <c r="G11" s="21">
        <v>2.2181491836781788</v>
      </c>
      <c r="H11" s="21">
        <v>1.3570512399999999</v>
      </c>
      <c r="I11" s="21">
        <v>1.4369472499999998</v>
      </c>
      <c r="J11" s="22">
        <f t="shared" si="1"/>
        <v>0.1250644624294342</v>
      </c>
      <c r="K11" s="22">
        <f t="shared" si="2"/>
        <v>0.20157819967877733</v>
      </c>
      <c r="L11" s="23">
        <f t="shared" si="3"/>
        <v>0.2825966616844317</v>
      </c>
      <c r="M11" s="4"/>
    </row>
    <row r="12" spans="1:13" ht="25.5" x14ac:dyDescent="0.25">
      <c r="A12" s="17"/>
      <c r="B12" s="19">
        <v>3000713</v>
      </c>
      <c r="C12" s="19" t="s">
        <v>868</v>
      </c>
      <c r="D12" s="20">
        <v>8.1185399999999994</v>
      </c>
      <c r="E12" s="21">
        <v>8.2824680000000033</v>
      </c>
      <c r="F12" s="21">
        <f t="shared" si="0"/>
        <v>1.8652017519012261</v>
      </c>
      <c r="G12" s="21">
        <v>0.83239904190122616</v>
      </c>
      <c r="H12" s="21">
        <v>0.40768346000000005</v>
      </c>
      <c r="I12" s="21">
        <v>0.6251192499999999</v>
      </c>
      <c r="J12" s="22">
        <f t="shared" si="1"/>
        <v>0.10050132906051987</v>
      </c>
      <c r="K12" s="22">
        <f t="shared" si="2"/>
        <v>0.14972379028826019</v>
      </c>
      <c r="L12" s="23">
        <f t="shared" si="3"/>
        <v>0.22519878759582596</v>
      </c>
      <c r="M12" s="4"/>
    </row>
    <row r="13" spans="1:13" ht="15.75" thickBot="1" x14ac:dyDescent="0.3">
      <c r="A13" s="41" t="s">
        <v>294</v>
      </c>
      <c r="B13" s="43"/>
      <c r="C13" s="43"/>
      <c r="D13" s="44">
        <f ca="1">OFFSET(D13,-MATCH("PROYECTOS",$A$8:$A$50,0)-1,0)-(OFFSET(D13,-MATCH("PROYECTOS",$A$8:$A$50,0),0))</f>
        <v>2.6500000000000057</v>
      </c>
      <c r="E13" s="45">
        <f t="shared" ref="E13:I13" ca="1" si="4">OFFSET(E13,-MATCH("PROYECTOS",$A$8:$A$50,0)-1,0)-(OFFSET(E13,-MATCH("PROYECTOS",$A$8:$A$50,0),0))</f>
        <v>7.3839090000000027</v>
      </c>
      <c r="F13" s="45">
        <f t="shared" ca="1" si="4"/>
        <v>3.3049970568741536</v>
      </c>
      <c r="G13" s="45">
        <f t="shared" ca="1" si="4"/>
        <v>1.1461235468741506</v>
      </c>
      <c r="H13" s="45">
        <f t="shared" ca="1" si="4"/>
        <v>0.56185539000000073</v>
      </c>
      <c r="I13" s="45">
        <f t="shared" ca="1" si="4"/>
        <v>1.59701812</v>
      </c>
      <c r="J13" s="46">
        <f t="shared" ca="1" si="1"/>
        <v>0.15521907798080262</v>
      </c>
      <c r="K13" s="46">
        <f t="shared" ca="1" si="2"/>
        <v>0.23131094070554645</v>
      </c>
      <c r="L13" s="47">
        <f t="shared" ca="1" si="3"/>
        <v>0.44759449999643147</v>
      </c>
      <c r="M13" s="4"/>
    </row>
    <row r="14" spans="1:13" ht="15.75" thickBot="1" x14ac:dyDescent="0.3"/>
    <row r="15" spans="1:13" ht="15.75" thickBot="1" x14ac:dyDescent="0.3">
      <c r="A15" s="89" t="s">
        <v>316</v>
      </c>
      <c r="B15" s="90"/>
      <c r="C15" s="90"/>
      <c r="D15" s="91"/>
    </row>
    <row r="16" spans="1:13" ht="15.75" thickBot="1" x14ac:dyDescent="0.3">
      <c r="A16" s="1" t="s">
        <v>884</v>
      </c>
    </row>
    <row r="17" spans="1:4" ht="45" customHeight="1" x14ac:dyDescent="0.25">
      <c r="A17" s="82" t="s">
        <v>318</v>
      </c>
      <c r="B17" s="83"/>
      <c r="C17" s="83"/>
      <c r="D17" s="94" t="s">
        <v>319</v>
      </c>
    </row>
    <row r="18" spans="1:4" ht="15.75" thickBot="1" x14ac:dyDescent="0.3">
      <c r="A18" s="92"/>
      <c r="B18" s="93"/>
      <c r="C18" s="93"/>
      <c r="D18" s="95"/>
    </row>
    <row r="19" spans="1:4" x14ac:dyDescent="0.25">
      <c r="A19" s="17"/>
      <c r="B19" s="19">
        <v>3000001</v>
      </c>
      <c r="C19" s="19" t="s">
        <v>276</v>
      </c>
      <c r="D19" s="23">
        <v>0.36805678119529628</v>
      </c>
    </row>
    <row r="20" spans="1:4" ht="25.5" x14ac:dyDescent="0.25">
      <c r="A20" s="17"/>
      <c r="B20" s="19">
        <v>3000098</v>
      </c>
      <c r="C20" s="19" t="s">
        <v>865</v>
      </c>
      <c r="D20" s="23">
        <v>0</v>
      </c>
    </row>
    <row r="21" spans="1:4" ht="38.25" x14ac:dyDescent="0.25">
      <c r="A21" s="17"/>
      <c r="B21" s="19">
        <v>3000501</v>
      </c>
      <c r="C21" s="19" t="s">
        <v>866</v>
      </c>
      <c r="D21" s="23">
        <v>9.3869472602554956E-3</v>
      </c>
    </row>
    <row r="22" spans="1:4" ht="38.25" x14ac:dyDescent="0.25">
      <c r="A22" s="17"/>
      <c r="B22" s="19">
        <v>3000712</v>
      </c>
      <c r="C22" s="19" t="s">
        <v>867</v>
      </c>
      <c r="D22" s="23">
        <v>0.2825966616844317</v>
      </c>
    </row>
    <row r="23" spans="1:4" ht="26.25" thickBot="1" x14ac:dyDescent="0.3">
      <c r="A23" s="24"/>
      <c r="B23" s="26">
        <v>3000713</v>
      </c>
      <c r="C23" s="26" t="s">
        <v>868</v>
      </c>
      <c r="D23" s="30">
        <v>0.22519878759582596</v>
      </c>
    </row>
  </sheetData>
  <mergeCells count="10">
    <mergeCell ref="A15:D15"/>
    <mergeCell ref="A17:C18"/>
    <mergeCell ref="D17:D18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2"/>
  <sheetViews>
    <sheetView workbookViewId="0">
      <selection activeCell="H7" sqref="H7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51</v>
      </c>
      <c r="B1" s="49" t="s">
        <v>33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864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33.741001000000004</v>
      </c>
      <c r="I6" s="14">
        <v>41.547939</v>
      </c>
      <c r="J6" s="14">
        <v>12.979143880777011</v>
      </c>
      <c r="K6" s="14">
        <v>6.4588418007770088</v>
      </c>
      <c r="L6" s="14">
        <v>2.6098676700000008</v>
      </c>
      <c r="M6" s="14">
        <v>3.9104344099999997</v>
      </c>
      <c r="N6" s="15">
        <v>0.1554551671209734</v>
      </c>
      <c r="O6" s="15">
        <v>0.21827098260582814</v>
      </c>
      <c r="P6" s="16">
        <v>0.31238959604655742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ca="1">SUM(H8:OFFSET(H6,MATCH("PROYECTOS",$A$8:$A$41,0),0))</f>
        <v>31.091001000000002</v>
      </c>
      <c r="I7" s="38">
        <f ca="1">SUM(I8:OFFSET(I6,MATCH("PROYECTOS",$A$8:$A$41,0),0))</f>
        <v>34.164030000000004</v>
      </c>
      <c r="J7" s="38">
        <f ca="1">SUM(J8:OFFSET(J6,MATCH("PROYECTOS",$A$8:$A$41,0),0))</f>
        <v>9.6741468239028592</v>
      </c>
      <c r="K7" s="38">
        <f ca="1">SUM(K8:OFFSET(K6,MATCH("PROYECTOS",$A$8:$A$41,0),0))</f>
        <v>5.3127182539028581</v>
      </c>
      <c r="L7" s="38">
        <f ca="1">SUM(L8:OFFSET(L6,MATCH("PROYECTOS",$A$8:$A$41,0),0))</f>
        <v>2.04801228</v>
      </c>
      <c r="M7" s="38">
        <f ca="1">SUM(M8:OFFSET(M6,MATCH("PROYECTOS",$A$8:$A$41,0),0))</f>
        <v>2.3134162899999997</v>
      </c>
      <c r="N7" s="39">
        <f ca="1">IFERROR(K7/I7,0)</f>
        <v>0.15550619332388063</v>
      </c>
      <c r="O7" s="39">
        <f ca="1">IFERROR(SUM(K7,L7)/I7,0)</f>
        <v>0.21545264226447691</v>
      </c>
      <c r="P7" s="40">
        <f ca="1">IFERROR(SUM(K7,L7,M7)/I7,0)</f>
        <v>0.28316761295148307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513</v>
      </c>
      <c r="D8" s="68">
        <v>3000001</v>
      </c>
      <c r="E8" s="19" t="s">
        <v>276</v>
      </c>
      <c r="F8" s="69">
        <v>1</v>
      </c>
      <c r="G8" s="19" t="s">
        <v>532</v>
      </c>
      <c r="H8" s="20">
        <v>3.7181160000000006</v>
      </c>
      <c r="I8" s="21">
        <v>5.5288000000000004</v>
      </c>
      <c r="J8" s="21">
        <f t="shared" ref="J8:J21" si="0">SUM(K8,L8,M8)</f>
        <v>1.3449726083635918</v>
      </c>
      <c r="K8" s="21">
        <v>0.81041423836359172</v>
      </c>
      <c r="L8" s="21">
        <v>0.28327757999999997</v>
      </c>
      <c r="M8" s="21">
        <v>0.25128079000000003</v>
      </c>
      <c r="N8" s="22">
        <f t="shared" ref="N8:N22" si="1">IFERROR(K8/I8,0)</f>
        <v>0.14658049456728253</v>
      </c>
      <c r="O8" s="22">
        <f t="shared" ref="O8:O22" si="2">IFERROR(SUM(K8,L8)/I8,0)</f>
        <v>0.19781721501294885</v>
      </c>
      <c r="P8" s="23">
        <f t="shared" ref="P8:P22" si="3">IFERROR(SUM(K8,L8,M8)/I8,0)</f>
        <v>0.2432666416516408</v>
      </c>
      <c r="Q8" s="70">
        <v>1</v>
      </c>
      <c r="R8" s="21">
        <v>1</v>
      </c>
      <c r="S8" s="23">
        <f>IFERROR(R8/Q8,0)</f>
        <v>1</v>
      </c>
    </row>
    <row r="9" spans="1:19" ht="25.5" x14ac:dyDescent="0.25">
      <c r="A9" s="17"/>
      <c r="B9" s="19">
        <v>5001253</v>
      </c>
      <c r="C9" s="19" t="s">
        <v>869</v>
      </c>
      <c r="D9" s="68">
        <v>3000001</v>
      </c>
      <c r="E9" s="19" t="s">
        <v>276</v>
      </c>
      <c r="F9" s="69">
        <v>177</v>
      </c>
      <c r="G9" s="19" t="s">
        <v>881</v>
      </c>
      <c r="H9" s="20">
        <v>0.81704299999999996</v>
      </c>
      <c r="I9" s="21">
        <v>0.81704299999999996</v>
      </c>
      <c r="J9" s="21">
        <f t="shared" si="0"/>
        <v>0.8170430064201355</v>
      </c>
      <c r="K9" s="21">
        <v>0.8170430064201355</v>
      </c>
      <c r="L9" s="21">
        <v>0</v>
      </c>
      <c r="M9" s="21">
        <v>0</v>
      </c>
      <c r="N9" s="22">
        <f t="shared" si="1"/>
        <v>1.0000000078577695</v>
      </c>
      <c r="O9" s="22">
        <f t="shared" si="2"/>
        <v>1.0000000078577695</v>
      </c>
      <c r="P9" s="23">
        <f t="shared" si="3"/>
        <v>1.0000000078577695</v>
      </c>
      <c r="Q9" s="70">
        <v>2</v>
      </c>
      <c r="R9" s="21">
        <v>2</v>
      </c>
      <c r="S9" s="23">
        <f t="shared" ref="S9:S21" si="4">IFERROR(R9/Q9,0)</f>
        <v>1</v>
      </c>
    </row>
    <row r="10" spans="1:19" ht="25.5" x14ac:dyDescent="0.25">
      <c r="A10" s="17"/>
      <c r="B10" s="19">
        <v>5001254</v>
      </c>
      <c r="C10" s="19" t="s">
        <v>870</v>
      </c>
      <c r="D10" s="68">
        <v>3000001</v>
      </c>
      <c r="E10" s="19" t="s">
        <v>276</v>
      </c>
      <c r="F10" s="69">
        <v>177</v>
      </c>
      <c r="G10" s="19" t="s">
        <v>881</v>
      </c>
      <c r="H10" s="20">
        <v>1.56101</v>
      </c>
      <c r="I10" s="21">
        <v>1.2387900000000001</v>
      </c>
      <c r="J10" s="21">
        <f t="shared" si="0"/>
        <v>0.62955999374389648</v>
      </c>
      <c r="K10" s="21">
        <v>0.62955999374389648</v>
      </c>
      <c r="L10" s="21">
        <v>0</v>
      </c>
      <c r="M10" s="21">
        <v>0</v>
      </c>
      <c r="N10" s="22">
        <f t="shared" si="1"/>
        <v>0.50820558266041582</v>
      </c>
      <c r="O10" s="22">
        <f t="shared" si="2"/>
        <v>0.50820558266041582</v>
      </c>
      <c r="P10" s="23">
        <f t="shared" si="3"/>
        <v>0.50820558266041582</v>
      </c>
      <c r="Q10" s="70">
        <v>5</v>
      </c>
      <c r="R10" s="21">
        <v>5</v>
      </c>
      <c r="S10" s="23">
        <f t="shared" si="4"/>
        <v>1</v>
      </c>
    </row>
    <row r="11" spans="1:19" ht="38.25" x14ac:dyDescent="0.25">
      <c r="A11" s="17"/>
      <c r="B11" s="19">
        <v>5004099</v>
      </c>
      <c r="C11" s="19" t="s">
        <v>871</v>
      </c>
      <c r="D11" s="68">
        <v>3000712</v>
      </c>
      <c r="E11" s="19" t="s">
        <v>867</v>
      </c>
      <c r="F11" s="69">
        <v>87</v>
      </c>
      <c r="G11" s="19" t="s">
        <v>396</v>
      </c>
      <c r="H11" s="20">
        <v>2.0000000000000004</v>
      </c>
      <c r="I11" s="21">
        <v>1.9978519999999995</v>
      </c>
      <c r="J11" s="21">
        <f t="shared" si="0"/>
        <v>0.27723529502244726</v>
      </c>
      <c r="K11" s="21">
        <v>0.19465268502244726</v>
      </c>
      <c r="L11" s="21">
        <v>3.2713569999999997E-2</v>
      </c>
      <c r="M11" s="21">
        <v>4.9869040000000003E-2</v>
      </c>
      <c r="N11" s="22">
        <f t="shared" si="1"/>
        <v>9.7430983387381695E-2</v>
      </c>
      <c r="O11" s="22">
        <f t="shared" si="2"/>
        <v>0.11380535446191575</v>
      </c>
      <c r="P11" s="23">
        <f t="shared" si="3"/>
        <v>0.13876668292868907</v>
      </c>
      <c r="Q11" s="70">
        <v>11569</v>
      </c>
      <c r="R11" s="21">
        <v>11569</v>
      </c>
      <c r="S11" s="23">
        <f t="shared" si="4"/>
        <v>1</v>
      </c>
    </row>
    <row r="12" spans="1:19" ht="51" x14ac:dyDescent="0.25">
      <c r="A12" s="17"/>
      <c r="B12" s="19">
        <v>5004102</v>
      </c>
      <c r="C12" s="19" t="s">
        <v>872</v>
      </c>
      <c r="D12" s="68">
        <v>3000098</v>
      </c>
      <c r="E12" s="19" t="s">
        <v>865</v>
      </c>
      <c r="F12" s="69">
        <v>87</v>
      </c>
      <c r="G12" s="19" t="s">
        <v>396</v>
      </c>
      <c r="H12" s="20">
        <v>0.39205500000000004</v>
      </c>
      <c r="I12" s="21">
        <v>4.5999999999999999E-3</v>
      </c>
      <c r="J12" s="21">
        <f t="shared" si="0"/>
        <v>0</v>
      </c>
      <c r="K12" s="21">
        <v>0</v>
      </c>
      <c r="L12" s="21">
        <v>0</v>
      </c>
      <c r="M12" s="21">
        <v>0</v>
      </c>
      <c r="N12" s="22">
        <f t="shared" si="1"/>
        <v>0</v>
      </c>
      <c r="O12" s="22">
        <f t="shared" si="2"/>
        <v>0</v>
      </c>
      <c r="P12" s="23">
        <f t="shared" si="3"/>
        <v>0</v>
      </c>
      <c r="Q12" s="70">
        <v>0</v>
      </c>
      <c r="R12" s="21">
        <v>0</v>
      </c>
      <c r="S12" s="23">
        <f t="shared" si="4"/>
        <v>0</v>
      </c>
    </row>
    <row r="13" spans="1:19" ht="51" x14ac:dyDescent="0.25">
      <c r="A13" s="17"/>
      <c r="B13" s="19">
        <v>5004102</v>
      </c>
      <c r="C13" s="19" t="s">
        <v>872</v>
      </c>
      <c r="D13" s="68">
        <v>3000713</v>
      </c>
      <c r="E13" s="19" t="s">
        <v>868</v>
      </c>
      <c r="F13" s="69">
        <v>87</v>
      </c>
      <c r="G13" s="19" t="s">
        <v>396</v>
      </c>
      <c r="H13" s="20">
        <v>6.7649999999999988</v>
      </c>
      <c r="I13" s="21">
        <v>7.1926819999999996</v>
      </c>
      <c r="J13" s="21">
        <f t="shared" si="0"/>
        <v>1.5789552167057748</v>
      </c>
      <c r="K13" s="21">
        <v>0.67406475670577493</v>
      </c>
      <c r="L13" s="21">
        <v>0.34888613000000002</v>
      </c>
      <c r="M13" s="21">
        <v>0.55600433000000005</v>
      </c>
      <c r="N13" s="22">
        <f t="shared" si="1"/>
        <v>9.3715356344931555E-2</v>
      </c>
      <c r="O13" s="22">
        <f t="shared" si="2"/>
        <v>0.14222106395163514</v>
      </c>
      <c r="P13" s="23">
        <f t="shared" si="3"/>
        <v>0.21952245583855576</v>
      </c>
      <c r="Q13" s="70">
        <v>7831</v>
      </c>
      <c r="R13" s="21">
        <v>3115</v>
      </c>
      <c r="S13" s="23">
        <f t="shared" si="4"/>
        <v>0.39777806155024903</v>
      </c>
    </row>
    <row r="14" spans="1:19" ht="38.25" x14ac:dyDescent="0.25">
      <c r="A14" s="17"/>
      <c r="B14" s="19">
        <v>5004103</v>
      </c>
      <c r="C14" s="19" t="s">
        <v>873</v>
      </c>
      <c r="D14" s="68">
        <v>3000713</v>
      </c>
      <c r="E14" s="19" t="s">
        <v>868</v>
      </c>
      <c r="F14" s="69">
        <v>87</v>
      </c>
      <c r="G14" s="19" t="s">
        <v>396</v>
      </c>
      <c r="H14" s="20">
        <v>0.4</v>
      </c>
      <c r="I14" s="21">
        <v>0.63978599999999997</v>
      </c>
      <c r="J14" s="21">
        <f t="shared" si="0"/>
        <v>0.17570153581888229</v>
      </c>
      <c r="K14" s="21">
        <v>0.12019453581888229</v>
      </c>
      <c r="L14" s="21">
        <v>2.5485299999999999E-2</v>
      </c>
      <c r="M14" s="21">
        <v>3.0021700000000002E-2</v>
      </c>
      <c r="N14" s="22">
        <f t="shared" si="1"/>
        <v>0.18786678017162348</v>
      </c>
      <c r="O14" s="22">
        <f t="shared" si="2"/>
        <v>0.2277008809490709</v>
      </c>
      <c r="P14" s="23">
        <f t="shared" si="3"/>
        <v>0.2746254776110798</v>
      </c>
      <c r="Q14" s="70">
        <v>670</v>
      </c>
      <c r="R14" s="21">
        <v>0</v>
      </c>
      <c r="S14" s="23">
        <f t="shared" si="4"/>
        <v>0</v>
      </c>
    </row>
    <row r="15" spans="1:19" ht="38.25" x14ac:dyDescent="0.25">
      <c r="A15" s="17"/>
      <c r="B15" s="19">
        <v>5004107</v>
      </c>
      <c r="C15" s="19" t="s">
        <v>874</v>
      </c>
      <c r="D15" s="68">
        <v>3000501</v>
      </c>
      <c r="E15" s="19" t="s">
        <v>866</v>
      </c>
      <c r="F15" s="69">
        <v>19</v>
      </c>
      <c r="G15" s="19" t="s">
        <v>882</v>
      </c>
      <c r="H15" s="20">
        <v>0.18040600000000001</v>
      </c>
      <c r="I15" s="21">
        <v>0.55628200000000005</v>
      </c>
      <c r="J15" s="21">
        <f t="shared" si="0"/>
        <v>5.2217897958294485E-3</v>
      </c>
      <c r="K15" s="21">
        <v>5.1527897958294488E-3</v>
      </c>
      <c r="L15" s="21">
        <v>0</v>
      </c>
      <c r="M15" s="21">
        <v>6.8999999999999997E-5</v>
      </c>
      <c r="N15" s="22">
        <f t="shared" si="1"/>
        <v>9.2629094520934492E-3</v>
      </c>
      <c r="O15" s="22">
        <f t="shared" si="2"/>
        <v>9.2629094520934492E-3</v>
      </c>
      <c r="P15" s="23">
        <f t="shared" si="3"/>
        <v>9.3869472602554956E-3</v>
      </c>
      <c r="Q15" s="70">
        <v>3</v>
      </c>
      <c r="R15" s="21">
        <v>0</v>
      </c>
      <c r="S15" s="23">
        <f t="shared" si="4"/>
        <v>0</v>
      </c>
    </row>
    <row r="16" spans="1:19" ht="38.25" x14ac:dyDescent="0.25">
      <c r="A16" s="17"/>
      <c r="B16" s="19">
        <v>5005064</v>
      </c>
      <c r="C16" s="19" t="s">
        <v>875</v>
      </c>
      <c r="D16" s="68">
        <v>3000712</v>
      </c>
      <c r="E16" s="19" t="s">
        <v>867</v>
      </c>
      <c r="F16" s="69">
        <v>14</v>
      </c>
      <c r="G16" s="19" t="s">
        <v>691</v>
      </c>
      <c r="H16" s="20">
        <v>1</v>
      </c>
      <c r="I16" s="21">
        <v>1</v>
      </c>
      <c r="J16" s="21">
        <f t="shared" si="0"/>
        <v>8.323019999999999E-2</v>
      </c>
      <c r="K16" s="21">
        <v>0</v>
      </c>
      <c r="L16" s="21">
        <v>7.1999999999999995E-2</v>
      </c>
      <c r="M16" s="21">
        <v>1.1230200000000001E-2</v>
      </c>
      <c r="N16" s="22">
        <f t="shared" si="1"/>
        <v>0</v>
      </c>
      <c r="O16" s="22">
        <f t="shared" si="2"/>
        <v>7.1999999999999995E-2</v>
      </c>
      <c r="P16" s="23">
        <f t="shared" si="3"/>
        <v>8.323019999999999E-2</v>
      </c>
      <c r="Q16" s="70">
        <v>0</v>
      </c>
      <c r="R16" s="21">
        <v>0</v>
      </c>
      <c r="S16" s="23">
        <f t="shared" si="4"/>
        <v>0</v>
      </c>
    </row>
    <row r="17" spans="1:19" ht="38.25" x14ac:dyDescent="0.25">
      <c r="A17" s="17"/>
      <c r="B17" s="19">
        <v>5005229</v>
      </c>
      <c r="C17" s="19" t="s">
        <v>876</v>
      </c>
      <c r="D17" s="68">
        <v>3000712</v>
      </c>
      <c r="E17" s="19" t="s">
        <v>867</v>
      </c>
      <c r="F17" s="69">
        <v>87</v>
      </c>
      <c r="G17" s="19" t="s">
        <v>396</v>
      </c>
      <c r="H17" s="20">
        <v>4.1837369999999998</v>
      </c>
      <c r="I17" s="21">
        <v>4.1837370000000007</v>
      </c>
      <c r="J17" s="21">
        <f t="shared" si="0"/>
        <v>1.3218131524436454</v>
      </c>
      <c r="K17" s="21">
        <v>0.52612023244364536</v>
      </c>
      <c r="L17" s="21">
        <v>0.38625459000000006</v>
      </c>
      <c r="M17" s="21">
        <v>0.40943832999999991</v>
      </c>
      <c r="N17" s="22">
        <f t="shared" si="1"/>
        <v>0.12575365813951625</v>
      </c>
      <c r="O17" s="22">
        <f t="shared" si="2"/>
        <v>0.21807652403667949</v>
      </c>
      <c r="P17" s="23">
        <f t="shared" si="3"/>
        <v>0.31594078510280288</v>
      </c>
      <c r="Q17" s="70">
        <v>20859</v>
      </c>
      <c r="R17" s="21">
        <v>10690</v>
      </c>
      <c r="S17" s="23">
        <f t="shared" si="4"/>
        <v>0.51248861402751811</v>
      </c>
    </row>
    <row r="18" spans="1:19" ht="38.25" x14ac:dyDescent="0.25">
      <c r="A18" s="17"/>
      <c r="B18" s="19">
        <v>5005230</v>
      </c>
      <c r="C18" s="19" t="s">
        <v>877</v>
      </c>
      <c r="D18" s="68">
        <v>3000712</v>
      </c>
      <c r="E18" s="19" t="s">
        <v>867</v>
      </c>
      <c r="F18" s="69">
        <v>87</v>
      </c>
      <c r="G18" s="19" t="s">
        <v>396</v>
      </c>
      <c r="H18" s="20">
        <v>9.1200939999999999</v>
      </c>
      <c r="I18" s="21">
        <v>9.1291039999999999</v>
      </c>
      <c r="J18" s="21">
        <f t="shared" si="0"/>
        <v>3.1156499054983557</v>
      </c>
      <c r="K18" s="21">
        <v>1.3975038354983553</v>
      </c>
      <c r="L18" s="21">
        <v>0.80005108999999996</v>
      </c>
      <c r="M18" s="21">
        <v>0.91809498</v>
      </c>
      <c r="N18" s="22">
        <f t="shared" si="1"/>
        <v>0.15308225599120739</v>
      </c>
      <c r="O18" s="22">
        <f t="shared" si="2"/>
        <v>0.24071967254380666</v>
      </c>
      <c r="P18" s="23">
        <f t="shared" si="3"/>
        <v>0.34128759027154865</v>
      </c>
      <c r="Q18" s="70">
        <v>152219</v>
      </c>
      <c r="R18" s="21">
        <v>59663</v>
      </c>
      <c r="S18" s="23">
        <f t="shared" si="4"/>
        <v>0.39195501218638934</v>
      </c>
    </row>
    <row r="19" spans="1:19" ht="38.25" x14ac:dyDescent="0.25">
      <c r="A19" s="17"/>
      <c r="B19" s="19">
        <v>5005231</v>
      </c>
      <c r="C19" s="19" t="s">
        <v>878</v>
      </c>
      <c r="D19" s="68">
        <v>3000712</v>
      </c>
      <c r="E19" s="19" t="s">
        <v>867</v>
      </c>
      <c r="F19" s="69">
        <v>87</v>
      </c>
      <c r="G19" s="19" t="s">
        <v>396</v>
      </c>
      <c r="H19" s="20">
        <v>0</v>
      </c>
      <c r="I19" s="21">
        <v>1.4253540000000002</v>
      </c>
      <c r="J19" s="21">
        <f t="shared" si="0"/>
        <v>0.21421912071373084</v>
      </c>
      <c r="K19" s="21">
        <v>9.9872430713730864E-2</v>
      </c>
      <c r="L19" s="21">
        <v>6.6031989999999999E-2</v>
      </c>
      <c r="M19" s="21">
        <v>4.8314700000000002E-2</v>
      </c>
      <c r="N19" s="22">
        <f t="shared" si="1"/>
        <v>7.0068509797377249E-2</v>
      </c>
      <c r="O19" s="22">
        <f t="shared" si="2"/>
        <v>0.11639523985882161</v>
      </c>
      <c r="P19" s="23">
        <f t="shared" si="3"/>
        <v>0.15029187185339979</v>
      </c>
      <c r="Q19" s="70">
        <v>2360</v>
      </c>
      <c r="R19" s="21">
        <v>0</v>
      </c>
      <c r="S19" s="23">
        <f t="shared" si="4"/>
        <v>0</v>
      </c>
    </row>
    <row r="20" spans="1:19" ht="51" x14ac:dyDescent="0.25">
      <c r="A20" s="17"/>
      <c r="B20" s="19">
        <v>5005232</v>
      </c>
      <c r="C20" s="19" t="s">
        <v>879</v>
      </c>
      <c r="D20" s="68">
        <v>3000713</v>
      </c>
      <c r="E20" s="19" t="s">
        <v>868</v>
      </c>
      <c r="F20" s="69">
        <v>87</v>
      </c>
      <c r="G20" s="19" t="s">
        <v>396</v>
      </c>
      <c r="H20" s="20">
        <v>0.75353999999999999</v>
      </c>
      <c r="I20" s="21">
        <v>0.25</v>
      </c>
      <c r="J20" s="21">
        <f t="shared" si="0"/>
        <v>8.4004959336531376E-2</v>
      </c>
      <c r="K20" s="21">
        <v>3.3712249336531386E-2</v>
      </c>
      <c r="L20" s="21">
        <v>2.1549489999999998E-2</v>
      </c>
      <c r="M20" s="21">
        <v>2.874322E-2</v>
      </c>
      <c r="N20" s="22">
        <f t="shared" si="1"/>
        <v>0.13484899734612554</v>
      </c>
      <c r="O20" s="22">
        <f t="shared" si="2"/>
        <v>0.22104695734612553</v>
      </c>
      <c r="P20" s="23">
        <f t="shared" si="3"/>
        <v>0.33601983734612551</v>
      </c>
      <c r="Q20" s="70">
        <v>180</v>
      </c>
      <c r="R20" s="21">
        <v>180</v>
      </c>
      <c r="S20" s="23">
        <f t="shared" si="4"/>
        <v>1</v>
      </c>
    </row>
    <row r="21" spans="1:19" ht="38.25" x14ac:dyDescent="0.25">
      <c r="A21" s="17"/>
      <c r="B21" s="19">
        <v>5005233</v>
      </c>
      <c r="C21" s="19" t="s">
        <v>880</v>
      </c>
      <c r="D21" s="68">
        <v>3000713</v>
      </c>
      <c r="E21" s="19" t="s">
        <v>868</v>
      </c>
      <c r="F21" s="69">
        <v>87</v>
      </c>
      <c r="G21" s="19" t="s">
        <v>396</v>
      </c>
      <c r="H21" s="20">
        <v>0.2</v>
      </c>
      <c r="I21" s="21">
        <v>0.19999999999999998</v>
      </c>
      <c r="J21" s="21">
        <f t="shared" si="0"/>
        <v>2.6540040040037561E-2</v>
      </c>
      <c r="K21" s="21">
        <v>4.4275000400375575E-3</v>
      </c>
      <c r="L21" s="21">
        <v>1.176254E-2</v>
      </c>
      <c r="M21" s="21">
        <v>1.0350000000000002E-2</v>
      </c>
      <c r="N21" s="22">
        <f t="shared" si="1"/>
        <v>2.2137500200187791E-2</v>
      </c>
      <c r="O21" s="22">
        <f t="shared" si="2"/>
        <v>8.0950200200187797E-2</v>
      </c>
      <c r="P21" s="23">
        <f t="shared" si="3"/>
        <v>0.13270020020018783</v>
      </c>
      <c r="Q21" s="70">
        <v>1974</v>
      </c>
      <c r="R21" s="21">
        <v>2128</v>
      </c>
      <c r="S21" s="23">
        <f t="shared" si="4"/>
        <v>1.0780141843971631</v>
      </c>
    </row>
    <row r="22" spans="1:19" ht="15.75" thickBot="1" x14ac:dyDescent="0.3">
      <c r="A22" s="41" t="s">
        <v>294</v>
      </c>
      <c r="B22" s="43"/>
      <c r="C22" s="43"/>
      <c r="D22" s="65"/>
      <c r="E22" s="43"/>
      <c r="F22" s="66"/>
      <c r="G22" s="43"/>
      <c r="H22" s="44">
        <f t="shared" ref="H22:M22" ca="1" si="5">OFFSET(H22,-MATCH("PROYECTOS",$A$8:$A$41,0)-1,0)-(OFFSET(H22,-MATCH("PROYECTOS",$A$8:$A$41,0),0))</f>
        <v>2.6500000000000021</v>
      </c>
      <c r="I22" s="45">
        <f t="shared" ca="1" si="5"/>
        <v>7.3839089999999956</v>
      </c>
      <c r="J22" s="45">
        <f t="shared" ca="1" si="5"/>
        <v>3.3049970568741518</v>
      </c>
      <c r="K22" s="45">
        <f t="shared" ca="1" si="5"/>
        <v>1.1461235468741506</v>
      </c>
      <c r="L22" s="45">
        <f t="shared" ca="1" si="5"/>
        <v>0.56185539000000073</v>
      </c>
      <c r="M22" s="45">
        <f t="shared" ca="1" si="5"/>
        <v>1.59701812</v>
      </c>
      <c r="N22" s="46">
        <f t="shared" ca="1" si="1"/>
        <v>0.15521907798080276</v>
      </c>
      <c r="O22" s="46">
        <f t="shared" ca="1" si="2"/>
        <v>0.23131094070554667</v>
      </c>
      <c r="P22" s="47">
        <f t="shared" ca="1" si="3"/>
        <v>0.44759449999643186</v>
      </c>
      <c r="Q22" s="67"/>
      <c r="R22" s="45"/>
      <c r="S22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workbookViewId="0">
      <selection activeCell="A18" sqref="A18:L1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57</v>
      </c>
      <c r="B1" s="50" t="s">
        <v>34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885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65.552451000000005</v>
      </c>
      <c r="E6" s="14">
        <v>61.36665099999999</v>
      </c>
      <c r="F6" s="14">
        <v>26.543422439725539</v>
      </c>
      <c r="G6" s="14">
        <v>17.410802579725541</v>
      </c>
      <c r="H6" s="14">
        <v>4.2500247399999997</v>
      </c>
      <c r="I6" s="14">
        <v>4.8825951199999995</v>
      </c>
      <c r="J6" s="15">
        <v>0.28371765928249115</v>
      </c>
      <c r="K6" s="15">
        <v>0.35297391933161781</v>
      </c>
      <c r="L6" s="16">
        <v>0.43253822731381486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52.212523999999995</v>
      </c>
      <c r="E7" s="38">
        <f ca="1">SUM(E8:OFFSET(E6,MATCH("GOBIERNOS REGIONALES",$A$8:$A$50,0),0))</f>
        <v>54.787068999999988</v>
      </c>
      <c r="F7" s="38">
        <f ca="1">SUM(F8:OFFSET(F6,MATCH("GOBIERNOS REGIONALES",$A$8:$A$50,0),0))</f>
        <v>23.590154417920267</v>
      </c>
      <c r="G7" s="38">
        <f ca="1">SUM(G8:OFFSET(G6,MATCH("GOBIERNOS REGIONALES",$A$8:$A$50,0),0))</f>
        <v>15.652410337920271</v>
      </c>
      <c r="H7" s="38">
        <f ca="1">SUM(H8:OFFSET(H6,MATCH("GOBIERNOS REGIONALES",$A$8:$A$50,0),0))</f>
        <v>3.8132607099999984</v>
      </c>
      <c r="I7" s="38">
        <f ca="1">SUM(I8:OFFSET(I6,MATCH("GOBIERNOS REGIONALES",$A$8:$A$50,0),0))</f>
        <v>4.1244833699999983</v>
      </c>
      <c r="J7" s="39">
        <f ca="1">IFERROR(G7/E7,0)</f>
        <v>0.28569534059068347</v>
      </c>
      <c r="K7" s="39">
        <f ca="1">IFERROR(SUM(G7,H7)/E7,0)</f>
        <v>0.35529681370471333</v>
      </c>
      <c r="L7" s="40">
        <f ca="1">IFERROR(SUM(G7,H7,I7)/E7,0)</f>
        <v>0.43057887287090085</v>
      </c>
      <c r="M7" s="4"/>
    </row>
    <row r="8" spans="1:13" ht="25.5" x14ac:dyDescent="0.25">
      <c r="A8" s="17"/>
      <c r="B8" s="18">
        <v>50</v>
      </c>
      <c r="C8" s="19" t="s">
        <v>129</v>
      </c>
      <c r="D8" s="20">
        <v>52.212523999999995</v>
      </c>
      <c r="E8" s="21">
        <v>54.787068999999988</v>
      </c>
      <c r="F8" s="21">
        <f t="shared" ref="F8:F19" si="0">SUM(G8,H8,I8)</f>
        <v>23.590154417920267</v>
      </c>
      <c r="G8" s="21">
        <v>15.652410337920271</v>
      </c>
      <c r="H8" s="21">
        <v>3.8132607099999984</v>
      </c>
      <c r="I8" s="21">
        <v>4.1244833699999983</v>
      </c>
      <c r="J8" s="22">
        <f t="shared" ref="J8:J19" si="1">IFERROR(G8/E8,0)</f>
        <v>0.28569534059068347</v>
      </c>
      <c r="K8" s="22">
        <f t="shared" ref="K8:K19" si="2">IFERROR(SUM(G8,H8)/E8,0)</f>
        <v>0.35529681370471333</v>
      </c>
      <c r="L8" s="23">
        <f t="shared" ref="L8:L19" si="3">IFERROR(SUM(G8,H8,I8)/E8,0)</f>
        <v>0.43057887287090085</v>
      </c>
      <c r="M8" s="4"/>
    </row>
    <row r="9" spans="1:13" x14ac:dyDescent="0.25">
      <c r="A9" s="34" t="s">
        <v>206</v>
      </c>
      <c r="B9" s="57"/>
      <c r="C9" s="36"/>
      <c r="D9" s="37">
        <f ca="1">SUM(D10:OFFSET(D8,(MATCH("GOBIERNOS LOCALES",$A$8:$A$50,0)-MATCH("GOBIERNOS REGIONALES",$A$8:$A$50,0)),0))</f>
        <v>13.339927000000001</v>
      </c>
      <c r="E9" s="38">
        <f ca="1">SUM(E10:OFFSET(E8,(MATCH("GOBIERNOS LOCALES",$A$8:$A$50,0)-MATCH("GOBIERNOS REGIONALES",$A$8:$A$50,0)),0))</f>
        <v>6.5795819999999994</v>
      </c>
      <c r="F9" s="38">
        <f ca="1">SUM(F10:OFFSET(F8,(MATCH("GOBIERNOS LOCALES",$A$8:$A$50,0)-MATCH("GOBIERNOS REGIONALES",$A$8:$A$50,0)),0))</f>
        <v>2.9532680218052678</v>
      </c>
      <c r="G9" s="38">
        <f ca="1">SUM(G10:OFFSET(G8,(MATCH("GOBIERNOS LOCALES",$A$8:$A$50,0)-MATCH("GOBIERNOS REGIONALES",$A$8:$A$50,0)),0))</f>
        <v>1.758392241805268</v>
      </c>
      <c r="H9" s="38">
        <f ca="1">SUM(H10:OFFSET(H8,(MATCH("GOBIERNOS LOCALES",$A$8:$A$50,0)-MATCH("GOBIERNOS REGIONALES",$A$8:$A$50,0)),0))</f>
        <v>0.43676402999999997</v>
      </c>
      <c r="I9" s="38">
        <f ca="1">SUM(I10:OFFSET(I8,(MATCH("GOBIERNOS LOCALES",$A$8:$A$50,0)-MATCH("GOBIERNOS REGIONALES",$A$8:$A$50,0)),0))</f>
        <v>0.75811174999999997</v>
      </c>
      <c r="J9" s="39">
        <f t="shared" ca="1" si="1"/>
        <v>0.26724984076576114</v>
      </c>
      <c r="K9" s="39">
        <f t="shared" ca="1" si="2"/>
        <v>0.33363156987864401</v>
      </c>
      <c r="L9" s="40">
        <f t="shared" ca="1" si="3"/>
        <v>0.44885344111605691</v>
      </c>
      <c r="M9" s="4"/>
    </row>
    <row r="10" spans="1:13" x14ac:dyDescent="0.25">
      <c r="A10" s="17"/>
      <c r="B10" s="18">
        <v>440</v>
      </c>
      <c r="C10" s="19" t="s">
        <v>207</v>
      </c>
      <c r="D10" s="20">
        <v>0</v>
      </c>
      <c r="E10" s="21">
        <v>3.2711999999999998E-2</v>
      </c>
      <c r="F10" s="21">
        <f t="shared" si="0"/>
        <v>2.2891999687999487E-2</v>
      </c>
      <c r="G10" s="21">
        <v>2.2891999687999487E-2</v>
      </c>
      <c r="H10" s="21">
        <v>0</v>
      </c>
      <c r="I10" s="21">
        <v>0</v>
      </c>
      <c r="J10" s="22">
        <f t="shared" si="1"/>
        <v>0.69980434360477772</v>
      </c>
      <c r="K10" s="22">
        <f t="shared" si="2"/>
        <v>0.69980434360477772</v>
      </c>
      <c r="L10" s="23">
        <f t="shared" si="3"/>
        <v>0.69980434360477772</v>
      </c>
      <c r="M10" s="4"/>
    </row>
    <row r="11" spans="1:13" x14ac:dyDescent="0.25">
      <c r="A11" s="17"/>
      <c r="B11" s="18">
        <v>445</v>
      </c>
      <c r="C11" s="19" t="s">
        <v>212</v>
      </c>
      <c r="D11" s="20">
        <v>0.35</v>
      </c>
      <c r="E11" s="21">
        <v>0.601383</v>
      </c>
      <c r="F11" s="21">
        <f t="shared" si="0"/>
        <v>6.2167449999999999E-2</v>
      </c>
      <c r="G11" s="21">
        <v>0</v>
      </c>
      <c r="H11" s="21">
        <v>3.8578699999999998E-3</v>
      </c>
      <c r="I11" s="21">
        <v>5.830958E-2</v>
      </c>
      <c r="J11" s="22">
        <f t="shared" si="1"/>
        <v>0</v>
      </c>
      <c r="K11" s="22">
        <f t="shared" si="2"/>
        <v>6.4149967657881916E-3</v>
      </c>
      <c r="L11" s="23">
        <f t="shared" si="3"/>
        <v>0.10337413927563632</v>
      </c>
      <c r="M11" s="4"/>
    </row>
    <row r="12" spans="1:13" x14ac:dyDescent="0.25">
      <c r="A12" s="17"/>
      <c r="B12" s="18">
        <v>447</v>
      </c>
      <c r="C12" s="19" t="s">
        <v>214</v>
      </c>
      <c r="D12" s="20">
        <v>1.3899850000000002</v>
      </c>
      <c r="E12" s="21">
        <v>1.438985</v>
      </c>
      <c r="F12" s="21">
        <f t="shared" si="0"/>
        <v>0.73417083267936745</v>
      </c>
      <c r="G12" s="21">
        <v>0.56566346267936751</v>
      </c>
      <c r="H12" s="21">
        <v>4.4943759999999999E-2</v>
      </c>
      <c r="I12" s="21">
        <v>0.12356360999999999</v>
      </c>
      <c r="J12" s="22">
        <f t="shared" si="1"/>
        <v>0.39309892923092843</v>
      </c>
      <c r="K12" s="22">
        <f t="shared" si="2"/>
        <v>0.42433188857379855</v>
      </c>
      <c r="L12" s="23">
        <f t="shared" si="3"/>
        <v>0.51020047650209521</v>
      </c>
      <c r="M12" s="4"/>
    </row>
    <row r="13" spans="1:13" x14ac:dyDescent="0.25">
      <c r="A13" s="17"/>
      <c r="B13" s="18">
        <v>453</v>
      </c>
      <c r="C13" s="19" t="s">
        <v>220</v>
      </c>
      <c r="D13" s="20">
        <v>0</v>
      </c>
      <c r="E13" s="21">
        <v>0.271146</v>
      </c>
      <c r="F13" s="21">
        <f t="shared" si="0"/>
        <v>3.0400000000000002E-3</v>
      </c>
      <c r="G13" s="21">
        <v>0</v>
      </c>
      <c r="H13" s="21">
        <v>3.0400000000000002E-3</v>
      </c>
      <c r="I13" s="21">
        <v>0</v>
      </c>
      <c r="J13" s="22">
        <f t="shared" si="1"/>
        <v>0</v>
      </c>
      <c r="K13" s="22">
        <f t="shared" si="2"/>
        <v>1.1211671940578139E-2</v>
      </c>
      <c r="L13" s="23">
        <f t="shared" si="3"/>
        <v>1.1211671940578139E-2</v>
      </c>
      <c r="M13" s="4"/>
    </row>
    <row r="14" spans="1:13" x14ac:dyDescent="0.25">
      <c r="A14" s="17"/>
      <c r="B14" s="18">
        <v>454</v>
      </c>
      <c r="C14" s="19" t="s">
        <v>221</v>
      </c>
      <c r="D14" s="20">
        <v>0</v>
      </c>
      <c r="E14" s="21">
        <v>0.82617299999999994</v>
      </c>
      <c r="F14" s="21">
        <f t="shared" si="0"/>
        <v>0.44268206362180351</v>
      </c>
      <c r="G14" s="21">
        <v>0.29851717362180352</v>
      </c>
      <c r="H14" s="21">
        <v>5.5262429999999994E-2</v>
      </c>
      <c r="I14" s="21">
        <v>8.8902460000000003E-2</v>
      </c>
      <c r="J14" s="22">
        <f t="shared" si="1"/>
        <v>0.36132525950594313</v>
      </c>
      <c r="K14" s="22">
        <f t="shared" si="2"/>
        <v>0.42821491820938656</v>
      </c>
      <c r="L14" s="23">
        <f t="shared" si="3"/>
        <v>0.53582247740098443</v>
      </c>
      <c r="M14" s="4"/>
    </row>
    <row r="15" spans="1:13" x14ac:dyDescent="0.25">
      <c r="A15" s="17"/>
      <c r="B15" s="18">
        <v>457</v>
      </c>
      <c r="C15" s="19" t="s">
        <v>224</v>
      </c>
      <c r="D15" s="20">
        <v>5.6805840000000005</v>
      </c>
      <c r="E15" s="21">
        <v>1.1095930000000001</v>
      </c>
      <c r="F15" s="21">
        <f t="shared" si="0"/>
        <v>0.31703314557055162</v>
      </c>
      <c r="G15" s="21">
        <v>0.20136930557055166</v>
      </c>
      <c r="H15" s="21">
        <v>5.2780939999999998E-2</v>
      </c>
      <c r="I15" s="21">
        <v>6.2882899999999992E-2</v>
      </c>
      <c r="J15" s="22">
        <f t="shared" si="1"/>
        <v>0.18148033159054866</v>
      </c>
      <c r="K15" s="22">
        <f t="shared" si="2"/>
        <v>0.22904816952752194</v>
      </c>
      <c r="L15" s="23">
        <f t="shared" si="3"/>
        <v>0.28572021053715335</v>
      </c>
      <c r="M15" s="4"/>
    </row>
    <row r="16" spans="1:13" x14ac:dyDescent="0.25">
      <c r="A16" s="17"/>
      <c r="B16" s="18">
        <v>461</v>
      </c>
      <c r="C16" s="19" t="s">
        <v>228</v>
      </c>
      <c r="D16" s="20">
        <v>0</v>
      </c>
      <c r="E16" s="21">
        <v>0.32962200000000003</v>
      </c>
      <c r="F16" s="21">
        <f t="shared" si="0"/>
        <v>0.28577727002831221</v>
      </c>
      <c r="G16" s="21">
        <v>1.0400000028312206E-2</v>
      </c>
      <c r="H16" s="21">
        <v>0.13520336999999999</v>
      </c>
      <c r="I16" s="21">
        <v>0.14017389999999999</v>
      </c>
      <c r="J16" s="22">
        <f t="shared" si="1"/>
        <v>3.1551292171979432E-2</v>
      </c>
      <c r="K16" s="22">
        <f t="shared" si="2"/>
        <v>0.44172831312325084</v>
      </c>
      <c r="L16" s="23">
        <f t="shared" si="3"/>
        <v>0.86698481906035452</v>
      </c>
      <c r="M16" s="4"/>
    </row>
    <row r="17" spans="1:13" x14ac:dyDescent="0.25">
      <c r="A17" s="17"/>
      <c r="B17" s="18">
        <v>462</v>
      </c>
      <c r="C17" s="19" t="s">
        <v>229</v>
      </c>
      <c r="D17" s="20">
        <v>5.9193580000000008</v>
      </c>
      <c r="E17" s="21">
        <v>1.3252929999999998</v>
      </c>
      <c r="F17" s="21">
        <f t="shared" si="0"/>
        <v>0.66611863488690437</v>
      </c>
      <c r="G17" s="21">
        <v>0.43678110488690436</v>
      </c>
      <c r="H17" s="21">
        <v>5.266353E-2</v>
      </c>
      <c r="I17" s="21">
        <v>0.176674</v>
      </c>
      <c r="J17" s="22">
        <f t="shared" si="1"/>
        <v>0.32957323768170843</v>
      </c>
      <c r="K17" s="22">
        <f t="shared" si="2"/>
        <v>0.36931051087337247</v>
      </c>
      <c r="L17" s="23">
        <f t="shared" si="3"/>
        <v>0.50261989981604405</v>
      </c>
      <c r="M17" s="4"/>
    </row>
    <row r="18" spans="1:13" ht="15.75" thickBot="1" x14ac:dyDescent="0.3">
      <c r="A18" s="24"/>
      <c r="B18" s="25">
        <v>463</v>
      </c>
      <c r="C18" s="26" t="s">
        <v>230</v>
      </c>
      <c r="D18" s="27">
        <v>0</v>
      </c>
      <c r="E18" s="28">
        <v>0.644675</v>
      </c>
      <c r="F18" s="28">
        <f t="shared" si="0"/>
        <v>0.41938662533032922</v>
      </c>
      <c r="G18" s="28">
        <v>0.22276919533032924</v>
      </c>
      <c r="H18" s="28">
        <v>8.9012129999999995E-2</v>
      </c>
      <c r="I18" s="28">
        <v>0.1076053</v>
      </c>
      <c r="J18" s="29">
        <f t="shared" si="1"/>
        <v>0.34555271311952418</v>
      </c>
      <c r="K18" s="29">
        <f t="shared" si="2"/>
        <v>0.48362558704824787</v>
      </c>
      <c r="L18" s="30">
        <f t="shared" si="3"/>
        <v>0.65053961349568268</v>
      </c>
      <c r="M18" s="4"/>
    </row>
    <row r="19" spans="1:13" x14ac:dyDescent="0.25">
      <c r="A19" t="s">
        <v>233</v>
      </c>
      <c r="D19" s="5"/>
      <c r="E19" s="5"/>
      <c r="F19" s="5">
        <f t="shared" si="0"/>
        <v>0</v>
      </c>
      <c r="G19" s="5"/>
      <c r="H19" s="5"/>
      <c r="I19" s="5"/>
      <c r="J19" s="4">
        <f t="shared" si="1"/>
        <v>0</v>
      </c>
      <c r="K19" s="4">
        <f t="shared" si="2"/>
        <v>0</v>
      </c>
      <c r="L19" s="4">
        <f t="shared" si="3"/>
        <v>0</v>
      </c>
      <c r="M19" s="4"/>
    </row>
    <row r="20" spans="1:13" x14ac:dyDescent="0.25">
      <c r="D20" s="5"/>
      <c r="E20" s="5"/>
      <c r="F20" s="5"/>
      <c r="G20" s="5"/>
      <c r="H20" s="5"/>
      <c r="I20" s="5"/>
      <c r="J20" s="4"/>
      <c r="K20" s="4"/>
      <c r="L20" s="4"/>
      <c r="M20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10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57</v>
      </c>
      <c r="B1" s="51" t="s">
        <v>34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886</v>
      </c>
      <c r="N2" s="72" t="s">
        <v>909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65.552451000000005</v>
      </c>
      <c r="E6" s="14">
        <f ca="1">SUM(E7:OFFSET(E7,50,0))</f>
        <v>61.36665099999999</v>
      </c>
      <c r="F6" s="14">
        <f ca="1">SUM(F7:OFFSET(F7,50,0))</f>
        <v>26.543422439725539</v>
      </c>
      <c r="G6" s="14">
        <f ca="1">SUM(G7:OFFSET(G7,50,0))</f>
        <v>17.410802579725541</v>
      </c>
      <c r="H6" s="14">
        <f ca="1">SUM(H7:OFFSET(H7,50,0))</f>
        <v>4.2500247399999997</v>
      </c>
      <c r="I6" s="14">
        <f ca="1">SUM(I7:OFFSET(I7,50,0))</f>
        <v>4.8825951199999995</v>
      </c>
      <c r="J6" s="15">
        <f ca="1">IFERROR(G6/E6,0)</f>
        <v>0.28371765928249115</v>
      </c>
      <c r="K6" s="15">
        <f ca="1">IFERROR(SUM(G6,H6)/E6,0)</f>
        <v>0.35297391933161781</v>
      </c>
      <c r="L6" s="16">
        <f ca="1">IFERROR(SUM(G6,H6,I6)/E6,0)</f>
        <v>0.43253822731381486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1.500934</v>
      </c>
      <c r="E7" s="21">
        <v>1.5818510000000003</v>
      </c>
      <c r="F7" s="21">
        <f t="shared" ref="F7:F28" si="0">SUM(G7,H7,I7)</f>
        <v>0.84011053537186453</v>
      </c>
      <c r="G7" s="21">
        <v>0.57144630537186458</v>
      </c>
      <c r="H7" s="21">
        <v>0.12299260000000001</v>
      </c>
      <c r="I7" s="21">
        <v>0.14567163</v>
      </c>
      <c r="J7" s="22">
        <f t="shared" ref="J7:J28" si="1">IFERROR(G7/E7,0)</f>
        <v>0.36125166363447914</v>
      </c>
      <c r="K7" s="22">
        <f t="shared" ref="K7:K28" si="2">IFERROR(SUM(G7,H7)/E7,0)</f>
        <v>0.43900399302580612</v>
      </c>
      <c r="L7" s="23">
        <f t="shared" ref="L7:L28" si="3">IFERROR(SUM(G7,H7,I7)/E7,0)</f>
        <v>0.53109334278125075</v>
      </c>
      <c r="M7" s="4"/>
      <c r="N7" t="s">
        <v>271</v>
      </c>
      <c r="O7" s="5">
        <v>1.2761023966364642</v>
      </c>
      <c r="P7" s="71">
        <v>0.65795669107156574</v>
      </c>
    </row>
    <row r="8" spans="1:16" x14ac:dyDescent="0.25">
      <c r="A8" s="17"/>
      <c r="B8" s="55">
        <v>2</v>
      </c>
      <c r="C8" s="19" t="s">
        <v>251</v>
      </c>
      <c r="D8" s="20">
        <v>1.6781470000000001</v>
      </c>
      <c r="E8" s="21">
        <v>1.8200340000000002</v>
      </c>
      <c r="F8" s="21">
        <f t="shared" si="0"/>
        <v>1.0358216526829169</v>
      </c>
      <c r="G8" s="21">
        <v>0.69045354268291703</v>
      </c>
      <c r="H8" s="21">
        <v>0.14569013000000003</v>
      </c>
      <c r="I8" s="21">
        <v>0.19967798</v>
      </c>
      <c r="J8" s="22">
        <f t="shared" si="1"/>
        <v>0.37936299139626894</v>
      </c>
      <c r="K8" s="22">
        <f t="shared" si="2"/>
        <v>0.45941101797159667</v>
      </c>
      <c r="L8" s="23">
        <f t="shared" si="3"/>
        <v>0.5691221442472596</v>
      </c>
      <c r="M8" s="4"/>
      <c r="N8" t="s">
        <v>262</v>
      </c>
      <c r="O8" s="5">
        <v>0.31939795328663639</v>
      </c>
      <c r="P8" s="71">
        <v>0.61800019984837495</v>
      </c>
    </row>
    <row r="9" spans="1:16" x14ac:dyDescent="0.25">
      <c r="A9" s="17"/>
      <c r="B9" s="55">
        <v>3</v>
      </c>
      <c r="C9" s="19" t="s">
        <v>252</v>
      </c>
      <c r="D9" s="20">
        <v>0.41818300000000003</v>
      </c>
      <c r="E9" s="21">
        <v>0.42169000000000006</v>
      </c>
      <c r="F9" s="21">
        <f t="shared" si="0"/>
        <v>0.23481472906401607</v>
      </c>
      <c r="G9" s="21">
        <v>0.15049989906401606</v>
      </c>
      <c r="H9" s="21">
        <v>3.4736980000000001E-2</v>
      </c>
      <c r="I9" s="21">
        <v>4.9577849999999993E-2</v>
      </c>
      <c r="J9" s="22">
        <f t="shared" si="1"/>
        <v>0.35689700743203784</v>
      </c>
      <c r="K9" s="22">
        <f t="shared" si="2"/>
        <v>0.43927263882002426</v>
      </c>
      <c r="L9" s="23">
        <f t="shared" si="3"/>
        <v>0.55684206185590368</v>
      </c>
      <c r="M9" s="4"/>
      <c r="N9" t="s">
        <v>270</v>
      </c>
      <c r="O9" s="5">
        <v>0.65537165156042065</v>
      </c>
      <c r="P9" s="71">
        <v>0.57139688042555881</v>
      </c>
    </row>
    <row r="10" spans="1:16" x14ac:dyDescent="0.25">
      <c r="A10" s="17"/>
      <c r="B10" s="55">
        <v>4</v>
      </c>
      <c r="C10" s="19" t="s">
        <v>253</v>
      </c>
      <c r="D10" s="20">
        <v>0.79777699999999996</v>
      </c>
      <c r="E10" s="21">
        <v>0.86226400000000014</v>
      </c>
      <c r="F10" s="21">
        <f t="shared" si="0"/>
        <v>0.44479030030279754</v>
      </c>
      <c r="G10" s="21">
        <v>0.30894292030279757</v>
      </c>
      <c r="H10" s="21">
        <v>6.4636300000000008E-2</v>
      </c>
      <c r="I10" s="21">
        <v>7.121108000000001E-2</v>
      </c>
      <c r="J10" s="22">
        <f t="shared" si="1"/>
        <v>0.35829272740459711</v>
      </c>
      <c r="K10" s="22">
        <f t="shared" si="2"/>
        <v>0.4332538761942949</v>
      </c>
      <c r="L10" s="23">
        <f t="shared" si="3"/>
        <v>0.51584004469953226</v>
      </c>
      <c r="M10" s="4"/>
      <c r="N10" t="s">
        <v>251</v>
      </c>
      <c r="O10" s="5">
        <v>1.0358216526829169</v>
      </c>
      <c r="P10" s="71">
        <v>0.5691221442472596</v>
      </c>
    </row>
    <row r="11" spans="1:16" x14ac:dyDescent="0.25">
      <c r="A11" s="17"/>
      <c r="B11" s="55">
        <v>5</v>
      </c>
      <c r="C11" s="19" t="s">
        <v>254</v>
      </c>
      <c r="D11" s="20">
        <v>0.25918300000000005</v>
      </c>
      <c r="E11" s="21">
        <v>0.33895400000000009</v>
      </c>
      <c r="F11" s="21">
        <f t="shared" si="0"/>
        <v>0.17314765071194937</v>
      </c>
      <c r="G11" s="21">
        <v>0.11723284071194939</v>
      </c>
      <c r="H11" s="21">
        <v>2.5425559999999996E-2</v>
      </c>
      <c r="I11" s="21">
        <v>3.0489250000000006E-2</v>
      </c>
      <c r="J11" s="22">
        <f t="shared" si="1"/>
        <v>0.34586652086108843</v>
      </c>
      <c r="K11" s="22">
        <f t="shared" si="2"/>
        <v>0.42087835137496338</v>
      </c>
      <c r="L11" s="23">
        <f t="shared" si="3"/>
        <v>0.51082934767534627</v>
      </c>
      <c r="M11" s="4"/>
      <c r="N11" t="s">
        <v>263</v>
      </c>
      <c r="O11" s="5">
        <v>0.50937916695323782</v>
      </c>
      <c r="P11" s="71">
        <v>0.56266276846401131</v>
      </c>
    </row>
    <row r="12" spans="1:16" x14ac:dyDescent="0.25">
      <c r="A12" s="17"/>
      <c r="B12" s="55">
        <v>6</v>
      </c>
      <c r="C12" s="19" t="s">
        <v>255</v>
      </c>
      <c r="D12" s="20">
        <v>2.1787490000000003</v>
      </c>
      <c r="E12" s="21">
        <v>2.6912870000000004</v>
      </c>
      <c r="F12" s="21">
        <f t="shared" si="0"/>
        <v>0.76318048542701278</v>
      </c>
      <c r="G12" s="21">
        <v>0.47755658542701274</v>
      </c>
      <c r="H12" s="21">
        <v>8.9232920000000007E-2</v>
      </c>
      <c r="I12" s="21">
        <v>0.19639097999999999</v>
      </c>
      <c r="J12" s="22">
        <f t="shared" si="1"/>
        <v>0.17744543239981936</v>
      </c>
      <c r="K12" s="22">
        <f t="shared" si="2"/>
        <v>0.21060165839875594</v>
      </c>
      <c r="L12" s="23">
        <f t="shared" si="3"/>
        <v>0.28357454460524378</v>
      </c>
      <c r="M12" s="4"/>
      <c r="N12" t="s">
        <v>252</v>
      </c>
      <c r="O12" s="5">
        <v>0.23481472906401607</v>
      </c>
      <c r="P12" s="71">
        <v>0.55684206185590368</v>
      </c>
    </row>
    <row r="13" spans="1:16" x14ac:dyDescent="0.25">
      <c r="A13" s="17"/>
      <c r="B13" s="55">
        <v>8</v>
      </c>
      <c r="C13" s="19" t="s">
        <v>257</v>
      </c>
      <c r="D13" s="20">
        <v>8.3091360000000005</v>
      </c>
      <c r="E13" s="21">
        <v>7.2639169999999993</v>
      </c>
      <c r="F13" s="21">
        <f t="shared" si="0"/>
        <v>2.3019293399089653</v>
      </c>
      <c r="G13" s="21">
        <v>1.5604703899089656</v>
      </c>
      <c r="H13" s="21">
        <v>0.37044158999999993</v>
      </c>
      <c r="I13" s="21">
        <v>0.37101735999999996</v>
      </c>
      <c r="J13" s="22">
        <f t="shared" si="1"/>
        <v>0.214824920206132</v>
      </c>
      <c r="K13" s="22">
        <f t="shared" si="2"/>
        <v>0.26582241783723104</v>
      </c>
      <c r="L13" s="23">
        <f t="shared" si="3"/>
        <v>0.31689917986521121</v>
      </c>
      <c r="M13" s="4"/>
      <c r="N13" t="s">
        <v>273</v>
      </c>
      <c r="O13" s="5">
        <v>0.84904471536462411</v>
      </c>
      <c r="P13" s="71">
        <v>0.55654991010758359</v>
      </c>
    </row>
    <row r="14" spans="1:16" x14ac:dyDescent="0.25">
      <c r="A14" s="17"/>
      <c r="B14" s="55">
        <v>9</v>
      </c>
      <c r="C14" s="19" t="s">
        <v>258</v>
      </c>
      <c r="D14" s="20">
        <v>1.3899850000000002</v>
      </c>
      <c r="E14" s="21">
        <v>1.438985</v>
      </c>
      <c r="F14" s="21">
        <f t="shared" si="0"/>
        <v>0.73417083267936745</v>
      </c>
      <c r="G14" s="21">
        <v>0.56566346267936751</v>
      </c>
      <c r="H14" s="21">
        <v>4.4943759999999999E-2</v>
      </c>
      <c r="I14" s="21">
        <v>0.12356360999999999</v>
      </c>
      <c r="J14" s="22">
        <f t="shared" si="1"/>
        <v>0.39309892923092843</v>
      </c>
      <c r="K14" s="22">
        <f t="shared" si="2"/>
        <v>0.42433188857379855</v>
      </c>
      <c r="L14" s="23">
        <f t="shared" si="3"/>
        <v>0.51020047650209521</v>
      </c>
      <c r="M14" s="4"/>
      <c r="N14" t="s">
        <v>265</v>
      </c>
      <c r="O14" s="5">
        <v>3.0474019576221707</v>
      </c>
      <c r="P14" s="71">
        <v>0.53770514311836493</v>
      </c>
    </row>
    <row r="15" spans="1:16" x14ac:dyDescent="0.25">
      <c r="A15" s="17"/>
      <c r="B15" s="55">
        <v>10</v>
      </c>
      <c r="C15" s="19" t="s">
        <v>259</v>
      </c>
      <c r="D15" s="20">
        <v>1.2006729999999999</v>
      </c>
      <c r="E15" s="21">
        <v>1.276437</v>
      </c>
      <c r="F15" s="21">
        <f t="shared" si="0"/>
        <v>0.68192888356375081</v>
      </c>
      <c r="G15" s="21">
        <v>0.46722097356375075</v>
      </c>
      <c r="H15" s="21">
        <v>9.8320909999999997E-2</v>
      </c>
      <c r="I15" s="21">
        <v>0.11638699999999999</v>
      </c>
      <c r="J15" s="22">
        <f t="shared" si="1"/>
        <v>0.36603527911189565</v>
      </c>
      <c r="K15" s="22">
        <f t="shared" si="2"/>
        <v>0.44306290366367534</v>
      </c>
      <c r="L15" s="23">
        <f t="shared" si="3"/>
        <v>0.53424405870697167</v>
      </c>
      <c r="M15" s="4"/>
      <c r="N15" t="s">
        <v>259</v>
      </c>
      <c r="O15" s="5">
        <v>0.68192888356375081</v>
      </c>
      <c r="P15" s="71">
        <v>0.53424405870697167</v>
      </c>
    </row>
    <row r="16" spans="1:16" x14ac:dyDescent="0.25">
      <c r="A16" s="17"/>
      <c r="B16" s="55">
        <v>11</v>
      </c>
      <c r="C16" s="19" t="s">
        <v>260</v>
      </c>
      <c r="D16" s="20">
        <v>2.8980160000000001</v>
      </c>
      <c r="E16" s="21">
        <v>2.8561450000000002</v>
      </c>
      <c r="F16" s="21">
        <f t="shared" si="0"/>
        <v>0.81212536518848799</v>
      </c>
      <c r="G16" s="21">
        <v>0.56856144518848795</v>
      </c>
      <c r="H16" s="21">
        <v>0.11571340999999999</v>
      </c>
      <c r="I16" s="21">
        <v>0.12785051</v>
      </c>
      <c r="J16" s="22">
        <f t="shared" si="1"/>
        <v>0.19906602962681794</v>
      </c>
      <c r="K16" s="22">
        <f t="shared" si="2"/>
        <v>0.23957987258647159</v>
      </c>
      <c r="L16" s="23">
        <f t="shared" si="3"/>
        <v>0.2843431846732179</v>
      </c>
      <c r="M16" s="4"/>
      <c r="N16" t="s">
        <v>250</v>
      </c>
      <c r="O16" s="5">
        <v>0.84011053537186453</v>
      </c>
      <c r="P16" s="71">
        <v>0.53109334278125075</v>
      </c>
    </row>
    <row r="17" spans="1:16" x14ac:dyDescent="0.25">
      <c r="A17" s="17"/>
      <c r="B17" s="55">
        <v>12</v>
      </c>
      <c r="C17" s="19" t="s">
        <v>261</v>
      </c>
      <c r="D17" s="20">
        <v>1.8761940000000004</v>
      </c>
      <c r="E17" s="21">
        <v>2.0820620000000005</v>
      </c>
      <c r="F17" s="21">
        <f t="shared" si="0"/>
        <v>1.0895972114703749</v>
      </c>
      <c r="G17" s="21">
        <v>0.75117018147037484</v>
      </c>
      <c r="H17" s="21">
        <v>0.14572425</v>
      </c>
      <c r="I17" s="21">
        <v>0.19270277999999996</v>
      </c>
      <c r="J17" s="22">
        <f t="shared" si="1"/>
        <v>0.36078185062230361</v>
      </c>
      <c r="K17" s="22">
        <f t="shared" si="2"/>
        <v>0.43077220153404394</v>
      </c>
      <c r="L17" s="23">
        <f t="shared" si="3"/>
        <v>0.52332601597376771</v>
      </c>
      <c r="M17" s="4"/>
      <c r="N17" t="s">
        <v>266</v>
      </c>
      <c r="O17" s="5">
        <v>2.2825947096783503</v>
      </c>
      <c r="P17" s="71">
        <v>0.52968151964563526</v>
      </c>
    </row>
    <row r="18" spans="1:16" x14ac:dyDescent="0.25">
      <c r="A18" s="17"/>
      <c r="B18" s="55">
        <v>13</v>
      </c>
      <c r="C18" s="19" t="s">
        <v>262</v>
      </c>
      <c r="D18" s="20">
        <v>0.51266899999999993</v>
      </c>
      <c r="E18" s="21">
        <v>0.51682499999999998</v>
      </c>
      <c r="F18" s="21">
        <f t="shared" si="0"/>
        <v>0.31939795328663639</v>
      </c>
      <c r="G18" s="21">
        <v>0.22529900328663643</v>
      </c>
      <c r="H18" s="21">
        <v>4.2053699999999999E-2</v>
      </c>
      <c r="I18" s="21">
        <v>5.2045250000000001E-2</v>
      </c>
      <c r="J18" s="22">
        <f t="shared" si="1"/>
        <v>0.43592899586249978</v>
      </c>
      <c r="K18" s="22">
        <f t="shared" si="2"/>
        <v>0.51729831816695482</v>
      </c>
      <c r="L18" s="23">
        <f t="shared" si="3"/>
        <v>0.61800019984837495</v>
      </c>
      <c r="M18" s="4"/>
      <c r="N18" t="s">
        <v>261</v>
      </c>
      <c r="O18" s="5">
        <v>1.0895972114703749</v>
      </c>
      <c r="P18" s="71">
        <v>0.52332601597376771</v>
      </c>
    </row>
    <row r="19" spans="1:16" x14ac:dyDescent="0.25">
      <c r="A19" s="17"/>
      <c r="B19" s="55">
        <v>14</v>
      </c>
      <c r="C19" s="19" t="s">
        <v>263</v>
      </c>
      <c r="D19" s="20">
        <v>0.84311800000000003</v>
      </c>
      <c r="E19" s="21">
        <v>0.9053009999999998</v>
      </c>
      <c r="F19" s="21">
        <f t="shared" si="0"/>
        <v>0.50937916695323782</v>
      </c>
      <c r="G19" s="21">
        <v>0.3661452469532378</v>
      </c>
      <c r="H19" s="21">
        <v>5.8847040000000003E-2</v>
      </c>
      <c r="I19" s="21">
        <v>8.4386879999999997E-2</v>
      </c>
      <c r="J19" s="22">
        <f t="shared" si="1"/>
        <v>0.40444586601941002</v>
      </c>
      <c r="K19" s="22">
        <f t="shared" si="2"/>
        <v>0.46944859991675464</v>
      </c>
      <c r="L19" s="23">
        <f t="shared" si="3"/>
        <v>0.56266276846401131</v>
      </c>
      <c r="M19" s="4"/>
      <c r="N19" t="s">
        <v>253</v>
      </c>
      <c r="O19" s="5">
        <v>0.44479030030279754</v>
      </c>
      <c r="P19" s="71">
        <v>0.51584004469953226</v>
      </c>
    </row>
    <row r="20" spans="1:16" x14ac:dyDescent="0.25">
      <c r="A20" s="17"/>
      <c r="B20" s="55">
        <v>15</v>
      </c>
      <c r="C20" s="19" t="s">
        <v>264</v>
      </c>
      <c r="D20" s="20">
        <v>12.066890999999996</v>
      </c>
      <c r="E20" s="21">
        <v>15.288098999999997</v>
      </c>
      <c r="F20" s="21">
        <f t="shared" si="0"/>
        <v>5.5418950064536929</v>
      </c>
      <c r="G20" s="21">
        <v>3.2661323864536929</v>
      </c>
      <c r="H20" s="21">
        <v>1.2684240899999999</v>
      </c>
      <c r="I20" s="21">
        <v>1.00733853</v>
      </c>
      <c r="J20" s="22">
        <f t="shared" si="1"/>
        <v>0.21363888253560456</v>
      </c>
      <c r="K20" s="22">
        <f t="shared" si="2"/>
        <v>0.29660695397470238</v>
      </c>
      <c r="L20" s="23">
        <f t="shared" si="3"/>
        <v>0.36249732595620254</v>
      </c>
      <c r="M20" s="4"/>
      <c r="N20" t="s">
        <v>254</v>
      </c>
      <c r="O20" s="5">
        <v>0.17314765071194937</v>
      </c>
      <c r="P20" s="71">
        <v>0.51082934767534627</v>
      </c>
    </row>
    <row r="21" spans="1:16" x14ac:dyDescent="0.25">
      <c r="A21" s="17"/>
      <c r="B21" s="55">
        <v>16</v>
      </c>
      <c r="C21" s="19" t="s">
        <v>265</v>
      </c>
      <c r="D21" s="20">
        <v>4.9240900000000005</v>
      </c>
      <c r="E21" s="21">
        <v>5.6674220000000011</v>
      </c>
      <c r="F21" s="21">
        <f t="shared" si="0"/>
        <v>3.0474019576221707</v>
      </c>
      <c r="G21" s="21">
        <v>2.0354493876221706</v>
      </c>
      <c r="H21" s="21">
        <v>0.4284965</v>
      </c>
      <c r="I21" s="21">
        <v>0.58345606999999999</v>
      </c>
      <c r="J21" s="22">
        <f t="shared" si="1"/>
        <v>0.35914907829735815</v>
      </c>
      <c r="K21" s="22">
        <f t="shared" si="2"/>
        <v>0.43475602974724137</v>
      </c>
      <c r="L21" s="23">
        <f t="shared" si="3"/>
        <v>0.53770514311836493</v>
      </c>
      <c r="M21" s="4"/>
      <c r="N21" t="s">
        <v>258</v>
      </c>
      <c r="O21" s="5">
        <v>0.73417083267936745</v>
      </c>
      <c r="P21" s="71">
        <v>0.51020047650209521</v>
      </c>
    </row>
    <row r="22" spans="1:16" x14ac:dyDescent="0.25">
      <c r="A22" s="17"/>
      <c r="B22" s="55">
        <v>17</v>
      </c>
      <c r="C22" s="19" t="s">
        <v>266</v>
      </c>
      <c r="D22" s="20">
        <v>3.3421629999999993</v>
      </c>
      <c r="E22" s="21">
        <v>4.3093719999999998</v>
      </c>
      <c r="F22" s="21">
        <f t="shared" si="0"/>
        <v>2.2825947096783503</v>
      </c>
      <c r="G22" s="21">
        <v>1.5863821096783504</v>
      </c>
      <c r="H22" s="21">
        <v>0.31667835999999999</v>
      </c>
      <c r="I22" s="21">
        <v>0.37953424000000002</v>
      </c>
      <c r="J22" s="22">
        <f t="shared" si="1"/>
        <v>0.3681237334995332</v>
      </c>
      <c r="K22" s="22">
        <f t="shared" si="2"/>
        <v>0.44160969850789178</v>
      </c>
      <c r="L22" s="23">
        <f t="shared" si="3"/>
        <v>0.52968151964563526</v>
      </c>
      <c r="M22" s="4"/>
      <c r="N22" t="s">
        <v>268</v>
      </c>
      <c r="O22" s="5">
        <v>1.0017710951671233</v>
      </c>
      <c r="P22" s="71">
        <v>0.43830885046583073</v>
      </c>
    </row>
    <row r="23" spans="1:16" x14ac:dyDescent="0.25">
      <c r="A23" s="17"/>
      <c r="B23" s="55">
        <v>19</v>
      </c>
      <c r="C23" s="19" t="s">
        <v>268</v>
      </c>
      <c r="D23" s="20">
        <v>3.7472240000000001</v>
      </c>
      <c r="E23" s="21">
        <v>2.2855369999999997</v>
      </c>
      <c r="F23" s="21">
        <f t="shared" si="0"/>
        <v>1.0017710951671233</v>
      </c>
      <c r="G23" s="21">
        <v>0.70248934516712325</v>
      </c>
      <c r="H23" s="21">
        <v>0.14097384999999998</v>
      </c>
      <c r="I23" s="21">
        <v>0.1583079</v>
      </c>
      <c r="J23" s="22">
        <f t="shared" si="1"/>
        <v>0.30736292834774642</v>
      </c>
      <c r="K23" s="22">
        <f t="shared" si="2"/>
        <v>0.36904377184317005</v>
      </c>
      <c r="L23" s="23">
        <f t="shared" si="3"/>
        <v>0.43830885046583073</v>
      </c>
      <c r="M23" s="4"/>
      <c r="N23" t="s">
        <v>269</v>
      </c>
      <c r="O23" s="5">
        <v>0.67934273678538881</v>
      </c>
      <c r="P23" s="71">
        <v>0.39415845344191819</v>
      </c>
    </row>
    <row r="24" spans="1:16" x14ac:dyDescent="0.25">
      <c r="A24" s="17"/>
      <c r="B24" s="55">
        <v>20</v>
      </c>
      <c r="C24" s="19" t="s">
        <v>269</v>
      </c>
      <c r="D24" s="20">
        <v>6.1988539999999999</v>
      </c>
      <c r="E24" s="21">
        <v>1.7235269999999998</v>
      </c>
      <c r="F24" s="21">
        <f t="shared" si="0"/>
        <v>0.67934273678538881</v>
      </c>
      <c r="G24" s="21">
        <v>0.45674619678538875</v>
      </c>
      <c r="H24" s="21">
        <v>0.10170984</v>
      </c>
      <c r="I24" s="21">
        <v>0.1208867</v>
      </c>
      <c r="J24" s="22">
        <f t="shared" si="1"/>
        <v>0.2650066966084017</v>
      </c>
      <c r="K24" s="22">
        <f t="shared" si="2"/>
        <v>0.32401931433936854</v>
      </c>
      <c r="L24" s="23">
        <f t="shared" si="3"/>
        <v>0.39415845344191819</v>
      </c>
      <c r="M24" s="4"/>
      <c r="N24" t="s">
        <v>274</v>
      </c>
      <c r="O24" s="5">
        <v>1.2695040638459272</v>
      </c>
      <c r="P24" s="71">
        <v>0.37066515535212413</v>
      </c>
    </row>
    <row r="25" spans="1:16" x14ac:dyDescent="0.25">
      <c r="A25" s="17"/>
      <c r="B25" s="55">
        <v>21</v>
      </c>
      <c r="C25" s="19" t="s">
        <v>270</v>
      </c>
      <c r="D25" s="20">
        <v>1.059623</v>
      </c>
      <c r="E25" s="21">
        <v>1.1469640000000001</v>
      </c>
      <c r="F25" s="21">
        <f t="shared" si="0"/>
        <v>0.65537165156042065</v>
      </c>
      <c r="G25" s="21">
        <v>0.45575118156042066</v>
      </c>
      <c r="H25" s="21">
        <v>8.5085800000000003E-2</v>
      </c>
      <c r="I25" s="21">
        <v>0.11453467000000001</v>
      </c>
      <c r="J25" s="22">
        <f t="shared" si="1"/>
        <v>0.39735439086180613</v>
      </c>
      <c r="K25" s="22">
        <f t="shared" si="2"/>
        <v>0.47153788746675629</v>
      </c>
      <c r="L25" s="23">
        <f t="shared" si="3"/>
        <v>0.57139688042555881</v>
      </c>
      <c r="M25" s="4"/>
      <c r="N25" t="s">
        <v>264</v>
      </c>
      <c r="O25" s="5">
        <v>5.5418950064536929</v>
      </c>
      <c r="P25" s="71">
        <v>0.36249732595620254</v>
      </c>
    </row>
    <row r="26" spans="1:16" x14ac:dyDescent="0.25">
      <c r="A26" s="17"/>
      <c r="B26" s="55">
        <v>22</v>
      </c>
      <c r="C26" s="19" t="s">
        <v>271</v>
      </c>
      <c r="D26" s="20">
        <v>1.4944659999999999</v>
      </c>
      <c r="E26" s="21">
        <v>1.9394929999999999</v>
      </c>
      <c r="F26" s="21">
        <f t="shared" si="0"/>
        <v>1.2761023966364642</v>
      </c>
      <c r="G26" s="21">
        <v>0.86210795663646422</v>
      </c>
      <c r="H26" s="21">
        <v>0.16778710000000002</v>
      </c>
      <c r="I26" s="21">
        <v>0.24620734000000002</v>
      </c>
      <c r="J26" s="22">
        <f t="shared" si="1"/>
        <v>0.44450171082672857</v>
      </c>
      <c r="K26" s="22">
        <f t="shared" si="2"/>
        <v>0.53101251545453587</v>
      </c>
      <c r="L26" s="23">
        <f t="shared" si="3"/>
        <v>0.65795669107156574</v>
      </c>
      <c r="M26" s="4"/>
      <c r="N26" t="s">
        <v>257</v>
      </c>
      <c r="O26" s="5">
        <v>2.3019293399089653</v>
      </c>
      <c r="P26" s="71">
        <v>0.31689917986521121</v>
      </c>
    </row>
    <row r="27" spans="1:16" x14ac:dyDescent="0.25">
      <c r="A27" s="17"/>
      <c r="B27" s="55">
        <v>24</v>
      </c>
      <c r="C27" s="19" t="s">
        <v>273</v>
      </c>
      <c r="D27" s="20">
        <v>0.84514599999999984</v>
      </c>
      <c r="E27" s="21">
        <v>1.52555</v>
      </c>
      <c r="F27" s="21">
        <f t="shared" si="0"/>
        <v>0.84904471536462411</v>
      </c>
      <c r="G27" s="21">
        <v>0.40448608536462416</v>
      </c>
      <c r="H27" s="21">
        <v>0.20380482</v>
      </c>
      <c r="I27" s="21">
        <v>0.24075380999999998</v>
      </c>
      <c r="J27" s="22">
        <f t="shared" si="1"/>
        <v>0.26514115261028753</v>
      </c>
      <c r="K27" s="22">
        <f t="shared" si="2"/>
        <v>0.39873547596907616</v>
      </c>
      <c r="L27" s="23">
        <f t="shared" si="3"/>
        <v>0.55654991010758359</v>
      </c>
      <c r="M27" s="4"/>
      <c r="N27" t="s">
        <v>260</v>
      </c>
      <c r="O27" s="5">
        <v>0.81212536518848799</v>
      </c>
      <c r="P27" s="71">
        <v>0.2843431846732179</v>
      </c>
    </row>
    <row r="28" spans="1:16" ht="15.75" thickBot="1" x14ac:dyDescent="0.3">
      <c r="A28" s="24"/>
      <c r="B28" s="56">
        <v>25</v>
      </c>
      <c r="C28" s="26" t="s">
        <v>274</v>
      </c>
      <c r="D28" s="27">
        <v>8.0112299999999994</v>
      </c>
      <c r="E28" s="28">
        <v>3.4249349999999996</v>
      </c>
      <c r="F28" s="28">
        <f t="shared" si="0"/>
        <v>1.2695040638459272</v>
      </c>
      <c r="G28" s="28">
        <v>0.82059513384592719</v>
      </c>
      <c r="H28" s="28">
        <v>0.17830522999999998</v>
      </c>
      <c r="I28" s="28">
        <v>0.2706037</v>
      </c>
      <c r="J28" s="29">
        <f t="shared" si="1"/>
        <v>0.2395943671473845</v>
      </c>
      <c r="K28" s="29">
        <f t="shared" si="2"/>
        <v>0.29165527633252231</v>
      </c>
      <c r="L28" s="30">
        <f t="shared" si="3"/>
        <v>0.37066515535212413</v>
      </c>
      <c r="M28" s="4"/>
      <c r="N28" t="s">
        <v>255</v>
      </c>
      <c r="O28" s="5">
        <v>0.76318048542701278</v>
      </c>
      <c r="P28" s="71">
        <v>0.28357454460524378</v>
      </c>
    </row>
    <row r="29" spans="1:16" x14ac:dyDescent="0.25">
      <c r="O29" s="5"/>
      <c r="P29" s="71"/>
    </row>
    <row r="30" spans="1:16" x14ac:dyDescent="0.25">
      <c r="O30" s="5"/>
      <c r="P30" s="71"/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3"/>
  <sheetViews>
    <sheetView topLeftCell="A15" workbookViewId="0">
      <selection activeCell="A23" sqref="A23:D23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4" customWidth="1"/>
    <col min="6" max="6" width="13.5703125" customWidth="1"/>
    <col min="7" max="9" width="0" hidden="1" customWidth="1"/>
  </cols>
  <sheetData>
    <row r="1" spans="1:13" ht="15.75" x14ac:dyDescent="0.25">
      <c r="A1" s="50">
        <v>57</v>
      </c>
      <c r="B1" s="49" t="s">
        <v>34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887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65.552451000000005</v>
      </c>
      <c r="E6" s="14">
        <v>61.36665099999999</v>
      </c>
      <c r="F6" s="14">
        <v>26.543422439725539</v>
      </c>
      <c r="G6" s="14">
        <v>17.410802579725541</v>
      </c>
      <c r="H6" s="14">
        <v>4.2500247399999997</v>
      </c>
      <c r="I6" s="14">
        <v>4.8825951199999995</v>
      </c>
      <c r="J6" s="15">
        <v>0.28371765928249115</v>
      </c>
      <c r="K6" s="15">
        <v>0.35297391933161781</v>
      </c>
      <c r="L6" s="16">
        <v>0.43253822731381486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43.976638999999999</v>
      </c>
      <c r="E7" s="38">
        <f ca="1">SUM(E8:OFFSET(E6,MATCH("PROYECTOS",$A$8:$A$50,0),0))</f>
        <v>47.090095000000005</v>
      </c>
      <c r="F7" s="38">
        <f ca="1">SUM(F8:OFFSET(F6,MATCH("PROYECTOS",$A$8:$A$50,0),0))</f>
        <v>23.461555417674013</v>
      </c>
      <c r="G7" s="38">
        <f ca="1">SUM(G8:OFFSET(G6,MATCH("PROYECTOS",$A$8:$A$50,0),0))</f>
        <v>15.582995237674011</v>
      </c>
      <c r="H7" s="38">
        <f ca="1">SUM(H8:OFFSET(H6,MATCH("PROYECTOS",$A$8:$A$50,0),0))</f>
        <v>3.7641557099999989</v>
      </c>
      <c r="I7" s="38">
        <f ca="1">SUM(I8:OFFSET(I6,MATCH("PROYECTOS",$A$8:$A$50,0),0))</f>
        <v>4.1144044700000002</v>
      </c>
      <c r="J7" s="39">
        <f ca="1">IFERROR(G7/E7,0)</f>
        <v>0.33091874708840596</v>
      </c>
      <c r="K7" s="39">
        <f ca="1">IFERROR(SUM(G7,H7)/E7,0)</f>
        <v>0.41085393749309718</v>
      </c>
      <c r="L7" s="40">
        <f ca="1">IFERROR(SUM(G7,H7,I7)/E7,0)</f>
        <v>0.49822697146128092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10.590865000000001</v>
      </c>
      <c r="E8" s="21">
        <v>12.473921000000004</v>
      </c>
      <c r="F8" s="21">
        <f t="shared" ref="F8:F13" si="0">SUM(G8,H8,I8)</f>
        <v>6.0387413408277473</v>
      </c>
      <c r="G8" s="21">
        <v>3.7809741608277476</v>
      </c>
      <c r="H8" s="21">
        <v>1.2868680399999997</v>
      </c>
      <c r="I8" s="21">
        <v>0.97089914000000022</v>
      </c>
      <c r="J8" s="22">
        <f t="shared" ref="J8:J14" si="1">IFERROR(G8/E8,0)</f>
        <v>0.30311031798483784</v>
      </c>
      <c r="K8" s="22">
        <f t="shared" ref="K8:K14" si="2">IFERROR(SUM(G8,H8)/E8,0)</f>
        <v>0.40627499571528031</v>
      </c>
      <c r="L8" s="23">
        <f t="shared" ref="L8:L14" si="3">IFERROR(SUM(G8,H8,I8)/E8,0)</f>
        <v>0.48410931421064357</v>
      </c>
      <c r="M8" s="4"/>
    </row>
    <row r="9" spans="1:13" ht="25.5" x14ac:dyDescent="0.25">
      <c r="A9" s="17"/>
      <c r="B9" s="19">
        <v>3000341</v>
      </c>
      <c r="C9" s="19" t="s">
        <v>889</v>
      </c>
      <c r="D9" s="20">
        <v>0.15599099999999999</v>
      </c>
      <c r="E9" s="21">
        <v>0.27151500000000001</v>
      </c>
      <c r="F9" s="21">
        <f t="shared" si="0"/>
        <v>7.7588939957752706E-2</v>
      </c>
      <c r="G9" s="21">
        <v>6.6020799577527212E-3</v>
      </c>
      <c r="H9" s="21">
        <v>3.0582999999999999E-2</v>
      </c>
      <c r="I9" s="21">
        <v>4.0403859999999993E-2</v>
      </c>
      <c r="J9" s="22">
        <f t="shared" si="1"/>
        <v>2.4315709842007701E-2</v>
      </c>
      <c r="K9" s="22">
        <f t="shared" si="2"/>
        <v>0.13695405394822652</v>
      </c>
      <c r="L9" s="23">
        <f t="shared" si="3"/>
        <v>0.28576299636393093</v>
      </c>
      <c r="M9" s="4"/>
    </row>
    <row r="10" spans="1:13" ht="25.5" x14ac:dyDescent="0.25">
      <c r="A10" s="17"/>
      <c r="B10" s="19">
        <v>3000475</v>
      </c>
      <c r="C10" s="19" t="s">
        <v>890</v>
      </c>
      <c r="D10" s="20">
        <v>32.761735000000002</v>
      </c>
      <c r="E10" s="21">
        <v>33.494371000000001</v>
      </c>
      <c r="F10" s="21">
        <f t="shared" si="0"/>
        <v>17.020525885731008</v>
      </c>
      <c r="G10" s="21">
        <v>11.597660715731008</v>
      </c>
      <c r="H10" s="21">
        <v>2.3879866699999996</v>
      </c>
      <c r="I10" s="21">
        <v>3.0348784999999991</v>
      </c>
      <c r="J10" s="22">
        <f t="shared" si="1"/>
        <v>0.3462570088487707</v>
      </c>
      <c r="K10" s="22">
        <f t="shared" si="2"/>
        <v>0.41755217274362333</v>
      </c>
      <c r="L10" s="23">
        <f t="shared" si="3"/>
        <v>0.50816078575504542</v>
      </c>
      <c r="M10" s="4"/>
    </row>
    <row r="11" spans="1:13" ht="38.25" x14ac:dyDescent="0.25">
      <c r="A11" s="17"/>
      <c r="B11" s="19">
        <v>3000506</v>
      </c>
      <c r="C11" s="19" t="s">
        <v>891</v>
      </c>
      <c r="D11" s="20">
        <v>9.4983000000000012E-2</v>
      </c>
      <c r="E11" s="21">
        <v>0.38331799999999999</v>
      </c>
      <c r="F11" s="21">
        <f t="shared" si="0"/>
        <v>0.12375308062646381</v>
      </c>
      <c r="G11" s="21">
        <v>7.7903880626463806E-2</v>
      </c>
      <c r="H11" s="21">
        <v>1.4222499999999997E-2</v>
      </c>
      <c r="I11" s="21">
        <v>3.1626700000000001E-2</v>
      </c>
      <c r="J11" s="22">
        <f t="shared" si="1"/>
        <v>0.20323564410349582</v>
      </c>
      <c r="K11" s="22">
        <f t="shared" si="2"/>
        <v>0.24033930216286167</v>
      </c>
      <c r="L11" s="23">
        <f t="shared" si="3"/>
        <v>0.32284703725487407</v>
      </c>
      <c r="M11" s="4"/>
    </row>
    <row r="12" spans="1:13" x14ac:dyDescent="0.25">
      <c r="A12" s="17"/>
      <c r="B12" s="19">
        <v>3000507</v>
      </c>
      <c r="C12" s="19" t="s">
        <v>892</v>
      </c>
      <c r="D12" s="20">
        <v>0.37206500000000003</v>
      </c>
      <c r="E12" s="21">
        <v>0.46597</v>
      </c>
      <c r="F12" s="21">
        <f t="shared" si="0"/>
        <v>0.20094617053103958</v>
      </c>
      <c r="G12" s="21">
        <v>0.11985440053103957</v>
      </c>
      <c r="H12" s="21">
        <v>4.44955E-2</v>
      </c>
      <c r="I12" s="21">
        <v>3.6596270000000007E-2</v>
      </c>
      <c r="J12" s="22">
        <f t="shared" si="1"/>
        <v>0.25721484329686367</v>
      </c>
      <c r="K12" s="22">
        <f t="shared" si="2"/>
        <v>0.35270489630456803</v>
      </c>
      <c r="L12" s="23">
        <f t="shared" si="3"/>
        <v>0.43124272062802238</v>
      </c>
      <c r="M12" s="4"/>
    </row>
    <row r="13" spans="1:13" ht="38.25" x14ac:dyDescent="0.25">
      <c r="A13" s="17"/>
      <c r="B13" s="19">
        <v>3000676</v>
      </c>
      <c r="C13" s="19" t="s">
        <v>893</v>
      </c>
      <c r="D13" s="20">
        <v>1E-3</v>
      </c>
      <c r="E13" s="21">
        <v>1E-3</v>
      </c>
      <c r="F13" s="21">
        <f t="shared" si="0"/>
        <v>0</v>
      </c>
      <c r="G13" s="21">
        <v>0</v>
      </c>
      <c r="H13" s="21">
        <v>0</v>
      </c>
      <c r="I13" s="21">
        <v>0</v>
      </c>
      <c r="J13" s="22">
        <f t="shared" si="1"/>
        <v>0</v>
      </c>
      <c r="K13" s="22">
        <f t="shared" si="2"/>
        <v>0</v>
      </c>
      <c r="L13" s="23">
        <f t="shared" si="3"/>
        <v>0</v>
      </c>
      <c r="M13" s="4"/>
    </row>
    <row r="14" spans="1:13" ht="15.75" thickBot="1" x14ac:dyDescent="0.3">
      <c r="A14" s="41" t="s">
        <v>294</v>
      </c>
      <c r="B14" s="43"/>
      <c r="C14" s="43"/>
      <c r="D14" s="44">
        <f ca="1">OFFSET(D14,-MATCH("PROYECTOS",$A$8:$A$50,0)-1,0)-(OFFSET(D14,-MATCH("PROYECTOS",$A$8:$A$50,0),0))</f>
        <v>21.575812000000006</v>
      </c>
      <c r="E14" s="45">
        <f t="shared" ref="E14:I14" ca="1" si="4">OFFSET(E14,-MATCH("PROYECTOS",$A$8:$A$50,0)-1,0)-(OFFSET(E14,-MATCH("PROYECTOS",$A$8:$A$50,0),0))</f>
        <v>14.276555999999985</v>
      </c>
      <c r="F14" s="45">
        <f t="shared" ca="1" si="4"/>
        <v>3.0818670220515259</v>
      </c>
      <c r="G14" s="45">
        <f t="shared" ca="1" si="4"/>
        <v>1.8278073420515302</v>
      </c>
      <c r="H14" s="45">
        <f t="shared" ca="1" si="4"/>
        <v>0.48586903000000081</v>
      </c>
      <c r="I14" s="45">
        <f t="shared" ca="1" si="4"/>
        <v>0.76819064999999931</v>
      </c>
      <c r="J14" s="46">
        <f t="shared" ca="1" si="1"/>
        <v>0.12802859051241294</v>
      </c>
      <c r="K14" s="46">
        <f t="shared" ca="1" si="2"/>
        <v>0.16206124026351548</v>
      </c>
      <c r="L14" s="47">
        <f t="shared" ca="1" si="3"/>
        <v>0.21586908089398688</v>
      </c>
      <c r="M14" s="4"/>
    </row>
    <row r="15" spans="1:13" ht="15.75" thickBot="1" x14ac:dyDescent="0.3"/>
    <row r="16" spans="1:13" ht="15.75" thickBot="1" x14ac:dyDescent="0.3">
      <c r="A16" s="89" t="s">
        <v>316</v>
      </c>
      <c r="B16" s="90"/>
      <c r="C16" s="90"/>
      <c r="D16" s="91"/>
    </row>
    <row r="17" spans="1:4" ht="15.75" thickBot="1" x14ac:dyDescent="0.3">
      <c r="A17" s="1" t="s">
        <v>910</v>
      </c>
    </row>
    <row r="18" spans="1:4" ht="45" customHeight="1" x14ac:dyDescent="0.25">
      <c r="A18" s="82" t="s">
        <v>318</v>
      </c>
      <c r="B18" s="83"/>
      <c r="C18" s="83"/>
      <c r="D18" s="94" t="s">
        <v>319</v>
      </c>
    </row>
    <row r="19" spans="1:4" ht="15.75" thickBot="1" x14ac:dyDescent="0.3">
      <c r="A19" s="92"/>
      <c r="B19" s="93"/>
      <c r="C19" s="93"/>
      <c r="D19" s="95"/>
    </row>
    <row r="20" spans="1:4" ht="25.5" x14ac:dyDescent="0.25">
      <c r="A20" s="17"/>
      <c r="B20" s="19">
        <v>3000341</v>
      </c>
      <c r="C20" s="19" t="s">
        <v>889</v>
      </c>
      <c r="D20" s="23">
        <v>0.28576299636393093</v>
      </c>
    </row>
    <row r="21" spans="1:4" ht="38.25" x14ac:dyDescent="0.25">
      <c r="A21" s="17"/>
      <c r="B21" s="19">
        <v>3000506</v>
      </c>
      <c r="C21" s="19" t="s">
        <v>891</v>
      </c>
      <c r="D21" s="23">
        <v>0.32284703725487407</v>
      </c>
    </row>
    <row r="22" spans="1:4" x14ac:dyDescent="0.25">
      <c r="A22" s="17"/>
      <c r="B22" s="19">
        <v>3000507</v>
      </c>
      <c r="C22" s="19" t="s">
        <v>892</v>
      </c>
      <c r="D22" s="23">
        <v>0.43124272062802238</v>
      </c>
    </row>
    <row r="23" spans="1:4" ht="39" thickBot="1" x14ac:dyDescent="0.3">
      <c r="A23" s="24"/>
      <c r="B23" s="26">
        <v>3000676</v>
      </c>
      <c r="C23" s="26" t="s">
        <v>893</v>
      </c>
      <c r="D23" s="30">
        <v>0</v>
      </c>
    </row>
  </sheetData>
  <mergeCells count="10">
    <mergeCell ref="A16:D16"/>
    <mergeCell ref="A18:C19"/>
    <mergeCell ref="D18:D19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5"/>
  <sheetViews>
    <sheetView topLeftCell="A28" workbookViewId="0">
      <selection activeCell="A33" sqref="A33:D3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3.5703125" customWidth="1"/>
    <col min="6" max="6" width="13.5703125" customWidth="1"/>
    <col min="7" max="9" width="0" hidden="1" customWidth="1"/>
  </cols>
  <sheetData>
    <row r="1" spans="1:13" ht="15.75" x14ac:dyDescent="0.25">
      <c r="A1" s="50">
        <v>2</v>
      </c>
      <c r="B1" s="49" t="s">
        <v>14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322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1439.3825639999993</v>
      </c>
      <c r="E6" s="14">
        <v>1977.2298680000001</v>
      </c>
      <c r="F6" s="14">
        <v>1083.2663157222225</v>
      </c>
      <c r="G6" s="14">
        <v>719.24352627222254</v>
      </c>
      <c r="H6" s="14">
        <v>212.18548899000001</v>
      </c>
      <c r="I6" s="14">
        <v>151.83730046000002</v>
      </c>
      <c r="J6" s="15">
        <v>0.36376323153551637</v>
      </c>
      <c r="K6" s="15">
        <v>0.4710777590085557</v>
      </c>
      <c r="L6" s="16">
        <v>0.54787070196241971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1260.076014</v>
      </c>
      <c r="E7" s="38">
        <f ca="1">SUM(E8:OFFSET(E6,MATCH("PROYECTOS",$A$8:$A$50,0),0))</f>
        <v>1715.6324130000003</v>
      </c>
      <c r="F7" s="38">
        <f ca="1">SUM(F8:OFFSET(F6,MATCH("PROYECTOS",$A$8:$A$50,0),0))</f>
        <v>995.21615413472875</v>
      </c>
      <c r="G7" s="38">
        <f ca="1">SUM(G8:OFFSET(G6,MATCH("PROYECTOS",$A$8:$A$50,0),0))</f>
        <v>659.78348475472876</v>
      </c>
      <c r="H7" s="38">
        <f ca="1">SUM(H8:OFFSET(H6,MATCH("PROYECTOS",$A$8:$A$50,0),0))</f>
        <v>201.41729431000002</v>
      </c>
      <c r="I7" s="38">
        <f ca="1">SUM(I8:OFFSET(I6,MATCH("PROYECTOS",$A$8:$A$50,0),0))</f>
        <v>134.01537507</v>
      </c>
      <c r="J7" s="39">
        <f ca="1">IFERROR(G7/E7,0)</f>
        <v>0.38457158990194984</v>
      </c>
      <c r="K7" s="39">
        <f ca="1">IFERROR(SUM(G7,H7)/E7,0)</f>
        <v>0.50197278422760172</v>
      </c>
      <c r="L7" s="40">
        <f ca="1">IFERROR(SUM(G7,H7,I7)/E7,0)</f>
        <v>0.58008705512532688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34.08062799999999</v>
      </c>
      <c r="E8" s="21">
        <v>54.767828999999985</v>
      </c>
      <c r="F8" s="21">
        <f t="shared" ref="F8:F28" si="0">SUM(G8,H8,I8)</f>
        <v>24.300903336353944</v>
      </c>
      <c r="G8" s="21">
        <v>15.22541758635394</v>
      </c>
      <c r="H8" s="21">
        <v>4.5114817000000036</v>
      </c>
      <c r="I8" s="21">
        <v>4.5640040500000003</v>
      </c>
      <c r="J8" s="22">
        <f t="shared" ref="J8:J29" si="1">IFERROR(G8/E8,0)</f>
        <v>0.27799929017368835</v>
      </c>
      <c r="K8" s="22">
        <f t="shared" ref="K8:K29" si="2">IFERROR(SUM(G8,H8)/E8,0)</f>
        <v>0.36037395760847024</v>
      </c>
      <c r="L8" s="23">
        <f t="shared" ref="L8:L29" si="3">IFERROR(SUM(G8,H8,I8)/E8,0)</f>
        <v>0.44370762507956907</v>
      </c>
      <c r="M8" s="4"/>
    </row>
    <row r="9" spans="1:13" ht="38.25" x14ac:dyDescent="0.25">
      <c r="A9" s="17"/>
      <c r="B9" s="19">
        <v>3000002</v>
      </c>
      <c r="C9" s="19" t="s">
        <v>324</v>
      </c>
      <c r="D9" s="20">
        <v>52.636309000000004</v>
      </c>
      <c r="E9" s="21">
        <v>33.98795599999999</v>
      </c>
      <c r="F9" s="21">
        <f t="shared" si="0"/>
        <v>14.106779695619792</v>
      </c>
      <c r="G9" s="21">
        <v>8.4310988556197941</v>
      </c>
      <c r="H9" s="21">
        <v>1.2149627999999997</v>
      </c>
      <c r="I9" s="21">
        <v>4.4607180399999979</v>
      </c>
      <c r="J9" s="22">
        <f t="shared" si="1"/>
        <v>0.24806136784512128</v>
      </c>
      <c r="K9" s="22">
        <f t="shared" si="2"/>
        <v>0.2838082306455792</v>
      </c>
      <c r="L9" s="23">
        <f t="shared" si="3"/>
        <v>0.41505231134287091</v>
      </c>
      <c r="M9" s="4"/>
    </row>
    <row r="10" spans="1:13" ht="25.5" x14ac:dyDescent="0.25">
      <c r="A10" s="17"/>
      <c r="B10" s="19">
        <v>3000005</v>
      </c>
      <c r="C10" s="19" t="s">
        <v>325</v>
      </c>
      <c r="D10" s="20">
        <v>8.9077970000000004</v>
      </c>
      <c r="E10" s="21">
        <v>9.8813359999999992</v>
      </c>
      <c r="F10" s="21">
        <f t="shared" si="0"/>
        <v>5.363092539946388</v>
      </c>
      <c r="G10" s="21">
        <v>3.5953085399463882</v>
      </c>
      <c r="H10" s="21">
        <v>0.89472769000000019</v>
      </c>
      <c r="I10" s="21">
        <v>0.87305630999999961</v>
      </c>
      <c r="J10" s="22">
        <f t="shared" si="1"/>
        <v>0.36384842494439906</v>
      </c>
      <c r="K10" s="22">
        <f t="shared" si="2"/>
        <v>0.45439566369834894</v>
      </c>
      <c r="L10" s="23">
        <f t="shared" si="3"/>
        <v>0.54274973950348293</v>
      </c>
      <c r="M10" s="4"/>
    </row>
    <row r="11" spans="1:13" x14ac:dyDescent="0.25">
      <c r="A11" s="17"/>
      <c r="B11" s="19">
        <v>3033172</v>
      </c>
      <c r="C11" s="19" t="s">
        <v>326</v>
      </c>
      <c r="D11" s="20">
        <v>168.79179499999998</v>
      </c>
      <c r="E11" s="21">
        <v>267.9260000000001</v>
      </c>
      <c r="F11" s="21">
        <f t="shared" si="0"/>
        <v>156.50224206216856</v>
      </c>
      <c r="G11" s="21">
        <v>116.22649436216858</v>
      </c>
      <c r="H11" s="21">
        <v>20.361688469999983</v>
      </c>
      <c r="I11" s="21">
        <v>19.914059229999996</v>
      </c>
      <c r="J11" s="22">
        <f t="shared" si="1"/>
        <v>0.43380072991112673</v>
      </c>
      <c r="K11" s="22">
        <f t="shared" si="2"/>
        <v>0.50979816379212362</v>
      </c>
      <c r="L11" s="23">
        <f t="shared" si="3"/>
        <v>0.58412487799679202</v>
      </c>
      <c r="M11" s="4"/>
    </row>
    <row r="12" spans="1:13" ht="38.25" x14ac:dyDescent="0.25">
      <c r="A12" s="17"/>
      <c r="B12" s="19">
        <v>3033288</v>
      </c>
      <c r="C12" s="19" t="s">
        <v>327</v>
      </c>
      <c r="D12" s="20">
        <v>6.264025000000002</v>
      </c>
      <c r="E12" s="21">
        <v>7.467970000000002</v>
      </c>
      <c r="F12" s="21">
        <f t="shared" si="0"/>
        <v>3.953521878740025</v>
      </c>
      <c r="G12" s="21">
        <v>2.8347642087400251</v>
      </c>
      <c r="H12" s="21">
        <v>0.57944979000000008</v>
      </c>
      <c r="I12" s="21">
        <v>0.53930788000000007</v>
      </c>
      <c r="J12" s="22">
        <f t="shared" si="1"/>
        <v>0.37958966208220229</v>
      </c>
      <c r="K12" s="22">
        <f t="shared" si="2"/>
        <v>0.45718100082619828</v>
      </c>
      <c r="L12" s="23">
        <f t="shared" si="3"/>
        <v>0.52939712917165227</v>
      </c>
      <c r="M12" s="4"/>
    </row>
    <row r="13" spans="1:13" ht="38.25" x14ac:dyDescent="0.25">
      <c r="A13" s="17"/>
      <c r="B13" s="19">
        <v>3033289</v>
      </c>
      <c r="C13" s="19" t="s">
        <v>328</v>
      </c>
      <c r="D13" s="20">
        <v>6.4307289999999986</v>
      </c>
      <c r="E13" s="21">
        <v>8.5620799999999981</v>
      </c>
      <c r="F13" s="21">
        <f t="shared" si="0"/>
        <v>4.635758565812683</v>
      </c>
      <c r="G13" s="21">
        <v>2.9857429558126825</v>
      </c>
      <c r="H13" s="21">
        <v>0.84553862999999985</v>
      </c>
      <c r="I13" s="21">
        <v>0.80447698000000001</v>
      </c>
      <c r="J13" s="22">
        <f t="shared" si="1"/>
        <v>0.34871701219945189</v>
      </c>
      <c r="K13" s="22">
        <f t="shared" si="2"/>
        <v>0.44747089326573486</v>
      </c>
      <c r="L13" s="23">
        <f t="shared" si="3"/>
        <v>0.54142901792703224</v>
      </c>
      <c r="M13" s="4"/>
    </row>
    <row r="14" spans="1:13" ht="38.25" x14ac:dyDescent="0.25">
      <c r="A14" s="17"/>
      <c r="B14" s="19">
        <v>3033290</v>
      </c>
      <c r="C14" s="19" t="s">
        <v>329</v>
      </c>
      <c r="D14" s="20">
        <v>5.8096459999999999</v>
      </c>
      <c r="E14" s="21">
        <v>7.6051769999999994</v>
      </c>
      <c r="F14" s="21">
        <f t="shared" si="0"/>
        <v>4.3336840594713681</v>
      </c>
      <c r="G14" s="21">
        <v>2.9486441694713679</v>
      </c>
      <c r="H14" s="21">
        <v>0.62364423999999985</v>
      </c>
      <c r="I14" s="21">
        <v>0.76139565000000009</v>
      </c>
      <c r="J14" s="22">
        <f t="shared" si="1"/>
        <v>0.38771539038096919</v>
      </c>
      <c r="K14" s="22">
        <f t="shared" si="2"/>
        <v>0.46971798414045696</v>
      </c>
      <c r="L14" s="23">
        <f t="shared" si="3"/>
        <v>0.5698334252406444</v>
      </c>
      <c r="M14" s="4"/>
    </row>
    <row r="15" spans="1:13" ht="25.5" x14ac:dyDescent="0.25">
      <c r="A15" s="17"/>
      <c r="B15" s="19">
        <v>3033291</v>
      </c>
      <c r="C15" s="19" t="s">
        <v>330</v>
      </c>
      <c r="D15" s="20">
        <v>49.541751000000019</v>
      </c>
      <c r="E15" s="21">
        <v>55.094365999999987</v>
      </c>
      <c r="F15" s="21">
        <f t="shared" si="0"/>
        <v>29.014530462397104</v>
      </c>
      <c r="G15" s="21">
        <v>21.619336522397109</v>
      </c>
      <c r="H15" s="21">
        <v>3.5524390099999987</v>
      </c>
      <c r="I15" s="21">
        <v>3.8427549299999999</v>
      </c>
      <c r="J15" s="22">
        <f t="shared" si="1"/>
        <v>0.39240557777535934</v>
      </c>
      <c r="K15" s="22">
        <f t="shared" si="2"/>
        <v>0.45688474811375651</v>
      </c>
      <c r="L15" s="23">
        <f t="shared" si="3"/>
        <v>0.52663334872384426</v>
      </c>
      <c r="M15" s="4"/>
    </row>
    <row r="16" spans="1:13" ht="38.25" x14ac:dyDescent="0.25">
      <c r="A16" s="17"/>
      <c r="B16" s="19">
        <v>3033292</v>
      </c>
      <c r="C16" s="19" t="s">
        <v>331</v>
      </c>
      <c r="D16" s="20">
        <v>18.160463000000007</v>
      </c>
      <c r="E16" s="21">
        <v>19.189067000000001</v>
      </c>
      <c r="F16" s="21">
        <f t="shared" si="0"/>
        <v>10.817602157830361</v>
      </c>
      <c r="G16" s="21">
        <v>7.5584461578303612</v>
      </c>
      <c r="H16" s="21">
        <v>1.5114498300000003</v>
      </c>
      <c r="I16" s="21">
        <v>1.7477061699999998</v>
      </c>
      <c r="J16" s="22">
        <f t="shared" si="1"/>
        <v>0.39389336426989185</v>
      </c>
      <c r="K16" s="22">
        <f t="shared" si="2"/>
        <v>0.47265956118816832</v>
      </c>
      <c r="L16" s="23">
        <f t="shared" si="3"/>
        <v>0.56373778661726281</v>
      </c>
      <c r="M16" s="4"/>
    </row>
    <row r="17" spans="1:13" ht="25.5" x14ac:dyDescent="0.25">
      <c r="A17" s="17"/>
      <c r="B17" s="19">
        <v>3033294</v>
      </c>
      <c r="C17" s="19" t="s">
        <v>332</v>
      </c>
      <c r="D17" s="20">
        <v>100.51057800000007</v>
      </c>
      <c r="E17" s="21">
        <v>160.01802600000002</v>
      </c>
      <c r="F17" s="21">
        <f t="shared" si="0"/>
        <v>83.80779459404134</v>
      </c>
      <c r="G17" s="21">
        <v>49.269333164041328</v>
      </c>
      <c r="H17" s="21">
        <v>24.294887770000013</v>
      </c>
      <c r="I17" s="21">
        <v>10.243573659999997</v>
      </c>
      <c r="J17" s="22">
        <f t="shared" si="1"/>
        <v>0.30789864364431868</v>
      </c>
      <c r="K17" s="22">
        <f t="shared" si="2"/>
        <v>0.45972458711646236</v>
      </c>
      <c r="L17" s="23">
        <f t="shared" si="3"/>
        <v>0.52373971038763678</v>
      </c>
      <c r="M17" s="4"/>
    </row>
    <row r="18" spans="1:13" x14ac:dyDescent="0.25">
      <c r="A18" s="17"/>
      <c r="B18" s="19">
        <v>3033295</v>
      </c>
      <c r="C18" s="19" t="s">
        <v>333</v>
      </c>
      <c r="D18" s="20">
        <v>231.33986300000009</v>
      </c>
      <c r="E18" s="21">
        <v>285.89836699999995</v>
      </c>
      <c r="F18" s="21">
        <f t="shared" si="0"/>
        <v>189.83486990299369</v>
      </c>
      <c r="G18" s="21">
        <v>147.05877515299366</v>
      </c>
      <c r="H18" s="21">
        <v>20.283792870000006</v>
      </c>
      <c r="I18" s="21">
        <v>22.492301880000021</v>
      </c>
      <c r="J18" s="22">
        <f t="shared" si="1"/>
        <v>0.51437430964057829</v>
      </c>
      <c r="K18" s="22">
        <f t="shared" si="2"/>
        <v>0.58532187426937521</v>
      </c>
      <c r="L18" s="23">
        <f t="shared" si="3"/>
        <v>0.66399424346132663</v>
      </c>
      <c r="M18" s="4"/>
    </row>
    <row r="19" spans="1:13" ht="25.5" x14ac:dyDescent="0.25">
      <c r="A19" s="17"/>
      <c r="B19" s="19">
        <v>3033296</v>
      </c>
      <c r="C19" s="19" t="s">
        <v>334</v>
      </c>
      <c r="D19" s="20">
        <v>54.335140999999972</v>
      </c>
      <c r="E19" s="21">
        <v>67.789765999999986</v>
      </c>
      <c r="F19" s="21">
        <f t="shared" si="0"/>
        <v>38.749162404839069</v>
      </c>
      <c r="G19" s="21">
        <v>23.365117194839069</v>
      </c>
      <c r="H19" s="21">
        <v>8.5106255799999992</v>
      </c>
      <c r="I19" s="21">
        <v>6.8734196299999999</v>
      </c>
      <c r="J19" s="22">
        <f t="shared" si="1"/>
        <v>0.34467027360500219</v>
      </c>
      <c r="K19" s="22">
        <f t="shared" si="2"/>
        <v>0.47021467480562001</v>
      </c>
      <c r="L19" s="23">
        <f t="shared" si="3"/>
        <v>0.57160785014125992</v>
      </c>
      <c r="M19" s="4"/>
    </row>
    <row r="20" spans="1:13" ht="25.5" x14ac:dyDescent="0.25">
      <c r="A20" s="17"/>
      <c r="B20" s="19">
        <v>3033297</v>
      </c>
      <c r="C20" s="19" t="s">
        <v>335</v>
      </c>
      <c r="D20" s="20">
        <v>151.32609200000005</v>
      </c>
      <c r="E20" s="21">
        <v>228.59353200000004</v>
      </c>
      <c r="F20" s="21">
        <f t="shared" si="0"/>
        <v>137.90178295548421</v>
      </c>
      <c r="G20" s="21">
        <v>69.743211145484224</v>
      </c>
      <c r="H20" s="21">
        <v>47.726158909999988</v>
      </c>
      <c r="I20" s="21">
        <v>20.432412899999999</v>
      </c>
      <c r="J20" s="22">
        <f t="shared" si="1"/>
        <v>0.30509704511448826</v>
      </c>
      <c r="K20" s="22">
        <f t="shared" si="2"/>
        <v>0.5138788006280256</v>
      </c>
      <c r="L20" s="23">
        <f t="shared" si="3"/>
        <v>0.60326196349021888</v>
      </c>
      <c r="M20" s="4"/>
    </row>
    <row r="21" spans="1:13" x14ac:dyDescent="0.25">
      <c r="A21" s="17"/>
      <c r="B21" s="19">
        <v>3033298</v>
      </c>
      <c r="C21" s="19" t="s">
        <v>336</v>
      </c>
      <c r="D21" s="20">
        <v>43.833263000000017</v>
      </c>
      <c r="E21" s="21">
        <v>57.058771000000029</v>
      </c>
      <c r="F21" s="21">
        <f t="shared" si="0"/>
        <v>35.689339785014013</v>
      </c>
      <c r="G21" s="21">
        <v>26.403954705014012</v>
      </c>
      <c r="H21" s="21">
        <v>4.5893674300000002</v>
      </c>
      <c r="I21" s="21">
        <v>4.6960176499999999</v>
      </c>
      <c r="J21" s="22">
        <f t="shared" si="1"/>
        <v>0.46275014765063899</v>
      </c>
      <c r="K21" s="22">
        <f t="shared" si="2"/>
        <v>0.5431824343888163</v>
      </c>
      <c r="L21" s="23">
        <f t="shared" si="3"/>
        <v>0.62548385041475907</v>
      </c>
      <c r="M21" s="4"/>
    </row>
    <row r="22" spans="1:13" ht="25.5" x14ac:dyDescent="0.25">
      <c r="A22" s="17"/>
      <c r="B22" s="19">
        <v>3033299</v>
      </c>
      <c r="C22" s="19" t="s">
        <v>337</v>
      </c>
      <c r="D22" s="20">
        <v>34.574847999999982</v>
      </c>
      <c r="E22" s="21">
        <v>40.412424000000037</v>
      </c>
      <c r="F22" s="21">
        <f t="shared" si="0"/>
        <v>23.83792137441641</v>
      </c>
      <c r="G22" s="21">
        <v>16.41928162441641</v>
      </c>
      <c r="H22" s="21">
        <v>3.6690807300000006</v>
      </c>
      <c r="I22" s="21">
        <v>3.7495590199999995</v>
      </c>
      <c r="J22" s="22">
        <f t="shared" si="1"/>
        <v>0.40629291686181446</v>
      </c>
      <c r="K22" s="22">
        <f t="shared" si="2"/>
        <v>0.49708382636033888</v>
      </c>
      <c r="L22" s="23">
        <f t="shared" si="3"/>
        <v>0.58986616032773453</v>
      </c>
      <c r="M22" s="4"/>
    </row>
    <row r="23" spans="1:13" ht="25.5" x14ac:dyDescent="0.25">
      <c r="A23" s="17"/>
      <c r="B23" s="19">
        <v>3033300</v>
      </c>
      <c r="C23" s="19" t="s">
        <v>338</v>
      </c>
      <c r="D23" s="20">
        <v>23.141862</v>
      </c>
      <c r="E23" s="21">
        <v>33.810341000000015</v>
      </c>
      <c r="F23" s="21">
        <f t="shared" si="0"/>
        <v>17.736842202668814</v>
      </c>
      <c r="G23" s="21">
        <v>11.03619730266881</v>
      </c>
      <c r="H23" s="21">
        <v>4.563720690000002</v>
      </c>
      <c r="I23" s="21">
        <v>2.1369242100000005</v>
      </c>
      <c r="J23" s="22">
        <f t="shared" si="1"/>
        <v>0.32641484753640332</v>
      </c>
      <c r="K23" s="22">
        <f t="shared" si="2"/>
        <v>0.46139487302623788</v>
      </c>
      <c r="L23" s="23">
        <f t="shared" si="3"/>
        <v>0.52459814595389043</v>
      </c>
      <c r="M23" s="4"/>
    </row>
    <row r="24" spans="1:13" ht="25.5" x14ac:dyDescent="0.25">
      <c r="A24" s="17"/>
      <c r="B24" s="19">
        <v>3033304</v>
      </c>
      <c r="C24" s="19" t="s">
        <v>339</v>
      </c>
      <c r="D24" s="20">
        <v>27.798908000000011</v>
      </c>
      <c r="E24" s="21">
        <v>35.674816999999997</v>
      </c>
      <c r="F24" s="21">
        <f t="shared" si="0"/>
        <v>20.176920804223329</v>
      </c>
      <c r="G24" s="21">
        <v>14.202663674223329</v>
      </c>
      <c r="H24" s="21">
        <v>3.3073538500000002</v>
      </c>
      <c r="I24" s="21">
        <v>2.6669032799999992</v>
      </c>
      <c r="J24" s="22">
        <f t="shared" si="1"/>
        <v>0.39811454882090441</v>
      </c>
      <c r="K24" s="22">
        <f t="shared" si="2"/>
        <v>0.49082291085679097</v>
      </c>
      <c r="L24" s="23">
        <f t="shared" si="3"/>
        <v>0.56557881724308023</v>
      </c>
      <c r="M24" s="4"/>
    </row>
    <row r="25" spans="1:13" x14ac:dyDescent="0.25">
      <c r="A25" s="17"/>
      <c r="B25" s="19">
        <v>3033305</v>
      </c>
      <c r="C25" s="19" t="s">
        <v>340</v>
      </c>
      <c r="D25" s="20">
        <v>93.048976000000067</v>
      </c>
      <c r="E25" s="21">
        <v>123.80506599999997</v>
      </c>
      <c r="F25" s="21">
        <f t="shared" si="0"/>
        <v>78.021705800842795</v>
      </c>
      <c r="G25" s="21">
        <v>57.906304490842778</v>
      </c>
      <c r="H25" s="21">
        <v>9.1579012200000012</v>
      </c>
      <c r="I25" s="21">
        <v>10.957500090000009</v>
      </c>
      <c r="J25" s="22">
        <f t="shared" si="1"/>
        <v>0.4677216075377949</v>
      </c>
      <c r="K25" s="22">
        <f t="shared" si="2"/>
        <v>0.54169193456786979</v>
      </c>
      <c r="L25" s="23">
        <f t="shared" si="3"/>
        <v>0.63019800660534209</v>
      </c>
      <c r="M25" s="4"/>
    </row>
    <row r="26" spans="1:13" ht="25.5" x14ac:dyDescent="0.25">
      <c r="A26" s="17"/>
      <c r="B26" s="19">
        <v>3033306</v>
      </c>
      <c r="C26" s="19" t="s">
        <v>341</v>
      </c>
      <c r="D26" s="20">
        <v>85.919356000000008</v>
      </c>
      <c r="E26" s="21">
        <v>131.93880499999992</v>
      </c>
      <c r="F26" s="21">
        <f t="shared" si="0"/>
        <v>70.676777643788299</v>
      </c>
      <c r="G26" s="21">
        <v>34.955230053788313</v>
      </c>
      <c r="H26" s="21">
        <v>28.835173649999994</v>
      </c>
      <c r="I26" s="21">
        <v>6.8863739399999977</v>
      </c>
      <c r="J26" s="22">
        <f t="shared" si="1"/>
        <v>0.26493517243686066</v>
      </c>
      <c r="K26" s="22">
        <f t="shared" si="2"/>
        <v>0.48348477692964059</v>
      </c>
      <c r="L26" s="23">
        <f t="shared" si="3"/>
        <v>0.53567847339369445</v>
      </c>
      <c r="M26" s="4"/>
    </row>
    <row r="27" spans="1:13" ht="51" x14ac:dyDescent="0.25">
      <c r="A27" s="17"/>
      <c r="B27" s="19">
        <v>3033307</v>
      </c>
      <c r="C27" s="19" t="s">
        <v>342</v>
      </c>
      <c r="D27" s="20">
        <v>52.225132999999985</v>
      </c>
      <c r="E27" s="21">
        <v>73.938897000000026</v>
      </c>
      <c r="F27" s="21">
        <f t="shared" si="0"/>
        <v>39.52494467777889</v>
      </c>
      <c r="G27" s="21">
        <v>23.802627707778896</v>
      </c>
      <c r="H27" s="21">
        <v>11.302771830000001</v>
      </c>
      <c r="I27" s="21">
        <v>4.4195451400000003</v>
      </c>
      <c r="J27" s="22">
        <f t="shared" si="1"/>
        <v>0.32192294818488959</v>
      </c>
      <c r="K27" s="22">
        <f t="shared" si="2"/>
        <v>0.47478933230203424</v>
      </c>
      <c r="L27" s="23">
        <f t="shared" si="3"/>
        <v>0.5345622707595824</v>
      </c>
      <c r="M27" s="4"/>
    </row>
    <row r="28" spans="1:13" ht="38.25" x14ac:dyDescent="0.25">
      <c r="A28" s="17"/>
      <c r="B28" s="19">
        <v>3033412</v>
      </c>
      <c r="C28" s="19" t="s">
        <v>343</v>
      </c>
      <c r="D28" s="20">
        <v>11.398850999999995</v>
      </c>
      <c r="E28" s="21">
        <v>12.211819999999994</v>
      </c>
      <c r="F28" s="21">
        <f t="shared" si="0"/>
        <v>6.2299772302975791</v>
      </c>
      <c r="G28" s="21">
        <v>4.1955351802975791</v>
      </c>
      <c r="H28" s="21">
        <v>1.0810776200000001</v>
      </c>
      <c r="I28" s="21">
        <v>0.95336442999999993</v>
      </c>
      <c r="J28" s="22">
        <f t="shared" si="1"/>
        <v>0.3435634639470268</v>
      </c>
      <c r="K28" s="22">
        <f t="shared" si="2"/>
        <v>0.43209061387226327</v>
      </c>
      <c r="L28" s="23">
        <f t="shared" si="3"/>
        <v>0.51015960195102628</v>
      </c>
      <c r="M28" s="4"/>
    </row>
    <row r="29" spans="1:13" ht="15.75" thickBot="1" x14ac:dyDescent="0.3">
      <c r="A29" s="41" t="s">
        <v>294</v>
      </c>
      <c r="B29" s="43"/>
      <c r="C29" s="43"/>
      <c r="D29" s="44">
        <f ca="1">OFFSET(D29,-MATCH("PROYECTOS",$A$8:$A$50,0)-1,0)-(OFFSET(D29,-MATCH("PROYECTOS",$A$8:$A$50,0),0))</f>
        <v>179.30654999999933</v>
      </c>
      <c r="E29" s="45">
        <f t="shared" ref="E29:I29" ca="1" si="4">OFFSET(E29,-MATCH("PROYECTOS",$A$8:$A$50,0)-1,0)-(OFFSET(E29,-MATCH("PROYECTOS",$A$8:$A$50,0),0))</f>
        <v>261.59745499999985</v>
      </c>
      <c r="F29" s="45">
        <f t="shared" ca="1" si="4"/>
        <v>88.05016158749379</v>
      </c>
      <c r="G29" s="45">
        <f t="shared" ca="1" si="4"/>
        <v>59.460041517493778</v>
      </c>
      <c r="H29" s="45">
        <f t="shared" ca="1" si="4"/>
        <v>10.768194679999993</v>
      </c>
      <c r="I29" s="45">
        <f t="shared" ca="1" si="4"/>
        <v>17.821925390000018</v>
      </c>
      <c r="J29" s="46">
        <f t="shared" ca="1" si="1"/>
        <v>0.22729594795749755</v>
      </c>
      <c r="K29" s="46">
        <f t="shared" ca="1" si="2"/>
        <v>0.26845917211806902</v>
      </c>
      <c r="L29" s="47">
        <f t="shared" ca="1" si="3"/>
        <v>0.33658646100931616</v>
      </c>
      <c r="M29" s="4"/>
    </row>
    <row r="30" spans="1:13" ht="15.75" thickBot="1" x14ac:dyDescent="0.3"/>
    <row r="31" spans="1:13" ht="15.75" thickBot="1" x14ac:dyDescent="0.3">
      <c r="A31" s="89" t="s">
        <v>316</v>
      </c>
      <c r="B31" s="90"/>
      <c r="C31" s="90"/>
      <c r="D31" s="91"/>
    </row>
    <row r="32" spans="1:13" ht="15.75" thickBot="1" x14ac:dyDescent="0.3">
      <c r="A32" s="1" t="s">
        <v>357</v>
      </c>
    </row>
    <row r="33" spans="1:4" ht="45" customHeight="1" x14ac:dyDescent="0.25">
      <c r="A33" s="82" t="s">
        <v>318</v>
      </c>
      <c r="B33" s="83"/>
      <c r="C33" s="83"/>
      <c r="D33" s="94" t="s">
        <v>319</v>
      </c>
    </row>
    <row r="34" spans="1:4" ht="15.75" thickBot="1" x14ac:dyDescent="0.3">
      <c r="A34" s="85"/>
      <c r="B34" s="86"/>
      <c r="C34" s="86"/>
      <c r="D34" s="105"/>
    </row>
    <row r="35" spans="1:4" ht="39" thickBot="1" x14ac:dyDescent="0.3">
      <c r="A35" s="73"/>
      <c r="B35" s="74">
        <v>3000002</v>
      </c>
      <c r="C35" s="74" t="s">
        <v>324</v>
      </c>
      <c r="D35" s="75">
        <v>0.41505231134287091</v>
      </c>
    </row>
  </sheetData>
  <mergeCells count="10">
    <mergeCell ref="A31:D31"/>
    <mergeCell ref="A33:C34"/>
    <mergeCell ref="D33:D34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1"/>
  <sheetViews>
    <sheetView workbookViewId="0">
      <selection activeCell="E28" sqref="E28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57</v>
      </c>
      <c r="B1" s="49" t="s">
        <v>34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888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65.552451000000005</v>
      </c>
      <c r="I6" s="14">
        <v>61.36665099999999</v>
      </c>
      <c r="J6" s="14">
        <v>26.543422439725539</v>
      </c>
      <c r="K6" s="14">
        <v>17.410802579725541</v>
      </c>
      <c r="L6" s="14">
        <v>4.2500247399999997</v>
      </c>
      <c r="M6" s="14">
        <v>4.8825951199999995</v>
      </c>
      <c r="N6" s="15">
        <v>0.28371765928249115</v>
      </c>
      <c r="O6" s="15">
        <v>0.35297391933161781</v>
      </c>
      <c r="P6" s="16">
        <v>0.43253822731381486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ca="1">SUM(H8:OFFSET(H6,MATCH("PROYECTOS",$A$8:$A$40,0),0))</f>
        <v>43.97663899999997</v>
      </c>
      <c r="I7" s="38">
        <f ca="1">SUM(I8:OFFSET(I6,MATCH("PROYECTOS",$A$8:$A$40,0),0))</f>
        <v>47.090094999999984</v>
      </c>
      <c r="J7" s="38">
        <f ca="1">SUM(J8:OFFSET(J6,MATCH("PROYECTOS",$A$8:$A$40,0),0))</f>
        <v>23.461555417674006</v>
      </c>
      <c r="K7" s="38">
        <f ca="1">SUM(K8:OFFSET(K6,MATCH("PROYECTOS",$A$8:$A$40,0),0))</f>
        <v>15.582995237674011</v>
      </c>
      <c r="L7" s="38">
        <f ca="1">SUM(L8:OFFSET(L6,MATCH("PROYECTOS",$A$8:$A$40,0),0))</f>
        <v>3.7641557100000003</v>
      </c>
      <c r="M7" s="38">
        <f ca="1">SUM(M8:OFFSET(M6,MATCH("PROYECTOS",$A$8:$A$40,0),0))</f>
        <v>4.1144044700000011</v>
      </c>
      <c r="N7" s="39">
        <f ca="1">IFERROR(K7/I7,0)</f>
        <v>0.33091874708840607</v>
      </c>
      <c r="O7" s="39">
        <f ca="1">IFERROR(SUM(K7,L7)/I7,0)</f>
        <v>0.41085393749309734</v>
      </c>
      <c r="P7" s="40">
        <f ca="1">IFERROR(SUM(K7,L7,M7)/I7,0)</f>
        <v>0.49822697146128114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513</v>
      </c>
      <c r="D8" s="68">
        <v>3000001</v>
      </c>
      <c r="E8" s="19" t="s">
        <v>276</v>
      </c>
      <c r="F8" s="69">
        <v>1</v>
      </c>
      <c r="G8" s="19" t="s">
        <v>532</v>
      </c>
      <c r="H8" s="20">
        <v>10.579465000000001</v>
      </c>
      <c r="I8" s="21">
        <v>12.462521000000004</v>
      </c>
      <c r="J8" s="21">
        <f t="shared" ref="J8:J20" si="0">SUM(K8,L8,M8)</f>
        <v>6.0344282908500553</v>
      </c>
      <c r="K8" s="21">
        <v>3.7779021608500551</v>
      </c>
      <c r="L8" s="21">
        <v>1.28564699</v>
      </c>
      <c r="M8" s="21">
        <v>0.97087914000000031</v>
      </c>
      <c r="N8" s="22">
        <f t="shared" ref="N8:N21" si="1">IFERROR(K8/I8,0)</f>
        <v>0.30314108685153301</v>
      </c>
      <c r="O8" s="22">
        <f t="shared" ref="O8:O21" si="2">IFERROR(SUM(K8,L8)/I8,0)</f>
        <v>0.406302155948227</v>
      </c>
      <c r="P8" s="23">
        <f t="shared" ref="P8:P21" si="3">IFERROR(SUM(K8,L8,M8)/I8,0)</f>
        <v>0.48420606800582749</v>
      </c>
      <c r="Q8" s="70">
        <v>699</v>
      </c>
      <c r="R8" s="21">
        <v>632</v>
      </c>
      <c r="S8" s="23">
        <f>IFERROR(R8/Q8,0)</f>
        <v>0.90414878397711018</v>
      </c>
    </row>
    <row r="9" spans="1:19" ht="25.5" x14ac:dyDescent="0.25">
      <c r="A9" s="17"/>
      <c r="B9" s="19">
        <v>5002994</v>
      </c>
      <c r="C9" s="19" t="s">
        <v>894</v>
      </c>
      <c r="D9" s="68">
        <v>3000475</v>
      </c>
      <c r="E9" s="19" t="s">
        <v>890</v>
      </c>
      <c r="F9" s="69">
        <v>553</v>
      </c>
      <c r="G9" s="19" t="s">
        <v>906</v>
      </c>
      <c r="H9" s="20">
        <v>28.374308999999979</v>
      </c>
      <c r="I9" s="21">
        <v>29.058071999999992</v>
      </c>
      <c r="J9" s="21">
        <f t="shared" si="0"/>
        <v>16.503705234623553</v>
      </c>
      <c r="K9" s="21">
        <v>11.337413994623553</v>
      </c>
      <c r="L9" s="21">
        <v>2.28756621</v>
      </c>
      <c r="M9" s="21">
        <v>2.8787250299999996</v>
      </c>
      <c r="N9" s="22">
        <f t="shared" si="1"/>
        <v>0.39016401344946616</v>
      </c>
      <c r="O9" s="22">
        <f t="shared" si="2"/>
        <v>0.46888796354498524</v>
      </c>
      <c r="P9" s="23">
        <f t="shared" si="3"/>
        <v>0.56795596193111353</v>
      </c>
      <c r="Q9" s="70">
        <v>5615</v>
      </c>
      <c r="R9" s="21">
        <v>5113.8330000000005</v>
      </c>
      <c r="S9" s="23">
        <f t="shared" ref="S9:S20" si="4">IFERROR(R9/Q9,0)</f>
        <v>0.91074496883348188</v>
      </c>
    </row>
    <row r="10" spans="1:19" ht="38.25" x14ac:dyDescent="0.25">
      <c r="A10" s="17"/>
      <c r="B10" s="19">
        <v>5003480</v>
      </c>
      <c r="C10" s="19" t="s">
        <v>895</v>
      </c>
      <c r="D10" s="68">
        <v>3000506</v>
      </c>
      <c r="E10" s="19" t="s">
        <v>891</v>
      </c>
      <c r="F10" s="69">
        <v>60</v>
      </c>
      <c r="G10" s="19" t="s">
        <v>310</v>
      </c>
      <c r="H10" s="20">
        <v>1.2775E-2</v>
      </c>
      <c r="I10" s="21">
        <v>9.8512999999999976E-2</v>
      </c>
      <c r="J10" s="21">
        <f t="shared" si="0"/>
        <v>4.2299579955465433E-2</v>
      </c>
      <c r="K10" s="21">
        <v>3.097487995546544E-2</v>
      </c>
      <c r="L10" s="21">
        <v>4.0204999999999998E-3</v>
      </c>
      <c r="M10" s="21">
        <v>7.3042000000000003E-3</v>
      </c>
      <c r="N10" s="22">
        <f t="shared" si="1"/>
        <v>0.31442428872804046</v>
      </c>
      <c r="O10" s="22">
        <f t="shared" si="2"/>
        <v>0.35523616127278068</v>
      </c>
      <c r="P10" s="23">
        <f t="shared" si="3"/>
        <v>0.42938069042121796</v>
      </c>
      <c r="Q10" s="70">
        <v>19</v>
      </c>
      <c r="R10" s="21">
        <v>16</v>
      </c>
      <c r="S10" s="23">
        <f t="shared" si="4"/>
        <v>0.84210526315789469</v>
      </c>
    </row>
    <row r="11" spans="1:19" ht="25.5" x14ac:dyDescent="0.25">
      <c r="A11" s="17"/>
      <c r="B11" s="19">
        <v>5004118</v>
      </c>
      <c r="C11" s="19" t="s">
        <v>896</v>
      </c>
      <c r="D11" s="68">
        <v>3000341</v>
      </c>
      <c r="E11" s="19" t="s">
        <v>889</v>
      </c>
      <c r="F11" s="69">
        <v>36</v>
      </c>
      <c r="G11" s="19" t="s">
        <v>534</v>
      </c>
      <c r="H11" s="20">
        <v>0.15599099999999999</v>
      </c>
      <c r="I11" s="21">
        <v>0.27151500000000001</v>
      </c>
      <c r="J11" s="21">
        <f t="shared" si="0"/>
        <v>7.758893995775272E-2</v>
      </c>
      <c r="K11" s="21">
        <v>6.6020799577527212E-3</v>
      </c>
      <c r="L11" s="21">
        <v>3.0582999999999999E-2</v>
      </c>
      <c r="M11" s="21">
        <v>4.040386E-2</v>
      </c>
      <c r="N11" s="22">
        <f t="shared" si="1"/>
        <v>2.4315709842007701E-2</v>
      </c>
      <c r="O11" s="22">
        <f t="shared" si="2"/>
        <v>0.13695405394822652</v>
      </c>
      <c r="P11" s="23">
        <f t="shared" si="3"/>
        <v>0.28576299636393099</v>
      </c>
      <c r="Q11" s="70">
        <v>7</v>
      </c>
      <c r="R11" s="21">
        <v>7</v>
      </c>
      <c r="S11" s="23">
        <f t="shared" si="4"/>
        <v>1</v>
      </c>
    </row>
    <row r="12" spans="1:19" ht="38.25" x14ac:dyDescent="0.25">
      <c r="A12" s="17"/>
      <c r="B12" s="19">
        <v>5004120</v>
      </c>
      <c r="C12" s="19" t="s">
        <v>897</v>
      </c>
      <c r="D12" s="68">
        <v>3000507</v>
      </c>
      <c r="E12" s="19" t="s">
        <v>892</v>
      </c>
      <c r="F12" s="69">
        <v>59</v>
      </c>
      <c r="G12" s="19" t="s">
        <v>578</v>
      </c>
      <c r="H12" s="20">
        <v>0.240815</v>
      </c>
      <c r="I12" s="21">
        <v>0.33472000000000007</v>
      </c>
      <c r="J12" s="21">
        <f t="shared" si="0"/>
        <v>0.17333130028477553</v>
      </c>
      <c r="K12" s="21">
        <v>0.10225540028477553</v>
      </c>
      <c r="L12" s="21">
        <v>3.91455E-2</v>
      </c>
      <c r="M12" s="21">
        <v>3.1930400000000005E-2</v>
      </c>
      <c r="N12" s="22">
        <f t="shared" si="1"/>
        <v>0.30549534023893254</v>
      </c>
      <c r="O12" s="22">
        <f t="shared" si="2"/>
        <v>0.42244532828864573</v>
      </c>
      <c r="P12" s="23">
        <f t="shared" si="3"/>
        <v>0.51783968775327283</v>
      </c>
      <c r="Q12" s="70">
        <v>201.5</v>
      </c>
      <c r="R12" s="21">
        <v>201.5</v>
      </c>
      <c r="S12" s="23">
        <f t="shared" si="4"/>
        <v>1</v>
      </c>
    </row>
    <row r="13" spans="1:19" ht="25.5" x14ac:dyDescent="0.25">
      <c r="A13" s="17"/>
      <c r="B13" s="19">
        <v>5005115</v>
      </c>
      <c r="C13" s="19" t="s">
        <v>898</v>
      </c>
      <c r="D13" s="68">
        <v>3000001</v>
      </c>
      <c r="E13" s="19" t="s">
        <v>276</v>
      </c>
      <c r="F13" s="69">
        <v>533</v>
      </c>
      <c r="G13" s="19" t="s">
        <v>907</v>
      </c>
      <c r="H13" s="20">
        <v>1.04E-2</v>
      </c>
      <c r="I13" s="21">
        <v>1.04E-2</v>
      </c>
      <c r="J13" s="21">
        <f t="shared" si="0"/>
        <v>4.31304997769203E-3</v>
      </c>
      <c r="K13" s="21">
        <v>3.0719999776920304E-3</v>
      </c>
      <c r="L13" s="21">
        <v>1.22105E-3</v>
      </c>
      <c r="M13" s="21">
        <v>2.0000000000000002E-5</v>
      </c>
      <c r="N13" s="22">
        <f t="shared" si="1"/>
        <v>0.29538461323961834</v>
      </c>
      <c r="O13" s="22">
        <f t="shared" si="2"/>
        <v>0.41279326708577213</v>
      </c>
      <c r="P13" s="23">
        <f t="shared" si="3"/>
        <v>0.41471634400884905</v>
      </c>
      <c r="Q13" s="70">
        <v>40</v>
      </c>
      <c r="R13" s="21">
        <v>39</v>
      </c>
      <c r="S13" s="23">
        <f t="shared" si="4"/>
        <v>0.97499999999999998</v>
      </c>
    </row>
    <row r="14" spans="1:19" ht="38.25" x14ac:dyDescent="0.25">
      <c r="A14" s="17"/>
      <c r="B14" s="19">
        <v>5005116</v>
      </c>
      <c r="C14" s="19" t="s">
        <v>899</v>
      </c>
      <c r="D14" s="68">
        <v>3000001</v>
      </c>
      <c r="E14" s="19" t="s">
        <v>276</v>
      </c>
      <c r="F14" s="69">
        <v>91</v>
      </c>
      <c r="G14" s="19" t="s">
        <v>908</v>
      </c>
      <c r="H14" s="20">
        <v>1E-3</v>
      </c>
      <c r="I14" s="21">
        <v>1E-3</v>
      </c>
      <c r="J14" s="21">
        <f t="shared" si="0"/>
        <v>0</v>
      </c>
      <c r="K14" s="21">
        <v>0</v>
      </c>
      <c r="L14" s="21">
        <v>0</v>
      </c>
      <c r="M14" s="21">
        <v>0</v>
      </c>
      <c r="N14" s="22">
        <f t="shared" si="1"/>
        <v>0</v>
      </c>
      <c r="O14" s="22">
        <f t="shared" si="2"/>
        <v>0</v>
      </c>
      <c r="P14" s="23">
        <f t="shared" si="3"/>
        <v>0</v>
      </c>
      <c r="Q14" s="70">
        <v>0</v>
      </c>
      <c r="R14" s="21">
        <v>0</v>
      </c>
      <c r="S14" s="23">
        <f t="shared" si="4"/>
        <v>0</v>
      </c>
    </row>
    <row r="15" spans="1:19" ht="25.5" x14ac:dyDescent="0.25">
      <c r="A15" s="17"/>
      <c r="B15" s="19">
        <v>5005117</v>
      </c>
      <c r="C15" s="19" t="s">
        <v>900</v>
      </c>
      <c r="D15" s="68">
        <v>3000475</v>
      </c>
      <c r="E15" s="19" t="s">
        <v>890</v>
      </c>
      <c r="F15" s="69">
        <v>112</v>
      </c>
      <c r="G15" s="19" t="s">
        <v>716</v>
      </c>
      <c r="H15" s="20">
        <v>4.3230989999999991</v>
      </c>
      <c r="I15" s="21">
        <v>4.3360989999999999</v>
      </c>
      <c r="J15" s="21">
        <f t="shared" si="0"/>
        <v>0.45146367103340312</v>
      </c>
      <c r="K15" s="21">
        <v>0.21276070103340317</v>
      </c>
      <c r="L15" s="21">
        <v>0.10147945999999999</v>
      </c>
      <c r="M15" s="21">
        <v>0.13722350999999999</v>
      </c>
      <c r="N15" s="22">
        <f t="shared" si="1"/>
        <v>4.9067307050277953E-2</v>
      </c>
      <c r="O15" s="22">
        <f t="shared" si="2"/>
        <v>7.2470707203272602E-2</v>
      </c>
      <c r="P15" s="23">
        <f t="shared" si="3"/>
        <v>0.10411747310967834</v>
      </c>
      <c r="Q15" s="70">
        <v>9</v>
      </c>
      <c r="R15" s="21">
        <v>9</v>
      </c>
      <c r="S15" s="23">
        <f t="shared" si="4"/>
        <v>1</v>
      </c>
    </row>
    <row r="16" spans="1:19" ht="25.5" x14ac:dyDescent="0.25">
      <c r="A16" s="17"/>
      <c r="B16" s="19">
        <v>5005118</v>
      </c>
      <c r="C16" s="19" t="s">
        <v>901</v>
      </c>
      <c r="D16" s="68">
        <v>3000475</v>
      </c>
      <c r="E16" s="19" t="s">
        <v>890</v>
      </c>
      <c r="F16" s="69">
        <v>86</v>
      </c>
      <c r="G16" s="19" t="s">
        <v>501</v>
      </c>
      <c r="H16" s="20">
        <v>6.4326999999999995E-2</v>
      </c>
      <c r="I16" s="21">
        <v>0.1002</v>
      </c>
      <c r="J16" s="21">
        <f t="shared" si="0"/>
        <v>6.5356980074051343E-2</v>
      </c>
      <c r="K16" s="21">
        <v>4.7486020074051338E-2</v>
      </c>
      <c r="L16" s="21">
        <v>-1.059E-3</v>
      </c>
      <c r="M16" s="21">
        <v>1.8929959999999999E-2</v>
      </c>
      <c r="N16" s="22">
        <f t="shared" si="1"/>
        <v>0.47391237598853631</v>
      </c>
      <c r="O16" s="22">
        <f t="shared" si="2"/>
        <v>0.46334351371308724</v>
      </c>
      <c r="P16" s="23">
        <f t="shared" si="3"/>
        <v>0.65226527020011327</v>
      </c>
      <c r="Q16" s="70">
        <v>70</v>
      </c>
      <c r="R16" s="21">
        <v>60.5</v>
      </c>
      <c r="S16" s="23">
        <f t="shared" si="4"/>
        <v>0.86428571428571432</v>
      </c>
    </row>
    <row r="17" spans="1:19" ht="51" x14ac:dyDescent="0.25">
      <c r="A17" s="17"/>
      <c r="B17" s="19">
        <v>5005119</v>
      </c>
      <c r="C17" s="19" t="s">
        <v>902</v>
      </c>
      <c r="D17" s="68">
        <v>3000506</v>
      </c>
      <c r="E17" s="19" t="s">
        <v>891</v>
      </c>
      <c r="F17" s="69">
        <v>36</v>
      </c>
      <c r="G17" s="19" t="s">
        <v>534</v>
      </c>
      <c r="H17" s="20">
        <v>2.003E-3</v>
      </c>
      <c r="I17" s="21">
        <v>0.118883</v>
      </c>
      <c r="J17" s="21">
        <f t="shared" si="0"/>
        <v>2.0958500132483897E-2</v>
      </c>
      <c r="K17" s="21">
        <v>7.7910001324838964E-3</v>
      </c>
      <c r="L17" s="21">
        <v>4.6600000000000009E-3</v>
      </c>
      <c r="M17" s="21">
        <v>8.5075000000000012E-3</v>
      </c>
      <c r="N17" s="22">
        <f t="shared" si="1"/>
        <v>6.5535022942589741E-2</v>
      </c>
      <c r="O17" s="22">
        <f t="shared" si="2"/>
        <v>0.1047332262180791</v>
      </c>
      <c r="P17" s="23">
        <f t="shared" si="3"/>
        <v>0.1762951820906597</v>
      </c>
      <c r="Q17" s="70">
        <v>22</v>
      </c>
      <c r="R17" s="21">
        <v>20</v>
      </c>
      <c r="S17" s="23">
        <f t="shared" si="4"/>
        <v>0.90909090909090906</v>
      </c>
    </row>
    <row r="18" spans="1:19" ht="51" x14ac:dyDescent="0.25">
      <c r="A18" s="17"/>
      <c r="B18" s="19">
        <v>5005120</v>
      </c>
      <c r="C18" s="19" t="s">
        <v>903</v>
      </c>
      <c r="D18" s="68">
        <v>3000506</v>
      </c>
      <c r="E18" s="19" t="s">
        <v>891</v>
      </c>
      <c r="F18" s="69">
        <v>36</v>
      </c>
      <c r="G18" s="19" t="s">
        <v>534</v>
      </c>
      <c r="H18" s="20">
        <v>8.0205000000000012E-2</v>
      </c>
      <c r="I18" s="21">
        <v>0.16592200000000001</v>
      </c>
      <c r="J18" s="21">
        <f t="shared" si="0"/>
        <v>6.0495000538514462E-2</v>
      </c>
      <c r="K18" s="21">
        <v>3.9138000538514461E-2</v>
      </c>
      <c r="L18" s="21">
        <v>5.5420000000000001E-3</v>
      </c>
      <c r="M18" s="21">
        <v>1.5815000000000003E-2</v>
      </c>
      <c r="N18" s="22">
        <f t="shared" si="1"/>
        <v>0.23588192366602656</v>
      </c>
      <c r="O18" s="22">
        <f t="shared" si="2"/>
        <v>0.2692831603917169</v>
      </c>
      <c r="P18" s="23">
        <f t="shared" si="3"/>
        <v>0.36459903170474356</v>
      </c>
      <c r="Q18" s="70">
        <v>14</v>
      </c>
      <c r="R18" s="21">
        <v>4</v>
      </c>
      <c r="S18" s="23">
        <f t="shared" si="4"/>
        <v>0.2857142857142857</v>
      </c>
    </row>
    <row r="19" spans="1:19" ht="25.5" x14ac:dyDescent="0.25">
      <c r="A19" s="17"/>
      <c r="B19" s="19">
        <v>5005121</v>
      </c>
      <c r="C19" s="19" t="s">
        <v>904</v>
      </c>
      <c r="D19" s="68">
        <v>3000507</v>
      </c>
      <c r="E19" s="19" t="s">
        <v>892</v>
      </c>
      <c r="F19" s="69">
        <v>60</v>
      </c>
      <c r="G19" s="19" t="s">
        <v>310</v>
      </c>
      <c r="H19" s="20">
        <v>0.13125000000000001</v>
      </c>
      <c r="I19" s="21">
        <v>0.13124999999999998</v>
      </c>
      <c r="J19" s="21">
        <f t="shared" si="0"/>
        <v>2.761487024626404E-2</v>
      </c>
      <c r="K19" s="21">
        <v>1.759900024626404E-2</v>
      </c>
      <c r="L19" s="21">
        <v>5.3499999999999997E-3</v>
      </c>
      <c r="M19" s="21">
        <v>4.6658699999999999E-3</v>
      </c>
      <c r="N19" s="22">
        <f t="shared" si="1"/>
        <v>0.13408762092391652</v>
      </c>
      <c r="O19" s="22">
        <f t="shared" si="2"/>
        <v>0.17484952568582129</v>
      </c>
      <c r="P19" s="23">
        <f t="shared" si="3"/>
        <v>0.210399011400107</v>
      </c>
      <c r="Q19" s="70">
        <v>1</v>
      </c>
      <c r="R19" s="21">
        <v>1</v>
      </c>
      <c r="S19" s="23">
        <f t="shared" si="4"/>
        <v>1</v>
      </c>
    </row>
    <row r="20" spans="1:19" ht="38.25" x14ac:dyDescent="0.25">
      <c r="A20" s="17"/>
      <c r="B20" s="19">
        <v>5005122</v>
      </c>
      <c r="C20" s="19" t="s">
        <v>905</v>
      </c>
      <c r="D20" s="68">
        <v>3000676</v>
      </c>
      <c r="E20" s="19" t="s">
        <v>893</v>
      </c>
      <c r="F20" s="69">
        <v>59</v>
      </c>
      <c r="G20" s="19" t="s">
        <v>578</v>
      </c>
      <c r="H20" s="20">
        <v>1E-3</v>
      </c>
      <c r="I20" s="21">
        <v>1E-3</v>
      </c>
      <c r="J20" s="21">
        <f t="shared" si="0"/>
        <v>0</v>
      </c>
      <c r="K20" s="21">
        <v>0</v>
      </c>
      <c r="L20" s="21">
        <v>0</v>
      </c>
      <c r="M20" s="21">
        <v>0</v>
      </c>
      <c r="N20" s="22">
        <f t="shared" si="1"/>
        <v>0</v>
      </c>
      <c r="O20" s="22">
        <f t="shared" si="2"/>
        <v>0</v>
      </c>
      <c r="P20" s="23">
        <f t="shared" si="3"/>
        <v>0</v>
      </c>
      <c r="Q20" s="70">
        <v>0</v>
      </c>
      <c r="R20" s="21">
        <v>0</v>
      </c>
      <c r="S20" s="23">
        <f t="shared" si="4"/>
        <v>0</v>
      </c>
    </row>
    <row r="21" spans="1:19" ht="15.75" thickBot="1" x14ac:dyDescent="0.3">
      <c r="A21" s="41" t="s">
        <v>294</v>
      </c>
      <c r="B21" s="43"/>
      <c r="C21" s="43"/>
      <c r="D21" s="65"/>
      <c r="E21" s="43"/>
      <c r="F21" s="66"/>
      <c r="G21" s="43"/>
      <c r="H21" s="44">
        <f t="shared" ref="H21:M21" ca="1" si="5">OFFSET(H21,-MATCH("PROYECTOS",$A$8:$A$40,0)-1,0)-(OFFSET(H21,-MATCH("PROYECTOS",$A$8:$A$40,0),0))</f>
        <v>21.575812000000035</v>
      </c>
      <c r="I21" s="45">
        <f t="shared" ca="1" si="5"/>
        <v>14.276556000000006</v>
      </c>
      <c r="J21" s="45">
        <f t="shared" ca="1" si="5"/>
        <v>3.081867022051533</v>
      </c>
      <c r="K21" s="45">
        <f t="shared" ca="1" si="5"/>
        <v>1.8278073420515302</v>
      </c>
      <c r="L21" s="45">
        <f t="shared" ca="1" si="5"/>
        <v>0.48586902999999948</v>
      </c>
      <c r="M21" s="45">
        <f t="shared" ca="1" si="5"/>
        <v>0.76819064999999842</v>
      </c>
      <c r="N21" s="46">
        <f t="shared" ca="1" si="1"/>
        <v>0.12802859051241275</v>
      </c>
      <c r="O21" s="46">
        <f t="shared" ca="1" si="2"/>
        <v>0.16206124026351515</v>
      </c>
      <c r="P21" s="47">
        <f t="shared" ca="1" si="3"/>
        <v>0.21586908089398638</v>
      </c>
      <c r="Q21" s="67"/>
      <c r="R21" s="45"/>
      <c r="S21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"/>
  <sheetViews>
    <sheetView workbookViewId="0">
      <selection activeCell="A8" sqref="A8:L8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58</v>
      </c>
      <c r="B1" s="50" t="s">
        <v>35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911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49.601283999999985</v>
      </c>
      <c r="E6" s="14">
        <v>50.946666999999998</v>
      </c>
      <c r="F6" s="14">
        <v>25.403835442022629</v>
      </c>
      <c r="G6" s="14">
        <v>17.354548142022622</v>
      </c>
      <c r="H6" s="14">
        <v>3.5653557700000005</v>
      </c>
      <c r="I6" s="14">
        <v>4.4839315300000004</v>
      </c>
      <c r="J6" s="15">
        <v>0.34064148184654797</v>
      </c>
      <c r="K6" s="15">
        <v>0.41062360197228648</v>
      </c>
      <c r="L6" s="16">
        <v>0.49863586644485741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49.601283999999993</v>
      </c>
      <c r="E7" s="38">
        <f ca="1">SUM(E8:OFFSET(E6,MATCH("GOBIERNOS REGIONALES",$A$8:$A$50,0),0))</f>
        <v>50.946666999999998</v>
      </c>
      <c r="F7" s="38">
        <f ca="1">SUM(F8:OFFSET(F6,MATCH("GOBIERNOS REGIONALES",$A$8:$A$50,0),0))</f>
        <v>25.403835442022622</v>
      </c>
      <c r="G7" s="38">
        <f ca="1">SUM(G8:OFFSET(G6,MATCH("GOBIERNOS REGIONALES",$A$8:$A$50,0),0))</f>
        <v>17.354548142022622</v>
      </c>
      <c r="H7" s="38">
        <f ca="1">SUM(H8:OFFSET(H6,MATCH("GOBIERNOS REGIONALES",$A$8:$A$50,0),0))</f>
        <v>3.5653557699999996</v>
      </c>
      <c r="I7" s="38">
        <f ca="1">SUM(I8:OFFSET(I6,MATCH("GOBIERNOS REGIONALES",$A$8:$A$50,0),0))</f>
        <v>4.4839315299999996</v>
      </c>
      <c r="J7" s="39">
        <f ca="1">IFERROR(G7/E7,0)</f>
        <v>0.34064148184654797</v>
      </c>
      <c r="K7" s="39">
        <f ca="1">IFERROR(SUM(G7,H7)/E7,0)</f>
        <v>0.41062360197228648</v>
      </c>
      <c r="L7" s="40">
        <f ca="1">IFERROR(SUM(G7,H7,I7)/E7,0)</f>
        <v>0.49863586644485741</v>
      </c>
      <c r="M7" s="4"/>
    </row>
    <row r="8" spans="1:13" ht="25.5" x14ac:dyDescent="0.25">
      <c r="A8" s="17"/>
      <c r="B8" s="18">
        <v>211</v>
      </c>
      <c r="C8" s="19" t="s">
        <v>155</v>
      </c>
      <c r="D8" s="20">
        <v>49.601283999999993</v>
      </c>
      <c r="E8" s="21">
        <v>50.946666999999998</v>
      </c>
      <c r="F8" s="21">
        <f t="shared" ref="F8:F10" si="0">SUM(G8,H8,I8)</f>
        <v>25.403835442022622</v>
      </c>
      <c r="G8" s="21">
        <v>17.354548142022622</v>
      </c>
      <c r="H8" s="21">
        <v>3.5653557699999996</v>
      </c>
      <c r="I8" s="21">
        <v>4.4839315299999996</v>
      </c>
      <c r="J8" s="22">
        <f t="shared" ref="J8:J10" si="1">IFERROR(G8/E8,0)</f>
        <v>0.34064148184654797</v>
      </c>
      <c r="K8" s="22">
        <f t="shared" ref="K8:K10" si="2">IFERROR(SUM(G8,H8)/E8,0)</f>
        <v>0.41062360197228648</v>
      </c>
      <c r="L8" s="23">
        <f t="shared" ref="L8:L10" si="3">IFERROR(SUM(G8,H8,I8)/E8,0)</f>
        <v>0.49863586644485741</v>
      </c>
      <c r="M8" s="4"/>
    </row>
    <row r="9" spans="1:13" ht="15.75" thickBot="1" x14ac:dyDescent="0.3">
      <c r="A9" s="41" t="s">
        <v>206</v>
      </c>
      <c r="B9" s="58"/>
      <c r="C9" s="43"/>
      <c r="D9" s="44">
        <f ca="1">SUM(D10:OFFSET(D8,(MATCH("GOBIERNOS LOCALES",$A$8:$A$50,0)-MATCH("GOBIERNOS REGIONALES",$A$8:$A$50,0)),0))</f>
        <v>0</v>
      </c>
      <c r="E9" s="45">
        <f ca="1">SUM(E10:OFFSET(E8,(MATCH("GOBIERNOS LOCALES",$A$8:$A$50,0)-MATCH("GOBIERNOS REGIONALES",$A$8:$A$50,0)),0))</f>
        <v>0</v>
      </c>
      <c r="F9" s="45">
        <f ca="1">SUM(F10:OFFSET(F8,(MATCH("GOBIERNOS LOCALES",$A$8:$A$50,0)-MATCH("GOBIERNOS REGIONALES",$A$8:$A$50,0)),0))</f>
        <v>0</v>
      </c>
      <c r="G9" s="45">
        <f ca="1">SUM(G10:OFFSET(G8,(MATCH("GOBIERNOS LOCALES",$A$8:$A$50,0)-MATCH("GOBIERNOS REGIONALES",$A$8:$A$50,0)),0))</f>
        <v>0</v>
      </c>
      <c r="H9" s="45">
        <f ca="1">SUM(H10:OFFSET(H8,(MATCH("GOBIERNOS LOCALES",$A$8:$A$50,0)-MATCH("GOBIERNOS REGIONALES",$A$8:$A$50,0)),0))</f>
        <v>0</v>
      </c>
      <c r="I9" s="45">
        <f ca="1">SUM(I10:OFFSET(I8,(MATCH("GOBIERNOS LOCALES",$A$8:$A$50,0)-MATCH("GOBIERNOS REGIONALES",$A$8:$A$50,0)),0))</f>
        <v>0</v>
      </c>
      <c r="J9" s="46">
        <f ca="1">IFERROR(G9/E9,0)</f>
        <v>0</v>
      </c>
      <c r="K9" s="46">
        <f ca="1">IFERROR(SUM(G9,H9)/E9,0)</f>
        <v>0</v>
      </c>
      <c r="L9" s="47">
        <f ca="1">IFERROR(SUM(G9,H9,I9)/E9,0)</f>
        <v>0</v>
      </c>
      <c r="M9" s="4"/>
    </row>
    <row r="10" spans="1:13" x14ac:dyDescent="0.25">
      <c r="A10" t="s">
        <v>233</v>
      </c>
      <c r="D10" s="5"/>
      <c r="E10" s="5"/>
      <c r="F10" s="5">
        <f t="shared" si="0"/>
        <v>0</v>
      </c>
      <c r="G10" s="5"/>
      <c r="H10" s="5"/>
      <c r="I10" s="5"/>
      <c r="J10" s="4">
        <f t="shared" si="1"/>
        <v>0</v>
      </c>
      <c r="K10" s="4">
        <f t="shared" si="2"/>
        <v>0</v>
      </c>
      <c r="L10" s="4">
        <f t="shared" si="3"/>
        <v>0</v>
      </c>
      <c r="M10" s="4"/>
    </row>
    <row r="11" spans="1:13" x14ac:dyDescent="0.25">
      <c r="D11" s="5"/>
      <c r="E11" s="5"/>
      <c r="F11" s="5"/>
      <c r="G11" s="5"/>
      <c r="H11" s="5"/>
      <c r="I11" s="5"/>
      <c r="J11" s="4"/>
      <c r="K11" s="4"/>
      <c r="L11" s="4"/>
      <c r="M11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topLeftCell="A13"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58</v>
      </c>
      <c r="B1" s="51" t="s">
        <v>35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912</v>
      </c>
      <c r="N2" s="72" t="s">
        <v>930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49.601283999999985</v>
      </c>
      <c r="E6" s="14">
        <f ca="1">SUM(E7:OFFSET(E7,50,0))</f>
        <v>50.946666999999998</v>
      </c>
      <c r="F6" s="14">
        <f ca="1">SUM(F7:OFFSET(F7,50,0))</f>
        <v>25.403835442022629</v>
      </c>
      <c r="G6" s="14">
        <f ca="1">SUM(G7:OFFSET(G7,50,0))</f>
        <v>17.354548142022622</v>
      </c>
      <c r="H6" s="14">
        <f ca="1">SUM(H7:OFFSET(H7,50,0))</f>
        <v>3.5653557700000005</v>
      </c>
      <c r="I6" s="14">
        <f ca="1">SUM(I7:OFFSET(I7,50,0))</f>
        <v>4.4839315300000004</v>
      </c>
      <c r="J6" s="15">
        <f ca="1">IFERROR(G6/E6,0)</f>
        <v>0.34064148184654797</v>
      </c>
      <c r="K6" s="15">
        <f ca="1">IFERROR(SUM(G6,H6)/E6,0)</f>
        <v>0.41062360197228648</v>
      </c>
      <c r="L6" s="16">
        <f ca="1">IFERROR(SUM(G6,H6,I6)/E6,0)</f>
        <v>0.49863586644485741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</v>
      </c>
      <c r="C7" s="19" t="s">
        <v>250</v>
      </c>
      <c r="D7" s="20">
        <v>0</v>
      </c>
      <c r="E7" s="21">
        <v>1.015026</v>
      </c>
      <c r="F7" s="21">
        <f t="shared" ref="F7:F30" si="0">SUM(G7,H7,I7)</f>
        <v>0.47572062678762927</v>
      </c>
      <c r="G7" s="21">
        <v>0.31641938678762926</v>
      </c>
      <c r="H7" s="21">
        <v>6.537076E-2</v>
      </c>
      <c r="I7" s="21">
        <v>9.3930480000000011E-2</v>
      </c>
      <c r="J7" s="22">
        <f t="shared" ref="J7:J30" si="1">IFERROR(G7/E7,0)</f>
        <v>0.31173525287788617</v>
      </c>
      <c r="K7" s="22">
        <f t="shared" ref="K7:K30" si="2">IFERROR(SUM(G7,H7)/E7,0)</f>
        <v>0.37613829280001621</v>
      </c>
      <c r="L7" s="23">
        <f t="shared" ref="L7:L30" si="3">IFERROR(SUM(G7,H7,I7)/E7,0)</f>
        <v>0.46867826714550098</v>
      </c>
      <c r="M7" s="4"/>
      <c r="N7" t="s">
        <v>251</v>
      </c>
      <c r="O7" s="5">
        <v>0.74176160547908132</v>
      </c>
      <c r="P7" s="71">
        <v>0.55621496705060425</v>
      </c>
    </row>
    <row r="8" spans="1:16" x14ac:dyDescent="0.25">
      <c r="A8" s="17"/>
      <c r="B8" s="55">
        <v>2</v>
      </c>
      <c r="C8" s="19" t="s">
        <v>251</v>
      </c>
      <c r="D8" s="20">
        <v>0</v>
      </c>
      <c r="E8" s="21">
        <v>1.3335880000000002</v>
      </c>
      <c r="F8" s="21">
        <f t="shared" si="0"/>
        <v>0.74176160547908132</v>
      </c>
      <c r="G8" s="21">
        <v>0.53222402547908132</v>
      </c>
      <c r="H8" s="21">
        <v>0.10052588999999998</v>
      </c>
      <c r="I8" s="21">
        <v>0.10901169000000001</v>
      </c>
      <c r="J8" s="22">
        <f t="shared" si="1"/>
        <v>0.39909179257692873</v>
      </c>
      <c r="K8" s="22">
        <f t="shared" si="2"/>
        <v>0.47447181249312476</v>
      </c>
      <c r="L8" s="23">
        <f t="shared" si="3"/>
        <v>0.55621496705060425</v>
      </c>
      <c r="M8" s="4"/>
      <c r="N8" t="s">
        <v>265</v>
      </c>
      <c r="O8" s="5">
        <v>0.47217497769868844</v>
      </c>
      <c r="P8" s="71">
        <v>0.52598069931590863</v>
      </c>
    </row>
    <row r="9" spans="1:16" x14ac:dyDescent="0.25">
      <c r="A9" s="17"/>
      <c r="B9" s="55">
        <v>3</v>
      </c>
      <c r="C9" s="19" t="s">
        <v>252</v>
      </c>
      <c r="D9" s="20">
        <v>0</v>
      </c>
      <c r="E9" s="21">
        <v>1.3005969999999993</v>
      </c>
      <c r="F9" s="21">
        <f t="shared" si="0"/>
        <v>0.66387660796979264</v>
      </c>
      <c r="G9" s="21">
        <v>0.45096329796979262</v>
      </c>
      <c r="H9" s="21">
        <v>0.10378561000000001</v>
      </c>
      <c r="I9" s="21">
        <v>0.10912770000000001</v>
      </c>
      <c r="J9" s="22">
        <f t="shared" si="1"/>
        <v>0.34673561292990285</v>
      </c>
      <c r="K9" s="22">
        <f t="shared" si="2"/>
        <v>0.42653405164689207</v>
      </c>
      <c r="L9" s="23">
        <f t="shared" si="3"/>
        <v>0.51043990411310569</v>
      </c>
      <c r="M9" s="4"/>
      <c r="N9" t="s">
        <v>261</v>
      </c>
      <c r="O9" s="5">
        <v>0.70680147964214013</v>
      </c>
      <c r="P9" s="71">
        <v>0.52511644190680473</v>
      </c>
    </row>
    <row r="10" spans="1:16" x14ac:dyDescent="0.25">
      <c r="A10" s="17"/>
      <c r="B10" s="55">
        <v>4</v>
      </c>
      <c r="C10" s="19" t="s">
        <v>253</v>
      </c>
      <c r="D10" s="20">
        <v>0</v>
      </c>
      <c r="E10" s="21">
        <v>2.3114129999999999</v>
      </c>
      <c r="F10" s="21">
        <f t="shared" si="0"/>
        <v>1.2137405448564498</v>
      </c>
      <c r="G10" s="21">
        <v>0.86436222485644976</v>
      </c>
      <c r="H10" s="21">
        <v>0.14594608000000001</v>
      </c>
      <c r="I10" s="21">
        <v>0.20343223999999999</v>
      </c>
      <c r="J10" s="22">
        <f t="shared" si="1"/>
        <v>0.37395403800897969</v>
      </c>
      <c r="K10" s="22">
        <f t="shared" si="2"/>
        <v>0.43709553630461101</v>
      </c>
      <c r="L10" s="23">
        <f t="shared" si="3"/>
        <v>0.52510760511273835</v>
      </c>
      <c r="M10" s="4"/>
      <c r="N10" t="s">
        <v>253</v>
      </c>
      <c r="O10" s="5">
        <v>1.2137405448564498</v>
      </c>
      <c r="P10" s="71">
        <v>0.52510760511273835</v>
      </c>
    </row>
    <row r="11" spans="1:16" x14ac:dyDescent="0.25">
      <c r="A11" s="17"/>
      <c r="B11" s="55">
        <v>5</v>
      </c>
      <c r="C11" s="19" t="s">
        <v>254</v>
      </c>
      <c r="D11" s="20">
        <v>0</v>
      </c>
      <c r="E11" s="21">
        <v>1.9596579999999997</v>
      </c>
      <c r="F11" s="21">
        <f t="shared" si="0"/>
        <v>0.97750298256494794</v>
      </c>
      <c r="G11" s="21">
        <v>0.694988692564948</v>
      </c>
      <c r="H11" s="21">
        <v>0.13270264999999998</v>
      </c>
      <c r="I11" s="21">
        <v>0.14981164000000005</v>
      </c>
      <c r="J11" s="22">
        <f t="shared" si="1"/>
        <v>0.35464795008361055</v>
      </c>
      <c r="K11" s="22">
        <f t="shared" si="2"/>
        <v>0.42236519972615022</v>
      </c>
      <c r="L11" s="23">
        <f t="shared" si="3"/>
        <v>0.49881304929990239</v>
      </c>
      <c r="M11" s="4"/>
      <c r="N11" t="s">
        <v>255</v>
      </c>
      <c r="O11" s="5">
        <v>0.73521515006365901</v>
      </c>
      <c r="P11" s="71">
        <v>0.51990670586888399</v>
      </c>
    </row>
    <row r="12" spans="1:16" x14ac:dyDescent="0.25">
      <c r="A12" s="17"/>
      <c r="B12" s="55">
        <v>6</v>
      </c>
      <c r="C12" s="19" t="s">
        <v>255</v>
      </c>
      <c r="D12" s="20">
        <v>0</v>
      </c>
      <c r="E12" s="21">
        <v>1.414129</v>
      </c>
      <c r="F12" s="21">
        <f t="shared" si="0"/>
        <v>0.73521515006365901</v>
      </c>
      <c r="G12" s="21">
        <v>0.51806416006365907</v>
      </c>
      <c r="H12" s="21">
        <v>9.3543959999999995E-2</v>
      </c>
      <c r="I12" s="21">
        <v>0.12360702999999999</v>
      </c>
      <c r="J12" s="22">
        <f t="shared" si="1"/>
        <v>0.36634858634796336</v>
      </c>
      <c r="K12" s="22">
        <f t="shared" si="2"/>
        <v>0.43249811018914053</v>
      </c>
      <c r="L12" s="23">
        <f t="shared" si="3"/>
        <v>0.51990670586888399</v>
      </c>
      <c r="M12" s="4"/>
      <c r="N12" t="s">
        <v>257</v>
      </c>
      <c r="O12" s="5">
        <v>0.91973548544497097</v>
      </c>
      <c r="P12" s="71">
        <v>0.51583189220329795</v>
      </c>
    </row>
    <row r="13" spans="1:16" x14ac:dyDescent="0.25">
      <c r="A13" s="17"/>
      <c r="B13" s="55">
        <v>8</v>
      </c>
      <c r="C13" s="19" t="s">
        <v>257</v>
      </c>
      <c r="D13" s="20">
        <v>0</v>
      </c>
      <c r="E13" s="21">
        <v>1.7830139999999997</v>
      </c>
      <c r="F13" s="21">
        <f t="shared" si="0"/>
        <v>0.91973548544497097</v>
      </c>
      <c r="G13" s="21">
        <v>0.59659667544497097</v>
      </c>
      <c r="H13" s="21">
        <v>0.16070145</v>
      </c>
      <c r="I13" s="21">
        <v>0.16243735999999998</v>
      </c>
      <c r="J13" s="22">
        <f t="shared" si="1"/>
        <v>0.3346001071472075</v>
      </c>
      <c r="K13" s="22">
        <f t="shared" si="2"/>
        <v>0.42472920876951675</v>
      </c>
      <c r="L13" s="23">
        <f t="shared" si="3"/>
        <v>0.51583189220329795</v>
      </c>
      <c r="M13" s="4"/>
      <c r="N13" t="s">
        <v>272</v>
      </c>
      <c r="O13" s="5">
        <v>0.40744990508043616</v>
      </c>
      <c r="P13" s="71">
        <v>0.51520503898392367</v>
      </c>
    </row>
    <row r="14" spans="1:16" x14ac:dyDescent="0.25">
      <c r="A14" s="17"/>
      <c r="B14" s="55">
        <v>9</v>
      </c>
      <c r="C14" s="19" t="s">
        <v>258</v>
      </c>
      <c r="D14" s="20">
        <v>0</v>
      </c>
      <c r="E14" s="21">
        <v>0.76141900000000007</v>
      </c>
      <c r="F14" s="21">
        <f t="shared" si="0"/>
        <v>0.36451059769738514</v>
      </c>
      <c r="G14" s="21">
        <v>0.25793201769738516</v>
      </c>
      <c r="H14" s="21">
        <v>4.4296260000000004E-2</v>
      </c>
      <c r="I14" s="21">
        <v>6.2282320000000002E-2</v>
      </c>
      <c r="J14" s="22">
        <f t="shared" si="1"/>
        <v>0.33875174863955998</v>
      </c>
      <c r="K14" s="22">
        <f t="shared" si="2"/>
        <v>0.39692768068223294</v>
      </c>
      <c r="L14" s="23">
        <f t="shared" si="3"/>
        <v>0.47872537682588051</v>
      </c>
      <c r="M14" s="4"/>
      <c r="N14" t="s">
        <v>273</v>
      </c>
      <c r="O14" s="5">
        <v>0.35282497439415983</v>
      </c>
      <c r="P14" s="71">
        <v>0.51081344235247061</v>
      </c>
    </row>
    <row r="15" spans="1:16" x14ac:dyDescent="0.25">
      <c r="A15" s="17"/>
      <c r="B15" s="55">
        <v>10</v>
      </c>
      <c r="C15" s="19" t="s">
        <v>259</v>
      </c>
      <c r="D15" s="20">
        <v>0</v>
      </c>
      <c r="E15" s="21">
        <v>1.4650549999999998</v>
      </c>
      <c r="F15" s="21">
        <f t="shared" si="0"/>
        <v>0.72318432473397454</v>
      </c>
      <c r="G15" s="21">
        <v>0.5247834147339745</v>
      </c>
      <c r="H15" s="21">
        <v>9.8055600000000007E-2</v>
      </c>
      <c r="I15" s="21">
        <v>0.10034530999999998</v>
      </c>
      <c r="J15" s="22">
        <f t="shared" si="1"/>
        <v>0.35820048717213659</v>
      </c>
      <c r="K15" s="22">
        <f t="shared" si="2"/>
        <v>0.42513012462602062</v>
      </c>
      <c r="L15" s="23">
        <f t="shared" si="3"/>
        <v>0.49362264538462697</v>
      </c>
      <c r="M15" s="4"/>
      <c r="N15" t="s">
        <v>252</v>
      </c>
      <c r="O15" s="5">
        <v>0.66387660796979264</v>
      </c>
      <c r="P15" s="71">
        <v>0.51043990411310569</v>
      </c>
    </row>
    <row r="16" spans="1:16" x14ac:dyDescent="0.25">
      <c r="A16" s="17"/>
      <c r="B16" s="55">
        <v>11</v>
      </c>
      <c r="C16" s="19" t="s">
        <v>260</v>
      </c>
      <c r="D16" s="20">
        <v>0</v>
      </c>
      <c r="E16" s="21">
        <v>1.6049229999999999</v>
      </c>
      <c r="F16" s="21">
        <f t="shared" si="0"/>
        <v>0.81486405303255616</v>
      </c>
      <c r="G16" s="21">
        <v>0.54478360303255613</v>
      </c>
      <c r="H16" s="21">
        <v>0.12797027</v>
      </c>
      <c r="I16" s="21">
        <v>0.14211017999999997</v>
      </c>
      <c r="J16" s="22">
        <f t="shared" si="1"/>
        <v>0.3394453210730709</v>
      </c>
      <c r="K16" s="22">
        <f t="shared" si="2"/>
        <v>0.4191814018694705</v>
      </c>
      <c r="L16" s="23">
        <f t="shared" si="3"/>
        <v>0.50772781811498513</v>
      </c>
      <c r="M16" s="4"/>
      <c r="N16" t="s">
        <v>267</v>
      </c>
      <c r="O16" s="5">
        <v>0.27071155754210363</v>
      </c>
      <c r="P16" s="71">
        <v>0.5100201541527164</v>
      </c>
    </row>
    <row r="17" spans="1:16" x14ac:dyDescent="0.25">
      <c r="A17" s="17"/>
      <c r="B17" s="55">
        <v>12</v>
      </c>
      <c r="C17" s="19" t="s">
        <v>261</v>
      </c>
      <c r="D17" s="20">
        <v>0</v>
      </c>
      <c r="E17" s="21">
        <v>1.34599</v>
      </c>
      <c r="F17" s="21">
        <f t="shared" si="0"/>
        <v>0.70680147964214013</v>
      </c>
      <c r="G17" s="21">
        <v>0.47394264964214017</v>
      </c>
      <c r="H17" s="21">
        <v>0.11092724000000001</v>
      </c>
      <c r="I17" s="21">
        <v>0.12193159000000001</v>
      </c>
      <c r="J17" s="22">
        <f t="shared" si="1"/>
        <v>0.3521145399610251</v>
      </c>
      <c r="K17" s="22">
        <f t="shared" si="2"/>
        <v>0.43452766338690491</v>
      </c>
      <c r="L17" s="23">
        <f t="shared" si="3"/>
        <v>0.52511644190680473</v>
      </c>
      <c r="M17" s="4"/>
      <c r="N17" t="s">
        <v>266</v>
      </c>
      <c r="O17" s="5">
        <v>0.3373151065433424</v>
      </c>
      <c r="P17" s="71">
        <v>0.50963874613533822</v>
      </c>
    </row>
    <row r="18" spans="1:16" x14ac:dyDescent="0.25">
      <c r="A18" s="17"/>
      <c r="B18" s="55">
        <v>13</v>
      </c>
      <c r="C18" s="19" t="s">
        <v>262</v>
      </c>
      <c r="D18" s="20">
        <v>0</v>
      </c>
      <c r="E18" s="21">
        <v>2.1356769999999998</v>
      </c>
      <c r="F18" s="21">
        <f t="shared" si="0"/>
        <v>1.0735250413716877</v>
      </c>
      <c r="G18" s="21">
        <v>0.75344987137168762</v>
      </c>
      <c r="H18" s="21">
        <v>0.13985082999999998</v>
      </c>
      <c r="I18" s="21">
        <v>0.18022434000000004</v>
      </c>
      <c r="J18" s="22">
        <f t="shared" si="1"/>
        <v>0.35279205206203357</v>
      </c>
      <c r="K18" s="22">
        <f t="shared" si="2"/>
        <v>0.41827518925927831</v>
      </c>
      <c r="L18" s="23">
        <f t="shared" si="3"/>
        <v>0.50266264110709991</v>
      </c>
      <c r="M18" s="4"/>
      <c r="N18" t="s">
        <v>260</v>
      </c>
      <c r="O18" s="5">
        <v>0.81486405303255616</v>
      </c>
      <c r="P18" s="71">
        <v>0.50772781811498513</v>
      </c>
    </row>
    <row r="19" spans="1:16" x14ac:dyDescent="0.25">
      <c r="A19" s="17"/>
      <c r="B19" s="55">
        <v>14</v>
      </c>
      <c r="C19" s="19" t="s">
        <v>263</v>
      </c>
      <c r="D19" s="20">
        <v>0</v>
      </c>
      <c r="E19" s="21">
        <v>2.5472879999999996</v>
      </c>
      <c r="F19" s="21">
        <f t="shared" si="0"/>
        <v>1.0876246496810582</v>
      </c>
      <c r="G19" s="21">
        <v>0.70467771968105808</v>
      </c>
      <c r="H19" s="21">
        <v>0.15068048000000003</v>
      </c>
      <c r="I19" s="21">
        <v>0.23226645000000004</v>
      </c>
      <c r="J19" s="22">
        <f t="shared" si="1"/>
        <v>0.2766384168892792</v>
      </c>
      <c r="K19" s="22">
        <f t="shared" si="2"/>
        <v>0.33579171247266043</v>
      </c>
      <c r="L19" s="23">
        <f t="shared" si="3"/>
        <v>0.42697356941227627</v>
      </c>
      <c r="M19" s="4"/>
      <c r="N19" t="s">
        <v>270</v>
      </c>
      <c r="O19" s="5">
        <v>0.93166832307339398</v>
      </c>
      <c r="P19" s="71">
        <v>0.50381937111200059</v>
      </c>
    </row>
    <row r="20" spans="1:16" x14ac:dyDescent="0.25">
      <c r="A20" s="17"/>
      <c r="B20" s="55">
        <v>15</v>
      </c>
      <c r="C20" s="19" t="s">
        <v>264</v>
      </c>
      <c r="D20" s="20">
        <v>49.601283999999985</v>
      </c>
      <c r="E20" s="21">
        <v>18.895682000000004</v>
      </c>
      <c r="F20" s="21">
        <f t="shared" si="0"/>
        <v>9.4486231925639412</v>
      </c>
      <c r="G20" s="21">
        <v>6.3811364225639409</v>
      </c>
      <c r="H20" s="21">
        <v>1.2782471399999999</v>
      </c>
      <c r="I20" s="21">
        <v>1.7892396300000002</v>
      </c>
      <c r="J20" s="22">
        <f t="shared" si="1"/>
        <v>0.3377034193613091</v>
      </c>
      <c r="K20" s="22">
        <f t="shared" si="2"/>
        <v>0.40535099831611998</v>
      </c>
      <c r="L20" s="23">
        <f t="shared" si="3"/>
        <v>0.50004139530734792</v>
      </c>
      <c r="M20" s="4"/>
      <c r="N20" t="s">
        <v>262</v>
      </c>
      <c r="O20" s="5">
        <v>1.0735250413716877</v>
      </c>
      <c r="P20" s="71">
        <v>0.50266264110709991</v>
      </c>
    </row>
    <row r="21" spans="1:16" x14ac:dyDescent="0.25">
      <c r="A21" s="17"/>
      <c r="B21" s="55">
        <v>16</v>
      </c>
      <c r="C21" s="19" t="s">
        <v>265</v>
      </c>
      <c r="D21" s="20">
        <v>0</v>
      </c>
      <c r="E21" s="21">
        <v>0.89770399999999995</v>
      </c>
      <c r="F21" s="21">
        <f t="shared" si="0"/>
        <v>0.47217497769868844</v>
      </c>
      <c r="G21" s="21">
        <v>0.32569076769868843</v>
      </c>
      <c r="H21" s="21">
        <v>6.8277699999999997E-2</v>
      </c>
      <c r="I21" s="21">
        <v>7.8206510000000021E-2</v>
      </c>
      <c r="J21" s="22">
        <f t="shared" si="1"/>
        <v>0.36280418456271607</v>
      </c>
      <c r="K21" s="22">
        <f t="shared" si="2"/>
        <v>0.43886232844978795</v>
      </c>
      <c r="L21" s="23">
        <f t="shared" si="3"/>
        <v>0.52598069931590863</v>
      </c>
      <c r="M21" s="4"/>
      <c r="N21" t="s">
        <v>264</v>
      </c>
      <c r="O21" s="5">
        <v>9.4486231925639412</v>
      </c>
      <c r="P21" s="71">
        <v>0.50004139530734792</v>
      </c>
    </row>
    <row r="22" spans="1:16" x14ac:dyDescent="0.25">
      <c r="A22" s="17"/>
      <c r="B22" s="55">
        <v>17</v>
      </c>
      <c r="C22" s="19" t="s">
        <v>266</v>
      </c>
      <c r="D22" s="20">
        <v>0</v>
      </c>
      <c r="E22" s="21">
        <v>0.66187099999999999</v>
      </c>
      <c r="F22" s="21">
        <f t="shared" si="0"/>
        <v>0.3373151065433424</v>
      </c>
      <c r="G22" s="21">
        <v>0.2344966565433424</v>
      </c>
      <c r="H22" s="21">
        <v>4.9101850000000009E-2</v>
      </c>
      <c r="I22" s="21">
        <v>5.3716600000000003E-2</v>
      </c>
      <c r="J22" s="22">
        <f t="shared" si="1"/>
        <v>0.35429359579637482</v>
      </c>
      <c r="K22" s="22">
        <f t="shared" si="2"/>
        <v>0.42848003091741804</v>
      </c>
      <c r="L22" s="23">
        <f t="shared" si="3"/>
        <v>0.50963874613533822</v>
      </c>
      <c r="M22" s="4"/>
      <c r="N22" t="s">
        <v>254</v>
      </c>
      <c r="O22" s="5">
        <v>0.97750298256494794</v>
      </c>
      <c r="P22" s="71">
        <v>0.49881304929990239</v>
      </c>
    </row>
    <row r="23" spans="1:16" x14ac:dyDescent="0.25">
      <c r="A23" s="17"/>
      <c r="B23" s="55">
        <v>18</v>
      </c>
      <c r="C23" s="19" t="s">
        <v>267</v>
      </c>
      <c r="D23" s="20">
        <v>0</v>
      </c>
      <c r="E23" s="21">
        <v>0.53078599999999987</v>
      </c>
      <c r="F23" s="21">
        <f t="shared" si="0"/>
        <v>0.27071155754210363</v>
      </c>
      <c r="G23" s="21">
        <v>0.19821887754210366</v>
      </c>
      <c r="H23" s="21">
        <v>3.1789379999999999E-2</v>
      </c>
      <c r="I23" s="21">
        <v>4.0703299999999998E-2</v>
      </c>
      <c r="J23" s="22">
        <f t="shared" si="1"/>
        <v>0.37344405757141996</v>
      </c>
      <c r="K23" s="22">
        <f t="shared" si="2"/>
        <v>0.43333520014111848</v>
      </c>
      <c r="L23" s="23">
        <f t="shared" si="3"/>
        <v>0.5100201541527164</v>
      </c>
      <c r="M23" s="4"/>
      <c r="N23" t="s">
        <v>259</v>
      </c>
      <c r="O23" s="5">
        <v>0.72318432473397454</v>
      </c>
      <c r="P23" s="71">
        <v>0.49362264538462697</v>
      </c>
    </row>
    <row r="24" spans="1:16" x14ac:dyDescent="0.25">
      <c r="A24" s="17"/>
      <c r="B24" s="55">
        <v>19</v>
      </c>
      <c r="C24" s="19" t="s">
        <v>268</v>
      </c>
      <c r="D24" s="20">
        <v>0</v>
      </c>
      <c r="E24" s="21">
        <v>0.84197000000000011</v>
      </c>
      <c r="F24" s="21">
        <f t="shared" si="0"/>
        <v>0.41547542682180205</v>
      </c>
      <c r="G24" s="21">
        <v>0.27982551682180201</v>
      </c>
      <c r="H24" s="21">
        <v>6.1545080000000002E-2</v>
      </c>
      <c r="I24" s="21">
        <v>7.4104829999999997E-2</v>
      </c>
      <c r="J24" s="22">
        <f t="shared" si="1"/>
        <v>0.33234618433174812</v>
      </c>
      <c r="K24" s="22">
        <f t="shared" si="2"/>
        <v>0.40544270796085607</v>
      </c>
      <c r="L24" s="23">
        <f t="shared" si="3"/>
        <v>0.49345633077402046</v>
      </c>
      <c r="M24" s="4"/>
      <c r="N24" t="s">
        <v>268</v>
      </c>
      <c r="O24" s="5">
        <v>0.41547542682180205</v>
      </c>
      <c r="P24" s="71">
        <v>0.49345633077402046</v>
      </c>
    </row>
    <row r="25" spans="1:16" x14ac:dyDescent="0.25">
      <c r="A25" s="17"/>
      <c r="B25" s="55">
        <v>20</v>
      </c>
      <c r="C25" s="19" t="s">
        <v>269</v>
      </c>
      <c r="D25" s="20">
        <v>0</v>
      </c>
      <c r="E25" s="21">
        <v>2.129289</v>
      </c>
      <c r="F25" s="21">
        <f t="shared" si="0"/>
        <v>0.99805197751877073</v>
      </c>
      <c r="G25" s="21">
        <v>0.69992181751877069</v>
      </c>
      <c r="H25" s="21">
        <v>0.13016337</v>
      </c>
      <c r="I25" s="21">
        <v>0.16796679</v>
      </c>
      <c r="J25" s="22">
        <f t="shared" si="1"/>
        <v>0.32871151709268714</v>
      </c>
      <c r="K25" s="22">
        <f t="shared" si="2"/>
        <v>0.38984148582873002</v>
      </c>
      <c r="L25" s="23">
        <f t="shared" si="3"/>
        <v>0.4687254654106468</v>
      </c>
      <c r="M25" s="4"/>
      <c r="N25" t="s">
        <v>258</v>
      </c>
      <c r="O25" s="5">
        <v>0.36451059769738514</v>
      </c>
      <c r="P25" s="71">
        <v>0.47872537682588051</v>
      </c>
    </row>
    <row r="26" spans="1:16" x14ac:dyDescent="0.25">
      <c r="A26" s="17"/>
      <c r="B26" s="55">
        <v>21</v>
      </c>
      <c r="C26" s="19" t="s">
        <v>270</v>
      </c>
      <c r="D26" s="20">
        <v>0</v>
      </c>
      <c r="E26" s="21">
        <v>1.8492110000000004</v>
      </c>
      <c r="F26" s="21">
        <f t="shared" si="0"/>
        <v>0.93166832307339398</v>
      </c>
      <c r="G26" s="21">
        <v>0.616653933073394</v>
      </c>
      <c r="H26" s="21">
        <v>0.16598391000000001</v>
      </c>
      <c r="I26" s="21">
        <v>0.14903047999999997</v>
      </c>
      <c r="J26" s="22">
        <f t="shared" si="1"/>
        <v>0.33346867019144588</v>
      </c>
      <c r="K26" s="22">
        <f t="shared" si="2"/>
        <v>0.42322798375815085</v>
      </c>
      <c r="L26" s="23">
        <f t="shared" si="3"/>
        <v>0.50381937111200059</v>
      </c>
      <c r="M26" s="4"/>
      <c r="N26" t="s">
        <v>271</v>
      </c>
      <c r="O26" s="5">
        <v>0.73212362938687559</v>
      </c>
      <c r="P26" s="71">
        <v>0.47761532063443979</v>
      </c>
    </row>
    <row r="27" spans="1:16" x14ac:dyDescent="0.25">
      <c r="A27" s="17"/>
      <c r="B27" s="55">
        <v>22</v>
      </c>
      <c r="C27" s="19" t="s">
        <v>271</v>
      </c>
      <c r="D27" s="20">
        <v>0</v>
      </c>
      <c r="E27" s="21">
        <v>1.5328729999999999</v>
      </c>
      <c r="F27" s="21">
        <f t="shared" si="0"/>
        <v>0.73212362938687559</v>
      </c>
      <c r="G27" s="21">
        <v>0.50152639938687571</v>
      </c>
      <c r="H27" s="21">
        <v>0.10092996999999998</v>
      </c>
      <c r="I27" s="21">
        <v>0.12966726000000001</v>
      </c>
      <c r="J27" s="22">
        <f t="shared" si="1"/>
        <v>0.32718065970688748</v>
      </c>
      <c r="K27" s="22">
        <f t="shared" si="2"/>
        <v>0.39302432059725473</v>
      </c>
      <c r="L27" s="23">
        <f t="shared" si="3"/>
        <v>0.47761532063443979</v>
      </c>
      <c r="M27" s="4"/>
      <c r="N27" t="s">
        <v>274</v>
      </c>
      <c r="O27" s="5">
        <v>0.53935322207377789</v>
      </c>
      <c r="P27" s="71">
        <v>0.46984361759895321</v>
      </c>
    </row>
    <row r="28" spans="1:16" x14ac:dyDescent="0.25">
      <c r="A28" s="17"/>
      <c r="B28" s="55">
        <v>23</v>
      </c>
      <c r="C28" s="19" t="s">
        <v>272</v>
      </c>
      <c r="D28" s="20">
        <v>0</v>
      </c>
      <c r="E28" s="21">
        <v>0.79085000000000016</v>
      </c>
      <c r="F28" s="21">
        <f t="shared" si="0"/>
        <v>0.40744990508043616</v>
      </c>
      <c r="G28" s="21">
        <v>0.25602626508043613</v>
      </c>
      <c r="H28" s="21">
        <v>8.6836140000000006E-2</v>
      </c>
      <c r="I28" s="21">
        <v>6.4587500000000006E-2</v>
      </c>
      <c r="J28" s="22">
        <f t="shared" si="1"/>
        <v>0.32373555678123045</v>
      </c>
      <c r="K28" s="22">
        <f t="shared" si="2"/>
        <v>0.43353658099568321</v>
      </c>
      <c r="L28" s="23">
        <f t="shared" si="3"/>
        <v>0.51520503898392367</v>
      </c>
      <c r="M28" s="4"/>
      <c r="N28" t="s">
        <v>269</v>
      </c>
      <c r="O28" s="5">
        <v>0.99805197751877073</v>
      </c>
      <c r="P28" s="71">
        <v>0.4687254654106468</v>
      </c>
    </row>
    <row r="29" spans="1:16" x14ac:dyDescent="0.25">
      <c r="A29" s="17"/>
      <c r="B29" s="55">
        <v>24</v>
      </c>
      <c r="C29" s="19" t="s">
        <v>273</v>
      </c>
      <c r="D29" s="20">
        <v>0</v>
      </c>
      <c r="E29" s="21">
        <v>0.69071200000000021</v>
      </c>
      <c r="F29" s="21">
        <f t="shared" si="0"/>
        <v>0.35282497439415983</v>
      </c>
      <c r="G29" s="21">
        <v>0.24742217439415981</v>
      </c>
      <c r="H29" s="21">
        <v>4.5984950000000011E-2</v>
      </c>
      <c r="I29" s="21">
        <v>5.9417849999999994E-2</v>
      </c>
      <c r="J29" s="22">
        <f t="shared" si="1"/>
        <v>0.35821322692259544</v>
      </c>
      <c r="K29" s="22">
        <f t="shared" si="2"/>
        <v>0.42478938312083725</v>
      </c>
      <c r="L29" s="23">
        <f t="shared" si="3"/>
        <v>0.51081344235247061</v>
      </c>
      <c r="M29" s="4"/>
      <c r="N29" t="s">
        <v>250</v>
      </c>
      <c r="O29" s="5">
        <v>0.47572062678762927</v>
      </c>
      <c r="P29" s="71">
        <v>0.46867826714550098</v>
      </c>
    </row>
    <row r="30" spans="1:16" ht="15.75" thickBot="1" x14ac:dyDescent="0.3">
      <c r="A30" s="24"/>
      <c r="B30" s="56">
        <v>25</v>
      </c>
      <c r="C30" s="26" t="s">
        <v>274</v>
      </c>
      <c r="D30" s="27">
        <v>0</v>
      </c>
      <c r="E30" s="28">
        <v>1.1479420000000007</v>
      </c>
      <c r="F30" s="28">
        <f t="shared" si="0"/>
        <v>0.53935322207377789</v>
      </c>
      <c r="G30" s="28">
        <v>0.38044157207377793</v>
      </c>
      <c r="H30" s="28">
        <v>7.2139199999999987E-2</v>
      </c>
      <c r="I30" s="28">
        <v>8.6772449999999973E-2</v>
      </c>
      <c r="J30" s="29">
        <f t="shared" si="1"/>
        <v>0.33141184142907715</v>
      </c>
      <c r="K30" s="29">
        <f t="shared" si="2"/>
        <v>0.39425404077364329</v>
      </c>
      <c r="L30" s="30">
        <f t="shared" si="3"/>
        <v>0.46984361759895321</v>
      </c>
      <c r="M30" s="4"/>
      <c r="N30" t="s">
        <v>263</v>
      </c>
      <c r="O30" s="5">
        <v>1.0876246496810582</v>
      </c>
      <c r="P30" s="71">
        <v>0.42697356941227627</v>
      </c>
    </row>
    <row r="31" spans="1:16" x14ac:dyDescent="0.25">
      <c r="O31" s="5"/>
      <c r="P31" s="71"/>
    </row>
    <row r="32" spans="1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"/>
  <sheetViews>
    <sheetView workbookViewId="0">
      <selection activeCell="D15" sqref="D15:G16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8.85546875" customWidth="1"/>
    <col min="6" max="6" width="13.5703125" customWidth="1"/>
    <col min="7" max="9" width="0" hidden="1" customWidth="1"/>
  </cols>
  <sheetData>
    <row r="1" spans="1:13" ht="15.75" x14ac:dyDescent="0.25">
      <c r="A1" s="50">
        <v>58</v>
      </c>
      <c r="B1" s="49" t="s">
        <v>35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913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49.601283999999985</v>
      </c>
      <c r="E6" s="14">
        <v>50.946666999999998</v>
      </c>
      <c r="F6" s="14">
        <v>25.403835442022629</v>
      </c>
      <c r="G6" s="14">
        <v>17.354548142022622</v>
      </c>
      <c r="H6" s="14">
        <v>3.5653557700000005</v>
      </c>
      <c r="I6" s="14">
        <v>4.4839315300000004</v>
      </c>
      <c r="J6" s="15">
        <v>0.34064148184654797</v>
      </c>
      <c r="K6" s="15">
        <v>0.41062360197228648</v>
      </c>
      <c r="L6" s="16">
        <v>0.49863586644485741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49.601283999999993</v>
      </c>
      <c r="E7" s="38">
        <f ca="1">SUM(E8:OFFSET(E6,MATCH("PROYECTOS",$A$8:$A$50,0),0))</f>
        <v>50.946666999999991</v>
      </c>
      <c r="F7" s="38">
        <f ca="1">SUM(F8:OFFSET(F6,MATCH("PROYECTOS",$A$8:$A$50,0),0))</f>
        <v>25.403835442022626</v>
      </c>
      <c r="G7" s="38">
        <f ca="1">SUM(G8:OFFSET(G6,MATCH("PROYECTOS",$A$8:$A$50,0),0))</f>
        <v>17.354548142022622</v>
      </c>
      <c r="H7" s="38">
        <f ca="1">SUM(H8:OFFSET(H6,MATCH("PROYECTOS",$A$8:$A$50,0),0))</f>
        <v>3.56535577</v>
      </c>
      <c r="I7" s="38">
        <f ca="1">SUM(I8:OFFSET(I6,MATCH("PROYECTOS",$A$8:$A$50,0),0))</f>
        <v>4.4839315300000013</v>
      </c>
      <c r="J7" s="39">
        <f ca="1">IFERROR(G7/E7,0)</f>
        <v>0.34064148184654797</v>
      </c>
      <c r="K7" s="39">
        <f ca="1">IFERROR(SUM(G7,H7)/E7,0)</f>
        <v>0.41062360197228653</v>
      </c>
      <c r="L7" s="40">
        <f ca="1">IFERROR(SUM(G7,H7,I7)/E7,0)</f>
        <v>0.49863586644485752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7.501284000000001</v>
      </c>
      <c r="E8" s="21">
        <v>8.1821300000000008</v>
      </c>
      <c r="F8" s="21">
        <f t="shared" ref="F8:F10" si="0">SUM(G8,H8,I8)</f>
        <v>4.1403454101027028</v>
      </c>
      <c r="G8" s="21">
        <v>2.6416322501027025</v>
      </c>
      <c r="H8" s="21">
        <v>0.56001632000000001</v>
      </c>
      <c r="I8" s="21">
        <v>0.93869684000000009</v>
      </c>
      <c r="J8" s="22">
        <f t="shared" ref="J8:J11" si="1">IFERROR(G8/E8,0)</f>
        <v>0.3228538595821262</v>
      </c>
      <c r="K8" s="22">
        <f t="shared" ref="K8:K11" si="2">IFERROR(SUM(G8,H8)/E8,0)</f>
        <v>0.39129769022280286</v>
      </c>
      <c r="L8" s="23">
        <f t="shared" ref="L8:L11" si="3">IFERROR(SUM(G8,H8,I8)/E8,0)</f>
        <v>0.50602293169415569</v>
      </c>
      <c r="M8" s="4"/>
    </row>
    <row r="9" spans="1:13" x14ac:dyDescent="0.25">
      <c r="A9" s="17"/>
      <c r="B9" s="19">
        <v>3000253</v>
      </c>
      <c r="C9" s="19" t="s">
        <v>915</v>
      </c>
      <c r="D9" s="20">
        <v>38.949999999999996</v>
      </c>
      <c r="E9" s="21">
        <v>39.614536999999991</v>
      </c>
      <c r="F9" s="21">
        <f t="shared" si="0"/>
        <v>19.817971230789848</v>
      </c>
      <c r="G9" s="21">
        <v>13.596306190789848</v>
      </c>
      <c r="H9" s="21">
        <v>2.8522204499999999</v>
      </c>
      <c r="I9" s="21">
        <v>3.3694445900000005</v>
      </c>
      <c r="J9" s="22">
        <f t="shared" si="1"/>
        <v>0.34321507255757783</v>
      </c>
      <c r="K9" s="22">
        <f t="shared" si="2"/>
        <v>0.41521441083079808</v>
      </c>
      <c r="L9" s="23">
        <f t="shared" si="3"/>
        <v>0.50027017180056532</v>
      </c>
      <c r="M9" s="4"/>
    </row>
    <row r="10" spans="1:13" ht="25.5" x14ac:dyDescent="0.25">
      <c r="A10" s="17"/>
      <c r="B10" s="19">
        <v>3000502</v>
      </c>
      <c r="C10" s="19" t="s">
        <v>916</v>
      </c>
      <c r="D10" s="20">
        <v>3.15</v>
      </c>
      <c r="E10" s="21">
        <v>3.1500000000000004</v>
      </c>
      <c r="F10" s="21">
        <f t="shared" si="0"/>
        <v>1.4455188011300735</v>
      </c>
      <c r="G10" s="21">
        <v>1.1166097011300735</v>
      </c>
      <c r="H10" s="21">
        <v>0.15311900000000001</v>
      </c>
      <c r="I10" s="21">
        <v>0.1757901</v>
      </c>
      <c r="J10" s="22">
        <f t="shared" si="1"/>
        <v>0.35447927020002329</v>
      </c>
      <c r="K10" s="22">
        <f t="shared" si="2"/>
        <v>0.40308847654922964</v>
      </c>
      <c r="L10" s="23">
        <f t="shared" si="3"/>
        <v>0.45889485750161058</v>
      </c>
      <c r="M10" s="4"/>
    </row>
    <row r="11" spans="1:13" ht="15.75" thickBot="1" x14ac:dyDescent="0.3">
      <c r="A11" s="41" t="s">
        <v>294</v>
      </c>
      <c r="B11" s="43"/>
      <c r="C11" s="43"/>
      <c r="D11" s="44">
        <f ca="1">OFFSET(D11,-MATCH("PROYECTOS",$A$8:$A$50,0)-1,0)-(OFFSET(D11,-MATCH("PROYECTOS",$A$8:$A$50,0),0))</f>
        <v>0</v>
      </c>
      <c r="E11" s="45">
        <f t="shared" ref="E11:I11" ca="1" si="4">OFFSET(E11,-MATCH("PROYECTOS",$A$8:$A$50,0)-1,0)-(OFFSET(E11,-MATCH("PROYECTOS",$A$8:$A$50,0),0))</f>
        <v>0</v>
      </c>
      <c r="F11" s="45">
        <f t="shared" ca="1" si="4"/>
        <v>0</v>
      </c>
      <c r="G11" s="45">
        <f t="shared" ca="1" si="4"/>
        <v>0</v>
      </c>
      <c r="H11" s="45">
        <f t="shared" ca="1" si="4"/>
        <v>0</v>
      </c>
      <c r="I11" s="45">
        <f t="shared" ca="1" si="4"/>
        <v>0</v>
      </c>
      <c r="J11" s="46">
        <f t="shared" ca="1" si="1"/>
        <v>0</v>
      </c>
      <c r="K11" s="46">
        <f t="shared" ca="1" si="2"/>
        <v>0</v>
      </c>
      <c r="L11" s="47">
        <f t="shared" ca="1" si="3"/>
        <v>0</v>
      </c>
      <c r="M11" s="4"/>
    </row>
    <row r="12" spans="1:13" ht="15.75" thickBot="1" x14ac:dyDescent="0.3"/>
    <row r="13" spans="1:13" ht="15.75" thickBot="1" x14ac:dyDescent="0.3">
      <c r="A13" s="89" t="s">
        <v>316</v>
      </c>
      <c r="B13" s="90"/>
      <c r="C13" s="90"/>
      <c r="D13" s="91"/>
    </row>
    <row r="14" spans="1:13" ht="15.75" thickBot="1" x14ac:dyDescent="0.3">
      <c r="A14" s="1" t="s">
        <v>931</v>
      </c>
    </row>
    <row r="15" spans="1:13" ht="45" customHeight="1" x14ac:dyDescent="0.25">
      <c r="A15" s="82" t="s">
        <v>318</v>
      </c>
      <c r="B15" s="83"/>
      <c r="C15" s="83"/>
      <c r="D15" s="94" t="s">
        <v>319</v>
      </c>
      <c r="E15" s="6"/>
      <c r="F15" s="6"/>
      <c r="G15" s="6"/>
    </row>
    <row r="16" spans="1:13" ht="15.75" thickBot="1" x14ac:dyDescent="0.3">
      <c r="A16" s="92"/>
      <c r="B16" s="93"/>
      <c r="C16" s="93"/>
      <c r="D16" s="95"/>
      <c r="E16" s="7"/>
      <c r="F16" s="7"/>
      <c r="G16" s="7"/>
    </row>
  </sheetData>
  <mergeCells count="10">
    <mergeCell ref="A13:D13"/>
    <mergeCell ref="A15:C16"/>
    <mergeCell ref="D15:D16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7"/>
  <sheetViews>
    <sheetView workbookViewId="0">
      <selection activeCell="A17" sqref="A17:XFD3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58</v>
      </c>
      <c r="B1" s="49" t="s">
        <v>35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914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49.601283999999985</v>
      </c>
      <c r="I6" s="14">
        <v>50.946666999999998</v>
      </c>
      <c r="J6" s="14">
        <v>25.403835442022629</v>
      </c>
      <c r="K6" s="14">
        <v>17.354548142022622</v>
      </c>
      <c r="L6" s="14">
        <v>3.5653557700000005</v>
      </c>
      <c r="M6" s="14">
        <v>4.4839315300000004</v>
      </c>
      <c r="N6" s="15">
        <v>0.34064148184654797</v>
      </c>
      <c r="O6" s="15">
        <v>0.41062360197228648</v>
      </c>
      <c r="P6" s="16">
        <v>0.49863586644485741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ca="1">SUM(H8:OFFSET(H6,MATCH("PROYECTOS",$A$8:$A$36,0),0))</f>
        <v>49.601283999999993</v>
      </c>
      <c r="I7" s="38">
        <f ca="1">SUM(I8:OFFSET(I6,MATCH("PROYECTOS",$A$8:$A$36,0),0))</f>
        <v>50.946666999999998</v>
      </c>
      <c r="J7" s="38">
        <f ca="1">SUM(J8:OFFSET(J6,MATCH("PROYECTOS",$A$8:$A$36,0),0))</f>
        <v>25.403835442022622</v>
      </c>
      <c r="K7" s="38">
        <f ca="1">SUM(K8:OFFSET(K6,MATCH("PROYECTOS",$A$8:$A$36,0),0))</f>
        <v>17.354548142022626</v>
      </c>
      <c r="L7" s="38">
        <f ca="1">SUM(L8:OFFSET(L6,MATCH("PROYECTOS",$A$8:$A$36,0),0))</f>
        <v>3.5653557699999996</v>
      </c>
      <c r="M7" s="38">
        <f ca="1">SUM(M8:OFFSET(M6,MATCH("PROYECTOS",$A$8:$A$36,0),0))</f>
        <v>4.4839315300000004</v>
      </c>
      <c r="N7" s="39">
        <f ca="1">IFERROR(K7/I7,0)</f>
        <v>0.34064148184654802</v>
      </c>
      <c r="O7" s="39">
        <f ca="1">IFERROR(SUM(K7,L7)/I7,0)</f>
        <v>0.41062360197228659</v>
      </c>
      <c r="P7" s="40">
        <f ca="1">IFERROR(SUM(K7,L7,M7)/I7,0)</f>
        <v>0.49863586644485747</v>
      </c>
      <c r="Q7" s="64"/>
      <c r="R7" s="38"/>
      <c r="S7" s="40"/>
    </row>
    <row r="8" spans="1:19" ht="51" x14ac:dyDescent="0.25">
      <c r="A8" s="17"/>
      <c r="B8" s="19">
        <v>5000276</v>
      </c>
      <c r="C8" s="19" t="s">
        <v>513</v>
      </c>
      <c r="D8" s="68">
        <v>3000001</v>
      </c>
      <c r="E8" s="19" t="s">
        <v>276</v>
      </c>
      <c r="F8" s="69">
        <v>15</v>
      </c>
      <c r="G8" s="19" t="s">
        <v>925</v>
      </c>
      <c r="H8" s="20">
        <v>7.1012840000000006</v>
      </c>
      <c r="I8" s="21">
        <v>7.7821300000000004</v>
      </c>
      <c r="J8" s="21">
        <f t="shared" ref="J8:J16" si="0">SUM(K8,L8,M8)</f>
        <v>4.0929036764867401</v>
      </c>
      <c r="K8" s="21">
        <v>2.6045074164867401</v>
      </c>
      <c r="L8" s="21">
        <v>0.55540319999999999</v>
      </c>
      <c r="M8" s="21">
        <v>0.93299306000000004</v>
      </c>
      <c r="N8" s="22">
        <f t="shared" ref="N8:N17" si="1">IFERROR(K8/I8,0)</f>
        <v>0.33467796303669306</v>
      </c>
      <c r="O8" s="22">
        <f t="shared" ref="O8:O17" si="2">IFERROR(SUM(K8,L8)/I8,0)</f>
        <v>0.40604700981437469</v>
      </c>
      <c r="P8" s="23">
        <f t="shared" ref="P8:P17" si="3">IFERROR(SUM(K8,L8,M8)/I8,0)</f>
        <v>0.525936173835022</v>
      </c>
      <c r="Q8" s="70">
        <v>0</v>
      </c>
      <c r="R8" s="21">
        <v>0</v>
      </c>
      <c r="S8" s="23">
        <f>IFERROR(R8/Q8,0)</f>
        <v>0</v>
      </c>
    </row>
    <row r="9" spans="1:19" ht="38.25" x14ac:dyDescent="0.25">
      <c r="A9" s="17"/>
      <c r="B9" s="19">
        <v>5001419</v>
      </c>
      <c r="C9" s="19" t="s">
        <v>917</v>
      </c>
      <c r="D9" s="68">
        <v>3000253</v>
      </c>
      <c r="E9" s="19" t="s">
        <v>915</v>
      </c>
      <c r="F9" s="69">
        <v>422</v>
      </c>
      <c r="G9" s="19" t="s">
        <v>926</v>
      </c>
      <c r="H9" s="20">
        <v>0.15000000000000002</v>
      </c>
      <c r="I9" s="21">
        <v>0.251272</v>
      </c>
      <c r="J9" s="21">
        <f t="shared" si="0"/>
        <v>7.3153563724124723E-2</v>
      </c>
      <c r="K9" s="21">
        <v>5.768698372412473E-2</v>
      </c>
      <c r="L9" s="21">
        <v>1.003395E-2</v>
      </c>
      <c r="M9" s="21">
        <v>5.4326299999999999E-3</v>
      </c>
      <c r="N9" s="22">
        <f t="shared" si="1"/>
        <v>0.22957983270768223</v>
      </c>
      <c r="O9" s="22">
        <f t="shared" si="2"/>
        <v>0.2695124555227989</v>
      </c>
      <c r="P9" s="23">
        <f t="shared" si="3"/>
        <v>0.29113297034339169</v>
      </c>
      <c r="Q9" s="70">
        <v>12</v>
      </c>
      <c r="R9" s="21">
        <v>2</v>
      </c>
      <c r="S9" s="23">
        <f t="shared" ref="S9:S16" si="4">IFERROR(R9/Q9,0)</f>
        <v>0.16666666666666666</v>
      </c>
    </row>
    <row r="10" spans="1:19" ht="25.5" x14ac:dyDescent="0.25">
      <c r="A10" s="17"/>
      <c r="B10" s="19">
        <v>5001420</v>
      </c>
      <c r="C10" s="19" t="s">
        <v>918</v>
      </c>
      <c r="D10" s="68">
        <v>3000001</v>
      </c>
      <c r="E10" s="19" t="s">
        <v>276</v>
      </c>
      <c r="F10" s="69">
        <v>117</v>
      </c>
      <c r="G10" s="19" t="s">
        <v>688</v>
      </c>
      <c r="H10" s="20">
        <v>0.39999999999999997</v>
      </c>
      <c r="I10" s="21">
        <v>0.39999999999999997</v>
      </c>
      <c r="J10" s="21">
        <f t="shared" si="0"/>
        <v>4.7441733615962413E-2</v>
      </c>
      <c r="K10" s="21">
        <v>3.7124833615962416E-2</v>
      </c>
      <c r="L10" s="21">
        <v>4.6131200000000001E-3</v>
      </c>
      <c r="M10" s="21">
        <v>5.7037800000000003E-3</v>
      </c>
      <c r="N10" s="22">
        <f t="shared" si="1"/>
        <v>9.2812084039906054E-2</v>
      </c>
      <c r="O10" s="22">
        <f t="shared" si="2"/>
        <v>0.10434488403990605</v>
      </c>
      <c r="P10" s="23">
        <f t="shared" si="3"/>
        <v>0.11860433403990604</v>
      </c>
      <c r="Q10" s="70">
        <v>15</v>
      </c>
      <c r="R10" s="21">
        <v>3</v>
      </c>
      <c r="S10" s="23">
        <f t="shared" si="4"/>
        <v>0.2</v>
      </c>
    </row>
    <row r="11" spans="1:19" ht="38.25" x14ac:dyDescent="0.25">
      <c r="A11" s="17"/>
      <c r="B11" s="19">
        <v>5001424</v>
      </c>
      <c r="C11" s="19" t="s">
        <v>919</v>
      </c>
      <c r="D11" s="68">
        <v>3000502</v>
      </c>
      <c r="E11" s="19" t="s">
        <v>916</v>
      </c>
      <c r="F11" s="69">
        <v>197</v>
      </c>
      <c r="G11" s="19" t="s">
        <v>927</v>
      </c>
      <c r="H11" s="20">
        <v>1.1499999999999999</v>
      </c>
      <c r="I11" s="21">
        <v>1.074829</v>
      </c>
      <c r="J11" s="21">
        <f t="shared" si="0"/>
        <v>0.41321934728936327</v>
      </c>
      <c r="K11" s="21">
        <v>0.32098849728936329</v>
      </c>
      <c r="L11" s="21">
        <v>4.3343449999999999E-2</v>
      </c>
      <c r="M11" s="21">
        <v>4.8887399999999998E-2</v>
      </c>
      <c r="N11" s="22">
        <f t="shared" si="1"/>
        <v>0.29864145579377116</v>
      </c>
      <c r="O11" s="22">
        <f t="shared" si="2"/>
        <v>0.33896735879787693</v>
      </c>
      <c r="P11" s="23">
        <f t="shared" si="3"/>
        <v>0.38445124507187955</v>
      </c>
      <c r="Q11" s="70">
        <v>1000</v>
      </c>
      <c r="R11" s="21">
        <v>0</v>
      </c>
      <c r="S11" s="23">
        <f t="shared" si="4"/>
        <v>0</v>
      </c>
    </row>
    <row r="12" spans="1:19" ht="25.5" x14ac:dyDescent="0.25">
      <c r="A12" s="17"/>
      <c r="B12" s="19">
        <v>5002710</v>
      </c>
      <c r="C12" s="19" t="s">
        <v>920</v>
      </c>
      <c r="D12" s="68">
        <v>3000253</v>
      </c>
      <c r="E12" s="19" t="s">
        <v>915</v>
      </c>
      <c r="F12" s="69">
        <v>110</v>
      </c>
      <c r="G12" s="19" t="s">
        <v>928</v>
      </c>
      <c r="H12" s="20">
        <v>34.999999999999993</v>
      </c>
      <c r="I12" s="21">
        <v>35.872165000000003</v>
      </c>
      <c r="J12" s="21">
        <f t="shared" si="0"/>
        <v>18.114196275357809</v>
      </c>
      <c r="K12" s="21">
        <v>12.356885795357812</v>
      </c>
      <c r="L12" s="21">
        <v>2.6332211699999997</v>
      </c>
      <c r="M12" s="21">
        <v>3.12408931</v>
      </c>
      <c r="N12" s="22">
        <f t="shared" si="1"/>
        <v>0.34447003116086833</v>
      </c>
      <c r="O12" s="22">
        <f t="shared" si="2"/>
        <v>0.41787572524150157</v>
      </c>
      <c r="P12" s="23">
        <f t="shared" si="3"/>
        <v>0.50496523628718282</v>
      </c>
      <c r="Q12" s="70">
        <v>32764</v>
      </c>
      <c r="R12" s="21">
        <v>1507</v>
      </c>
      <c r="S12" s="23">
        <f t="shared" si="4"/>
        <v>4.5995604932242702E-2</v>
      </c>
    </row>
    <row r="13" spans="1:19" ht="25.5" x14ac:dyDescent="0.25">
      <c r="A13" s="17"/>
      <c r="B13" s="19">
        <v>5002711</v>
      </c>
      <c r="C13" s="19" t="s">
        <v>921</v>
      </c>
      <c r="D13" s="68">
        <v>3000253</v>
      </c>
      <c r="E13" s="19" t="s">
        <v>915</v>
      </c>
      <c r="F13" s="69">
        <v>110</v>
      </c>
      <c r="G13" s="19" t="s">
        <v>928</v>
      </c>
      <c r="H13" s="20">
        <v>0.99999999999999989</v>
      </c>
      <c r="I13" s="21">
        <v>1</v>
      </c>
      <c r="J13" s="21">
        <f t="shared" si="0"/>
        <v>0.41023429730631633</v>
      </c>
      <c r="K13" s="21">
        <v>0.31451153730631631</v>
      </c>
      <c r="L13" s="21">
        <v>4.3852050000000004E-2</v>
      </c>
      <c r="M13" s="21">
        <v>5.187071E-2</v>
      </c>
      <c r="N13" s="22">
        <f t="shared" si="1"/>
        <v>0.31451153730631631</v>
      </c>
      <c r="O13" s="22">
        <f t="shared" si="2"/>
        <v>0.35836358730631634</v>
      </c>
      <c r="P13" s="23">
        <f t="shared" si="3"/>
        <v>0.41023429730631633</v>
      </c>
      <c r="Q13" s="70">
        <v>1276</v>
      </c>
      <c r="R13" s="21">
        <v>59</v>
      </c>
      <c r="S13" s="23">
        <f t="shared" si="4"/>
        <v>4.6238244514106581E-2</v>
      </c>
    </row>
    <row r="14" spans="1:19" x14ac:dyDescent="0.25">
      <c r="A14" s="17"/>
      <c r="B14" s="19">
        <v>5002712</v>
      </c>
      <c r="C14" s="19" t="s">
        <v>922</v>
      </c>
      <c r="D14" s="68">
        <v>3000253</v>
      </c>
      <c r="E14" s="19" t="s">
        <v>915</v>
      </c>
      <c r="F14" s="69">
        <v>110</v>
      </c>
      <c r="G14" s="19" t="s">
        <v>928</v>
      </c>
      <c r="H14" s="20">
        <v>1.2999999999999998</v>
      </c>
      <c r="I14" s="21">
        <v>1.5169509999999997</v>
      </c>
      <c r="J14" s="21">
        <f t="shared" si="0"/>
        <v>0.78336088580971064</v>
      </c>
      <c r="K14" s="21">
        <v>0.56566214580971064</v>
      </c>
      <c r="L14" s="21">
        <v>9.1940899999999992E-2</v>
      </c>
      <c r="M14" s="21">
        <v>0.12575784000000001</v>
      </c>
      <c r="N14" s="22">
        <f t="shared" si="1"/>
        <v>0.37289414477442628</v>
      </c>
      <c r="O14" s="22">
        <f t="shared" si="2"/>
        <v>0.43350315587630106</v>
      </c>
      <c r="P14" s="23">
        <f t="shared" si="3"/>
        <v>0.51640487122504997</v>
      </c>
      <c r="Q14" s="70">
        <v>886</v>
      </c>
      <c r="R14" s="21">
        <v>13</v>
      </c>
      <c r="S14" s="23">
        <f t="shared" si="4"/>
        <v>1.4672686230248307E-2</v>
      </c>
    </row>
    <row r="15" spans="1:19" x14ac:dyDescent="0.25">
      <c r="A15" s="17"/>
      <c r="B15" s="19">
        <v>5002713</v>
      </c>
      <c r="C15" s="19" t="s">
        <v>923</v>
      </c>
      <c r="D15" s="68">
        <v>3000253</v>
      </c>
      <c r="E15" s="19" t="s">
        <v>915</v>
      </c>
      <c r="F15" s="69">
        <v>110</v>
      </c>
      <c r="G15" s="19" t="s">
        <v>928</v>
      </c>
      <c r="H15" s="20">
        <v>1.5</v>
      </c>
      <c r="I15" s="21">
        <v>0.97414900000000004</v>
      </c>
      <c r="J15" s="21">
        <f t="shared" si="0"/>
        <v>0.43702620859188485</v>
      </c>
      <c r="K15" s="21">
        <v>0.30155972859188485</v>
      </c>
      <c r="L15" s="21">
        <v>7.3172379999999995E-2</v>
      </c>
      <c r="M15" s="21">
        <v>6.2294100000000005E-2</v>
      </c>
      <c r="N15" s="22">
        <f t="shared" si="1"/>
        <v>0.30956222158200114</v>
      </c>
      <c r="O15" s="22">
        <f t="shared" si="2"/>
        <v>0.3846763776299979</v>
      </c>
      <c r="P15" s="23">
        <f t="shared" si="3"/>
        <v>0.44862357667244418</v>
      </c>
      <c r="Q15" s="70">
        <v>500</v>
      </c>
      <c r="R15" s="21">
        <v>5</v>
      </c>
      <c r="S15" s="23">
        <f t="shared" si="4"/>
        <v>0.01</v>
      </c>
    </row>
    <row r="16" spans="1:19" ht="25.5" x14ac:dyDescent="0.25">
      <c r="A16" s="17"/>
      <c r="B16" s="19">
        <v>5004108</v>
      </c>
      <c r="C16" s="19" t="s">
        <v>924</v>
      </c>
      <c r="D16" s="68">
        <v>3000502</v>
      </c>
      <c r="E16" s="19" t="s">
        <v>916</v>
      </c>
      <c r="F16" s="69">
        <v>576</v>
      </c>
      <c r="G16" s="19" t="s">
        <v>929</v>
      </c>
      <c r="H16" s="20">
        <v>2</v>
      </c>
      <c r="I16" s="21">
        <v>2.0751710000000005</v>
      </c>
      <c r="J16" s="21">
        <f t="shared" si="0"/>
        <v>1.0322994538407102</v>
      </c>
      <c r="K16" s="21">
        <v>0.79562120384071022</v>
      </c>
      <c r="L16" s="21">
        <v>0.10977555</v>
      </c>
      <c r="M16" s="21">
        <v>0.12690270000000001</v>
      </c>
      <c r="N16" s="22">
        <f t="shared" si="1"/>
        <v>0.38340030958446797</v>
      </c>
      <c r="O16" s="22">
        <f t="shared" si="2"/>
        <v>0.43629982967221009</v>
      </c>
      <c r="P16" s="23">
        <f t="shared" si="3"/>
        <v>0.4974527177956467</v>
      </c>
      <c r="Q16" s="70">
        <v>6000</v>
      </c>
      <c r="R16" s="21">
        <v>1117</v>
      </c>
      <c r="S16" s="23">
        <f t="shared" si="4"/>
        <v>0.18616666666666667</v>
      </c>
    </row>
    <row r="17" spans="1:19" ht="15.75" thickBot="1" x14ac:dyDescent="0.3">
      <c r="A17" s="41" t="s">
        <v>294</v>
      </c>
      <c r="B17" s="43"/>
      <c r="C17" s="43"/>
      <c r="D17" s="65"/>
      <c r="E17" s="43"/>
      <c r="F17" s="66"/>
      <c r="G17" s="43"/>
      <c r="H17" s="44">
        <f t="shared" ref="H17:M17" ca="1" si="5">OFFSET(H17,-MATCH("PROYECTOS",$A$8:$A$36,0)-1,0)-(OFFSET(H17,-MATCH("PROYECTOS",$A$8:$A$36,0),0))</f>
        <v>0</v>
      </c>
      <c r="I17" s="45">
        <f t="shared" ca="1" si="5"/>
        <v>0</v>
      </c>
      <c r="J17" s="45">
        <f t="shared" ca="1" si="5"/>
        <v>0</v>
      </c>
      <c r="K17" s="45">
        <f t="shared" ca="1" si="5"/>
        <v>0</v>
      </c>
      <c r="L17" s="45">
        <f t="shared" ca="1" si="5"/>
        <v>0</v>
      </c>
      <c r="M17" s="45">
        <f t="shared" ca="1" si="5"/>
        <v>0</v>
      </c>
      <c r="N17" s="46">
        <f t="shared" ca="1" si="1"/>
        <v>0</v>
      </c>
      <c r="O17" s="46">
        <f t="shared" ca="1" si="2"/>
        <v>0</v>
      </c>
      <c r="P17" s="47">
        <f t="shared" ca="1" si="3"/>
        <v>0</v>
      </c>
      <c r="Q17" s="67"/>
      <c r="R17" s="45"/>
      <c r="S17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2"/>
  <sheetViews>
    <sheetView workbookViewId="0">
      <selection activeCell="A10" sqref="A10:L10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59</v>
      </c>
      <c r="B1" s="50" t="s">
        <v>36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932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867.2215490000001</v>
      </c>
      <c r="E6" s="14">
        <v>1168.7028</v>
      </c>
      <c r="F6" s="14">
        <v>1166.0490580577496</v>
      </c>
      <c r="G6" s="14">
        <v>795.90949148774962</v>
      </c>
      <c r="H6" s="14">
        <v>356.39306387999994</v>
      </c>
      <c r="I6" s="14">
        <v>13.74650269</v>
      </c>
      <c r="J6" s="15">
        <v>0.68101958127228723</v>
      </c>
      <c r="K6" s="15">
        <v>0.98596713840999572</v>
      </c>
      <c r="L6" s="16">
        <v>0.99772932695784555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867.15536600000007</v>
      </c>
      <c r="E7" s="38">
        <f ca="1">SUM(E8:OFFSET(E6,MATCH("GOBIERNOS REGIONALES",$A$8:$A$50,0),0))</f>
        <v>1168.626696</v>
      </c>
      <c r="F7" s="38">
        <f ca="1">SUM(F8:OFFSET(F6,MATCH("GOBIERNOS REGIONALES",$A$8:$A$50,0),0))</f>
        <v>1166.0141095575616</v>
      </c>
      <c r="G7" s="38">
        <f ca="1">SUM(G8:OFFSET(G6,MATCH("GOBIERNOS REGIONALES",$A$8:$A$50,0),0))</f>
        <v>795.88271548756165</v>
      </c>
      <c r="H7" s="38">
        <f ca="1">SUM(H8:OFFSET(H6,MATCH("GOBIERNOS REGIONALES",$A$8:$A$50,0),0))</f>
        <v>356.39269487999996</v>
      </c>
      <c r="I7" s="38">
        <f ca="1">SUM(I8:OFFSET(I6,MATCH("GOBIERNOS REGIONALES",$A$8:$A$50,0),0))</f>
        <v>13.73869919</v>
      </c>
      <c r="J7" s="39">
        <f ca="1">IFERROR(G7/E7,0)</f>
        <v>0.6810410186689434</v>
      </c>
      <c r="K7" s="39">
        <f ca="1">IFERROR(SUM(G7,H7)/E7,0)</f>
        <v>0.98600811902688346</v>
      </c>
      <c r="L7" s="40">
        <f ca="1">IFERROR(SUM(G7,H7,I7)/E7,0)</f>
        <v>0.99776439606301925</v>
      </c>
      <c r="M7" s="4"/>
    </row>
    <row r="8" spans="1:13" ht="25.5" x14ac:dyDescent="0.25">
      <c r="A8" s="17"/>
      <c r="B8" s="18">
        <v>37</v>
      </c>
      <c r="C8" s="19" t="s">
        <v>125</v>
      </c>
      <c r="D8" s="20">
        <v>867.15536600000007</v>
      </c>
      <c r="E8" s="21">
        <v>1168.626696</v>
      </c>
      <c r="F8" s="21">
        <f t="shared" ref="F8:F11" si="0">SUM(G8,H8,I8)</f>
        <v>1166.0141095575616</v>
      </c>
      <c r="G8" s="21">
        <v>795.88271548756165</v>
      </c>
      <c r="H8" s="21">
        <v>356.39269487999996</v>
      </c>
      <c r="I8" s="21">
        <v>13.73869919</v>
      </c>
      <c r="J8" s="22">
        <f t="shared" ref="J8:J11" si="1">IFERROR(G8/E8,0)</f>
        <v>0.6810410186689434</v>
      </c>
      <c r="K8" s="22">
        <f t="shared" ref="K8:K11" si="2">IFERROR(SUM(G8,H8)/E8,0)</f>
        <v>0.98600811902688346</v>
      </c>
      <c r="L8" s="23">
        <f t="shared" ref="L8:L11" si="3">IFERROR(SUM(G8,H8,I8)/E8,0)</f>
        <v>0.99776439606301925</v>
      </c>
      <c r="M8" s="4"/>
    </row>
    <row r="9" spans="1:13" x14ac:dyDescent="0.25">
      <c r="A9" s="34" t="s">
        <v>206</v>
      </c>
      <c r="B9" s="57"/>
      <c r="C9" s="36"/>
      <c r="D9" s="37">
        <f ca="1">SUM(D10:OFFSET(D8,(MATCH("GOBIERNOS LOCALES",$A$8:$A$50,0)-MATCH("GOBIERNOS REGIONALES",$A$8:$A$50,0)),0))</f>
        <v>6.6183000000000006E-2</v>
      </c>
      <c r="E9" s="38">
        <f ca="1">SUM(E10:OFFSET(E8,(MATCH("GOBIERNOS LOCALES",$A$8:$A$50,0)-MATCH("GOBIERNOS REGIONALES",$A$8:$A$50,0)),0))</f>
        <v>7.6104000000000005E-2</v>
      </c>
      <c r="F9" s="38">
        <f ca="1">SUM(F10:OFFSET(F8,(MATCH("GOBIERNOS LOCALES",$A$8:$A$50,0)-MATCH("GOBIERNOS REGIONALES",$A$8:$A$50,0)),0))</f>
        <v>3.4948500187965109E-2</v>
      </c>
      <c r="G9" s="38">
        <f ca="1">SUM(G10:OFFSET(G8,(MATCH("GOBIERNOS LOCALES",$A$8:$A$50,0)-MATCH("GOBIERNOS REGIONALES",$A$8:$A$50,0)),0))</f>
        <v>2.677600018796511E-2</v>
      </c>
      <c r="H9" s="38">
        <f ca="1">SUM(H10:OFFSET(H8,(MATCH("GOBIERNOS LOCALES",$A$8:$A$50,0)-MATCH("GOBIERNOS REGIONALES",$A$8:$A$50,0)),0))</f>
        <v>3.6900000000000002E-4</v>
      </c>
      <c r="I9" s="38">
        <f ca="1">SUM(I10:OFFSET(I8,(MATCH("GOBIERNOS LOCALES",$A$8:$A$50,0)-MATCH("GOBIERNOS REGIONALES",$A$8:$A$50,0)),0))</f>
        <v>7.8035000000000005E-3</v>
      </c>
      <c r="J9" s="39">
        <f t="shared" ca="1" si="1"/>
        <v>0.35183433443662759</v>
      </c>
      <c r="K9" s="39">
        <f t="shared" ca="1" si="2"/>
        <v>0.35668296262962668</v>
      </c>
      <c r="L9" s="40">
        <f t="shared" ca="1" si="3"/>
        <v>0.45922027998482479</v>
      </c>
      <c r="M9" s="4"/>
    </row>
    <row r="10" spans="1:13" ht="15.75" thickBot="1" x14ac:dyDescent="0.3">
      <c r="A10" s="24"/>
      <c r="B10" s="25">
        <v>457</v>
      </c>
      <c r="C10" s="26" t="s">
        <v>224</v>
      </c>
      <c r="D10" s="27">
        <v>6.6183000000000006E-2</v>
      </c>
      <c r="E10" s="28">
        <v>7.6104000000000005E-2</v>
      </c>
      <c r="F10" s="28">
        <f t="shared" si="0"/>
        <v>3.4948500187965109E-2</v>
      </c>
      <c r="G10" s="28">
        <v>2.677600018796511E-2</v>
      </c>
      <c r="H10" s="28">
        <v>3.6900000000000002E-4</v>
      </c>
      <c r="I10" s="28">
        <v>7.8035000000000005E-3</v>
      </c>
      <c r="J10" s="29">
        <f t="shared" si="1"/>
        <v>0.35183433443662759</v>
      </c>
      <c r="K10" s="29">
        <f t="shared" si="2"/>
        <v>0.35668296262962668</v>
      </c>
      <c r="L10" s="30">
        <f t="shared" si="3"/>
        <v>0.45922027998482479</v>
      </c>
      <c r="M10" s="4"/>
    </row>
    <row r="11" spans="1:13" x14ac:dyDescent="0.25">
      <c r="A11" t="s">
        <v>233</v>
      </c>
      <c r="D11" s="5"/>
      <c r="E11" s="5"/>
      <c r="F11" s="5">
        <f t="shared" si="0"/>
        <v>0</v>
      </c>
      <c r="G11" s="5"/>
      <c r="H11" s="5"/>
      <c r="I11" s="5"/>
      <c r="J11" s="4">
        <f t="shared" si="1"/>
        <v>0</v>
      </c>
      <c r="K11" s="4">
        <f t="shared" si="2"/>
        <v>0</v>
      </c>
      <c r="L11" s="4">
        <f t="shared" si="3"/>
        <v>0</v>
      </c>
      <c r="M11" s="4"/>
    </row>
    <row r="12" spans="1:13" x14ac:dyDescent="0.25">
      <c r="D12" s="5"/>
      <c r="E12" s="5"/>
      <c r="F12" s="5"/>
      <c r="G12" s="5"/>
      <c r="H12" s="5"/>
      <c r="I12" s="5"/>
      <c r="J12" s="4"/>
      <c r="K12" s="4"/>
      <c r="L12" s="4"/>
      <c r="M12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00"/>
  <sheetViews>
    <sheetView workbookViewId="0">
      <selection activeCell="N2" sqref="N2"/>
    </sheetView>
  </sheetViews>
  <sheetFormatPr baseColWidth="10" defaultColWidth="11.7109375" defaultRowHeight="15" x14ac:dyDescent="0.25"/>
  <cols>
    <col min="1" max="1" width="5.28515625" customWidth="1"/>
    <col min="2" max="2" width="4.85546875" style="52" customWidth="1"/>
    <col min="3" max="3" width="31.42578125" customWidth="1"/>
    <col min="6" max="6" width="13.5703125" customWidth="1"/>
    <col min="7" max="9" width="0" hidden="1" customWidth="1"/>
  </cols>
  <sheetData>
    <row r="1" spans="1:16" ht="15.75" x14ac:dyDescent="0.25">
      <c r="A1" s="50">
        <v>59</v>
      </c>
      <c r="B1" s="51" t="s">
        <v>36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6" ht="15.75" thickBot="1" x14ac:dyDescent="0.3">
      <c r="A2" s="1" t="s">
        <v>933</v>
      </c>
      <c r="N2" s="72" t="s">
        <v>943</v>
      </c>
    </row>
    <row r="3" spans="1:16" ht="15.75" thickBot="1" x14ac:dyDescent="0.3">
      <c r="A3" s="82" t="s">
        <v>243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6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6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  <c r="O5" s="5"/>
      <c r="P5" s="71"/>
    </row>
    <row r="6" spans="1:16" x14ac:dyDescent="0.25">
      <c r="A6" s="10" t="s">
        <v>249</v>
      </c>
      <c r="B6" s="54"/>
      <c r="C6" s="12"/>
      <c r="D6" s="13">
        <f ca="1">SUM(D7:OFFSET(D7,50,0))</f>
        <v>867.2215490000001</v>
      </c>
      <c r="E6" s="14">
        <f ca="1">SUM(E7:OFFSET(E7,50,0))</f>
        <v>1168.7028</v>
      </c>
      <c r="F6" s="14">
        <f ca="1">SUM(F7:OFFSET(F7,50,0))</f>
        <v>1166.0490580577496</v>
      </c>
      <c r="G6" s="14">
        <f ca="1">SUM(G7:OFFSET(G7,50,0))</f>
        <v>795.90949148774962</v>
      </c>
      <c r="H6" s="14">
        <f ca="1">SUM(H7:OFFSET(H7,50,0))</f>
        <v>356.39306387999994</v>
      </c>
      <c r="I6" s="14">
        <f ca="1">SUM(I7:OFFSET(I7,50,0))</f>
        <v>13.74650269</v>
      </c>
      <c r="J6" s="15">
        <f ca="1">IFERROR(G6/E6,0)</f>
        <v>0.68101958127228723</v>
      </c>
      <c r="K6" s="15">
        <f ca="1">IFERROR(SUM(G6,H6)/E6,0)</f>
        <v>0.98596713840999572</v>
      </c>
      <c r="L6" s="16">
        <f ca="1">IFERROR(SUM(G6,H6,I6)/E6,0)</f>
        <v>0.99772932695784555</v>
      </c>
      <c r="M6" s="4"/>
      <c r="O6" s="5" t="s">
        <v>313</v>
      </c>
      <c r="P6" s="71" t="s">
        <v>314</v>
      </c>
    </row>
    <row r="7" spans="1:16" x14ac:dyDescent="0.25">
      <c r="A7" s="17"/>
      <c r="B7" s="55">
        <v>15</v>
      </c>
      <c r="C7" s="19" t="s">
        <v>264</v>
      </c>
      <c r="D7" s="20">
        <v>867.15536600000007</v>
      </c>
      <c r="E7" s="21">
        <v>1168.626696</v>
      </c>
      <c r="F7" s="21">
        <f t="shared" ref="F7:F8" si="0">SUM(G7,H7,I7)</f>
        <v>1166.0141095575616</v>
      </c>
      <c r="G7" s="21">
        <v>795.88271548756165</v>
      </c>
      <c r="H7" s="21">
        <v>356.39269487999996</v>
      </c>
      <c r="I7" s="21">
        <v>13.73869919</v>
      </c>
      <c r="J7" s="22">
        <f t="shared" ref="J7:J8" si="1">IFERROR(G7/E7,0)</f>
        <v>0.6810410186689434</v>
      </c>
      <c r="K7" s="22">
        <f t="shared" ref="K7:K8" si="2">IFERROR(SUM(G7,H7)/E7,0)</f>
        <v>0.98600811902688346</v>
      </c>
      <c r="L7" s="23">
        <f t="shared" ref="L7:L8" si="3">IFERROR(SUM(G7,H7,I7)/E7,0)</f>
        <v>0.99776439606301925</v>
      </c>
      <c r="M7" s="4"/>
      <c r="N7" t="s">
        <v>264</v>
      </c>
      <c r="O7" s="5">
        <v>1166.0141095575616</v>
      </c>
      <c r="P7" s="71">
        <v>0.99776439606301925</v>
      </c>
    </row>
    <row r="8" spans="1:16" ht="15.75" thickBot="1" x14ac:dyDescent="0.3">
      <c r="A8" s="24"/>
      <c r="B8" s="56">
        <v>20</v>
      </c>
      <c r="C8" s="26" t="s">
        <v>269</v>
      </c>
      <c r="D8" s="27">
        <v>6.6183000000000006E-2</v>
      </c>
      <c r="E8" s="28">
        <v>7.6104000000000005E-2</v>
      </c>
      <c r="F8" s="28">
        <f t="shared" si="0"/>
        <v>3.4948500187965109E-2</v>
      </c>
      <c r="G8" s="28">
        <v>2.677600018796511E-2</v>
      </c>
      <c r="H8" s="28">
        <v>3.6900000000000002E-4</v>
      </c>
      <c r="I8" s="28">
        <v>7.8035000000000005E-3</v>
      </c>
      <c r="J8" s="29">
        <f t="shared" si="1"/>
        <v>0.35183433443662759</v>
      </c>
      <c r="K8" s="29">
        <f t="shared" si="2"/>
        <v>0.35668296262962668</v>
      </c>
      <c r="L8" s="30">
        <f t="shared" si="3"/>
        <v>0.45922027998482479</v>
      </c>
      <c r="M8" s="4"/>
      <c r="N8" t="s">
        <v>269</v>
      </c>
      <c r="O8" s="5">
        <v>3.4948500187965109E-2</v>
      </c>
      <c r="P8" s="71">
        <v>0.45922027998482479</v>
      </c>
    </row>
    <row r="9" spans="1:16" x14ac:dyDescent="0.25">
      <c r="O9" s="5"/>
      <c r="P9" s="71"/>
    </row>
    <row r="10" spans="1:16" x14ac:dyDescent="0.25">
      <c r="O10" s="5"/>
      <c r="P10" s="71"/>
    </row>
    <row r="11" spans="1:16" x14ac:dyDescent="0.25">
      <c r="O11" s="5"/>
      <c r="P11" s="71"/>
    </row>
    <row r="12" spans="1:16" x14ac:dyDescent="0.25">
      <c r="O12" s="5"/>
      <c r="P12" s="71"/>
    </row>
    <row r="13" spans="1:16" x14ac:dyDescent="0.25">
      <c r="O13" s="5"/>
      <c r="P13" s="71"/>
    </row>
    <row r="14" spans="1:16" x14ac:dyDescent="0.25">
      <c r="O14" s="5"/>
      <c r="P14" s="71"/>
    </row>
    <row r="15" spans="1:16" x14ac:dyDescent="0.25">
      <c r="O15" s="5"/>
      <c r="P15" s="71"/>
    </row>
    <row r="16" spans="1:16" x14ac:dyDescent="0.25">
      <c r="O16" s="5"/>
      <c r="P16" s="71"/>
    </row>
    <row r="17" spans="15:16" x14ac:dyDescent="0.25">
      <c r="O17" s="5"/>
      <c r="P17" s="71"/>
    </row>
    <row r="18" spans="15:16" x14ac:dyDescent="0.25">
      <c r="O18" s="5"/>
      <c r="P18" s="71"/>
    </row>
    <row r="19" spans="15:16" x14ac:dyDescent="0.25">
      <c r="O19" s="5"/>
      <c r="P19" s="71"/>
    </row>
    <row r="20" spans="15:16" x14ac:dyDescent="0.25">
      <c r="O20" s="5"/>
      <c r="P20" s="71"/>
    </row>
    <row r="21" spans="15:16" x14ac:dyDescent="0.25">
      <c r="O21" s="5"/>
      <c r="P21" s="71"/>
    </row>
    <row r="22" spans="15:16" x14ac:dyDescent="0.25">
      <c r="O22" s="5"/>
      <c r="P22" s="71"/>
    </row>
    <row r="23" spans="15:16" x14ac:dyDescent="0.25">
      <c r="O23" s="5"/>
      <c r="P23" s="71"/>
    </row>
    <row r="24" spans="15:16" x14ac:dyDescent="0.25">
      <c r="O24" s="5"/>
      <c r="P24" s="71"/>
    </row>
    <row r="25" spans="15:16" x14ac:dyDescent="0.25">
      <c r="O25" s="5"/>
      <c r="P25" s="71"/>
    </row>
    <row r="26" spans="15:16" x14ac:dyDescent="0.25">
      <c r="O26" s="5"/>
      <c r="P26" s="71"/>
    </row>
    <row r="27" spans="15:16" x14ac:dyDescent="0.25">
      <c r="O27" s="5"/>
      <c r="P27" s="71"/>
    </row>
    <row r="28" spans="15:16" x14ac:dyDescent="0.25">
      <c r="O28" s="5"/>
      <c r="P28" s="71"/>
    </row>
    <row r="29" spans="15:16" x14ac:dyDescent="0.25">
      <c r="O29" s="5"/>
      <c r="P29" s="71"/>
    </row>
    <row r="30" spans="15:16" x14ac:dyDescent="0.25">
      <c r="O30" s="5"/>
      <c r="P30" s="71"/>
    </row>
    <row r="31" spans="15:16" x14ac:dyDescent="0.25">
      <c r="O31" s="5"/>
      <c r="P31" s="71"/>
    </row>
    <row r="32" spans="15:16" x14ac:dyDescent="0.25">
      <c r="O32" s="5"/>
      <c r="P32" s="71"/>
    </row>
    <row r="33" spans="15:16" x14ac:dyDescent="0.25">
      <c r="O33" s="5"/>
      <c r="P33" s="71"/>
    </row>
    <row r="34" spans="15:16" x14ac:dyDescent="0.25">
      <c r="O34" s="5"/>
      <c r="P34" s="71"/>
    </row>
    <row r="35" spans="15:16" x14ac:dyDescent="0.25">
      <c r="O35" s="5"/>
      <c r="P35" s="71"/>
    </row>
    <row r="36" spans="15:16" x14ac:dyDescent="0.25">
      <c r="O36" s="5"/>
      <c r="P36" s="71"/>
    </row>
    <row r="37" spans="15:16" x14ac:dyDescent="0.25">
      <c r="O37" s="5"/>
      <c r="P37" s="71"/>
    </row>
    <row r="38" spans="15:16" x14ac:dyDescent="0.25">
      <c r="O38" s="5"/>
      <c r="P38" s="71"/>
    </row>
    <row r="39" spans="15:16" x14ac:dyDescent="0.25">
      <c r="O39" s="5"/>
      <c r="P39" s="71"/>
    </row>
    <row r="40" spans="15:16" x14ac:dyDescent="0.25">
      <c r="O40" s="5"/>
      <c r="P40" s="71"/>
    </row>
    <row r="41" spans="15:16" x14ac:dyDescent="0.25">
      <c r="O41" s="5"/>
      <c r="P41" s="71"/>
    </row>
    <row r="42" spans="15:16" x14ac:dyDescent="0.25">
      <c r="O42" s="5"/>
      <c r="P42" s="71"/>
    </row>
    <row r="43" spans="15:16" x14ac:dyDescent="0.25">
      <c r="O43" s="5"/>
      <c r="P43" s="71"/>
    </row>
    <row r="44" spans="15:16" x14ac:dyDescent="0.25">
      <c r="O44" s="5"/>
      <c r="P44" s="71"/>
    </row>
    <row r="45" spans="15:16" x14ac:dyDescent="0.25">
      <c r="O45" s="5"/>
      <c r="P45" s="71"/>
    </row>
    <row r="46" spans="15:16" x14ac:dyDescent="0.25">
      <c r="O46" s="5"/>
      <c r="P46" s="71"/>
    </row>
    <row r="47" spans="15:16" x14ac:dyDescent="0.25">
      <c r="O47" s="5"/>
      <c r="P47" s="71"/>
    </row>
    <row r="48" spans="15:16" x14ac:dyDescent="0.25">
      <c r="O48" s="5"/>
      <c r="P48" s="71"/>
    </row>
    <row r="49" spans="15:16" x14ac:dyDescent="0.25">
      <c r="O49" s="5"/>
      <c r="P49" s="71"/>
    </row>
    <row r="50" spans="15:16" x14ac:dyDescent="0.25">
      <c r="O50" s="5"/>
      <c r="P50" s="71"/>
    </row>
    <row r="51" spans="15:16" x14ac:dyDescent="0.25">
      <c r="O51" s="5"/>
      <c r="P51" s="71"/>
    </row>
    <row r="52" spans="15:16" x14ac:dyDescent="0.25">
      <c r="O52" s="5"/>
      <c r="P52" s="71"/>
    </row>
    <row r="53" spans="15:16" x14ac:dyDescent="0.25">
      <c r="O53" s="5"/>
      <c r="P53" s="71"/>
    </row>
    <row r="54" spans="15:16" x14ac:dyDescent="0.25">
      <c r="O54" s="5"/>
      <c r="P54" s="71"/>
    </row>
    <row r="55" spans="15:16" x14ac:dyDescent="0.25">
      <c r="O55" s="5"/>
      <c r="P55" s="71"/>
    </row>
    <row r="56" spans="15:16" x14ac:dyDescent="0.25">
      <c r="O56" s="5"/>
      <c r="P56" s="71"/>
    </row>
    <row r="57" spans="15:16" x14ac:dyDescent="0.25">
      <c r="O57" s="5"/>
      <c r="P57" s="71"/>
    </row>
    <row r="58" spans="15:16" x14ac:dyDescent="0.25">
      <c r="O58" s="5"/>
      <c r="P58" s="71"/>
    </row>
    <row r="59" spans="15:16" x14ac:dyDescent="0.25">
      <c r="O59" s="5"/>
      <c r="P59" s="71"/>
    </row>
    <row r="60" spans="15:16" x14ac:dyDescent="0.25">
      <c r="O60" s="5"/>
      <c r="P60" s="71"/>
    </row>
    <row r="61" spans="15:16" x14ac:dyDescent="0.25">
      <c r="O61" s="5"/>
      <c r="P61" s="71"/>
    </row>
    <row r="62" spans="15:16" x14ac:dyDescent="0.25">
      <c r="O62" s="5"/>
      <c r="P62" s="71"/>
    </row>
    <row r="63" spans="15:16" x14ac:dyDescent="0.25">
      <c r="O63" s="5"/>
      <c r="P63" s="71"/>
    </row>
    <row r="64" spans="15:16" x14ac:dyDescent="0.25">
      <c r="O64" s="5"/>
      <c r="P64" s="71"/>
    </row>
    <row r="65" spans="15:16" x14ac:dyDescent="0.25">
      <c r="O65" s="5"/>
      <c r="P65" s="71"/>
    </row>
    <row r="66" spans="15:16" x14ac:dyDescent="0.25">
      <c r="O66" s="5"/>
      <c r="P66" s="71"/>
    </row>
    <row r="67" spans="15:16" x14ac:dyDescent="0.25">
      <c r="O67" s="5"/>
      <c r="P67" s="71"/>
    </row>
    <row r="68" spans="15:16" x14ac:dyDescent="0.25">
      <c r="O68" s="5"/>
      <c r="P68" s="71"/>
    </row>
    <row r="69" spans="15:16" x14ac:dyDescent="0.25">
      <c r="O69" s="5"/>
      <c r="P69" s="71"/>
    </row>
    <row r="70" spans="15:16" x14ac:dyDescent="0.25">
      <c r="O70" s="5"/>
      <c r="P70" s="71"/>
    </row>
    <row r="71" spans="15:16" x14ac:dyDescent="0.25">
      <c r="O71" s="5"/>
      <c r="P71" s="71"/>
    </row>
    <row r="72" spans="15:16" x14ac:dyDescent="0.25">
      <c r="O72" s="5"/>
      <c r="P72" s="71"/>
    </row>
    <row r="73" spans="15:16" x14ac:dyDescent="0.25">
      <c r="O73" s="5"/>
      <c r="P73" s="71"/>
    </row>
    <row r="74" spans="15:16" x14ac:dyDescent="0.25">
      <c r="O74" s="5"/>
      <c r="P74" s="71"/>
    </row>
    <row r="75" spans="15:16" x14ac:dyDescent="0.25">
      <c r="O75" s="5"/>
      <c r="P75" s="71"/>
    </row>
    <row r="76" spans="15:16" x14ac:dyDescent="0.25">
      <c r="O76" s="5"/>
      <c r="P76" s="71"/>
    </row>
    <row r="77" spans="15:16" x14ac:dyDescent="0.25">
      <c r="O77" s="5"/>
      <c r="P77" s="71"/>
    </row>
    <row r="78" spans="15:16" x14ac:dyDescent="0.25">
      <c r="O78" s="5"/>
      <c r="P78" s="71"/>
    </row>
    <row r="79" spans="15:16" x14ac:dyDescent="0.25">
      <c r="O79" s="5"/>
      <c r="P79" s="71"/>
    </row>
    <row r="80" spans="15:16" x14ac:dyDescent="0.25">
      <c r="O80" s="5"/>
      <c r="P80" s="71"/>
    </row>
    <row r="81" spans="15:16" x14ac:dyDescent="0.25">
      <c r="O81" s="5"/>
      <c r="P81" s="71"/>
    </row>
    <row r="82" spans="15:16" x14ac:dyDescent="0.25">
      <c r="O82" s="5"/>
      <c r="P82" s="71"/>
    </row>
    <row r="83" spans="15:16" x14ac:dyDescent="0.25">
      <c r="O83" s="5"/>
      <c r="P83" s="71"/>
    </row>
    <row r="84" spans="15:16" x14ac:dyDescent="0.25">
      <c r="O84" s="5"/>
      <c r="P84" s="71"/>
    </row>
    <row r="85" spans="15:16" x14ac:dyDescent="0.25">
      <c r="O85" s="5"/>
      <c r="P85" s="71"/>
    </row>
    <row r="86" spans="15:16" x14ac:dyDescent="0.25">
      <c r="O86" s="5"/>
      <c r="P86" s="71"/>
    </row>
    <row r="87" spans="15:16" x14ac:dyDescent="0.25">
      <c r="O87" s="5"/>
      <c r="P87" s="71"/>
    </row>
    <row r="88" spans="15:16" x14ac:dyDescent="0.25">
      <c r="O88" s="5"/>
      <c r="P88" s="71"/>
    </row>
    <row r="89" spans="15:16" x14ac:dyDescent="0.25">
      <c r="O89" s="5"/>
      <c r="P89" s="71"/>
    </row>
    <row r="90" spans="15:16" x14ac:dyDescent="0.25">
      <c r="O90" s="5"/>
      <c r="P90" s="71"/>
    </row>
    <row r="91" spans="15:16" x14ac:dyDescent="0.25">
      <c r="O91" s="5"/>
      <c r="P91" s="71"/>
    </row>
    <row r="92" spans="15:16" x14ac:dyDescent="0.25">
      <c r="O92" s="5"/>
      <c r="P92" s="71"/>
    </row>
    <row r="93" spans="15:16" x14ac:dyDescent="0.25">
      <c r="O93" s="5"/>
      <c r="P93" s="71"/>
    </row>
    <row r="94" spans="15:16" x14ac:dyDescent="0.25">
      <c r="O94" s="5"/>
      <c r="P94" s="71"/>
    </row>
    <row r="95" spans="15:16" x14ac:dyDescent="0.25">
      <c r="O95" s="5"/>
      <c r="P95" s="71"/>
    </row>
    <row r="96" spans="15:16" x14ac:dyDescent="0.25">
      <c r="O96" s="5"/>
      <c r="P96" s="71"/>
    </row>
    <row r="97" spans="15:16" x14ac:dyDescent="0.25">
      <c r="O97" s="5"/>
      <c r="P97" s="71"/>
    </row>
    <row r="98" spans="15:16" x14ac:dyDescent="0.25">
      <c r="O98" s="5"/>
      <c r="P98" s="71"/>
    </row>
    <row r="99" spans="15:16" x14ac:dyDescent="0.25">
      <c r="O99" s="5"/>
      <c r="P99" s="71"/>
    </row>
    <row r="100" spans="15:16" x14ac:dyDescent="0.25">
      <c r="O100" s="5"/>
      <c r="P100" s="71"/>
    </row>
  </sheetData>
  <sortState ref="N6:P100">
    <sortCondition descending="1" ref="P5:P100"/>
  </sortState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  <drawing r:id="rId1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workbookViewId="0">
      <selection activeCell="D14" sqref="D14:G15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13.7109375" customWidth="1"/>
    <col min="6" max="6" width="13.5703125" customWidth="1"/>
    <col min="7" max="9" width="0" hidden="1" customWidth="1"/>
  </cols>
  <sheetData>
    <row r="1" spans="1:13" ht="15.75" x14ac:dyDescent="0.25">
      <c r="A1" s="50">
        <v>59</v>
      </c>
      <c r="B1" s="49" t="s">
        <v>36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934</v>
      </c>
    </row>
    <row r="3" spans="1:13" ht="15.75" thickBot="1" x14ac:dyDescent="0.3">
      <c r="A3" s="82" t="s">
        <v>245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2"/>
      <c r="C6" s="12"/>
      <c r="D6" s="13">
        <v>867.2215490000001</v>
      </c>
      <c r="E6" s="14">
        <v>1168.7028</v>
      </c>
      <c r="F6" s="14">
        <v>1166.0490580577496</v>
      </c>
      <c r="G6" s="14">
        <v>795.90949148774962</v>
      </c>
      <c r="H6" s="14">
        <v>356.39306387999994</v>
      </c>
      <c r="I6" s="14">
        <v>13.74650269</v>
      </c>
      <c r="J6" s="15">
        <v>0.68101958127228723</v>
      </c>
      <c r="K6" s="15">
        <v>0.98596713840999572</v>
      </c>
      <c r="L6" s="16">
        <v>0.99772932695784555</v>
      </c>
      <c r="M6" s="4"/>
    </row>
    <row r="7" spans="1:13" x14ac:dyDescent="0.25">
      <c r="A7" s="34" t="s">
        <v>275</v>
      </c>
      <c r="B7" s="36"/>
      <c r="C7" s="36"/>
      <c r="D7" s="37">
        <f ca="1">SUM(D8:OFFSET(D6,MATCH("PROYECTOS",$A$8:$A$50,0),0))</f>
        <v>867.2215490000001</v>
      </c>
      <c r="E7" s="38">
        <f ca="1">SUM(E8:OFFSET(E6,MATCH("PROYECTOS",$A$8:$A$50,0),0))</f>
        <v>1168.7028</v>
      </c>
      <c r="F7" s="38">
        <f ca="1">SUM(F8:OFFSET(F6,MATCH("PROYECTOS",$A$8:$A$50,0),0))</f>
        <v>1166.0490580577496</v>
      </c>
      <c r="G7" s="38">
        <f ca="1">SUM(G8:OFFSET(G6,MATCH("PROYECTOS",$A$8:$A$50,0),0))</f>
        <v>795.90949148774962</v>
      </c>
      <c r="H7" s="38">
        <f ca="1">SUM(H8:OFFSET(H6,MATCH("PROYECTOS",$A$8:$A$50,0),0))</f>
        <v>356.39306388</v>
      </c>
      <c r="I7" s="38">
        <f ca="1">SUM(I8:OFFSET(I6,MATCH("PROYECTOS",$A$8:$A$50,0),0))</f>
        <v>13.74650269</v>
      </c>
      <c r="J7" s="39">
        <f ca="1">IFERROR(G7/E7,0)</f>
        <v>0.68101958127228723</v>
      </c>
      <c r="K7" s="39">
        <f ca="1">IFERROR(SUM(G7,H7)/E7,0)</f>
        <v>0.98596713840999572</v>
      </c>
      <c r="L7" s="40">
        <f ca="1">IFERROR(SUM(G7,H7,I7)/E7,0)</f>
        <v>0.99772932695784555</v>
      </c>
      <c r="M7" s="4"/>
    </row>
    <row r="8" spans="1:13" x14ac:dyDescent="0.25">
      <c r="A8" s="17"/>
      <c r="B8" s="19">
        <v>3000001</v>
      </c>
      <c r="C8" s="19" t="s">
        <v>276</v>
      </c>
      <c r="D8" s="20">
        <v>1.1561110000000001</v>
      </c>
      <c r="E8" s="21">
        <v>509.65167600000007</v>
      </c>
      <c r="F8" s="21">
        <f t="shared" ref="F8:F9" si="0">SUM(G8,H8,I8)</f>
        <v>508.03825252686585</v>
      </c>
      <c r="G8" s="21">
        <v>507.51573817686585</v>
      </c>
      <c r="H8" s="21">
        <v>0.14617856999999998</v>
      </c>
      <c r="I8" s="21">
        <v>0.37633578000000001</v>
      </c>
      <c r="J8" s="22">
        <f t="shared" ref="J8:J10" si="1">IFERROR(G8/E8,0)</f>
        <v>0.99580902423416295</v>
      </c>
      <c r="K8" s="22">
        <f t="shared" ref="K8:K10" si="2">IFERROR(SUM(G8,H8)/E8,0)</f>
        <v>0.99609584477627777</v>
      </c>
      <c r="L8" s="23">
        <f t="shared" ref="L8:L10" si="3">IFERROR(SUM(G8,H8,I8)/E8,0)</f>
        <v>0.99683426240094575</v>
      </c>
      <c r="M8" s="4"/>
    </row>
    <row r="9" spans="1:13" ht="38.25" x14ac:dyDescent="0.25">
      <c r="A9" s="17"/>
      <c r="B9" s="19">
        <v>3000129</v>
      </c>
      <c r="C9" s="19" t="s">
        <v>936</v>
      </c>
      <c r="D9" s="20">
        <v>866.06543800000009</v>
      </c>
      <c r="E9" s="21">
        <v>659.05112399999996</v>
      </c>
      <c r="F9" s="21">
        <f t="shared" si="0"/>
        <v>658.01080553088366</v>
      </c>
      <c r="G9" s="21">
        <v>288.39375331088377</v>
      </c>
      <c r="H9" s="21">
        <v>356.24688530999998</v>
      </c>
      <c r="I9" s="21">
        <v>13.37016691</v>
      </c>
      <c r="J9" s="22">
        <f t="shared" si="1"/>
        <v>0.43758935052037601</v>
      </c>
      <c r="K9" s="22">
        <f t="shared" si="2"/>
        <v>0.97813449540658659</v>
      </c>
      <c r="L9" s="23">
        <f t="shared" si="3"/>
        <v>0.99842149048650086</v>
      </c>
      <c r="M9" s="4"/>
    </row>
    <row r="10" spans="1:13" ht="15.75" thickBot="1" x14ac:dyDescent="0.3">
      <c r="A10" s="41" t="s">
        <v>294</v>
      </c>
      <c r="B10" s="43"/>
      <c r="C10" s="43"/>
      <c r="D10" s="44">
        <f ca="1">OFFSET(D10,-MATCH("PROYECTOS",$A$8:$A$50,0)-1,0)-(OFFSET(D10,-MATCH("PROYECTOS",$A$8:$A$50,0),0))</f>
        <v>0</v>
      </c>
      <c r="E10" s="45">
        <f t="shared" ref="E10:I10" ca="1" si="4">OFFSET(E10,-MATCH("PROYECTOS",$A$8:$A$50,0)-1,0)-(OFFSET(E10,-MATCH("PROYECTOS",$A$8:$A$50,0),0))</f>
        <v>0</v>
      </c>
      <c r="F10" s="45">
        <f t="shared" ca="1" si="4"/>
        <v>0</v>
      </c>
      <c r="G10" s="45">
        <f t="shared" ca="1" si="4"/>
        <v>0</v>
      </c>
      <c r="H10" s="45">
        <f t="shared" ca="1" si="4"/>
        <v>0</v>
      </c>
      <c r="I10" s="45">
        <f t="shared" ca="1" si="4"/>
        <v>0</v>
      </c>
      <c r="J10" s="46">
        <f t="shared" ca="1" si="1"/>
        <v>0</v>
      </c>
      <c r="K10" s="46">
        <f t="shared" ca="1" si="2"/>
        <v>0</v>
      </c>
      <c r="L10" s="47">
        <f t="shared" ca="1" si="3"/>
        <v>0</v>
      </c>
      <c r="M10" s="4"/>
    </row>
    <row r="11" spans="1:13" ht="15.75" thickBot="1" x14ac:dyDescent="0.3"/>
    <row r="12" spans="1:13" ht="15.75" thickBot="1" x14ac:dyDescent="0.3">
      <c r="A12" s="89" t="s">
        <v>316</v>
      </c>
      <c r="B12" s="90"/>
      <c r="C12" s="90"/>
      <c r="D12" s="91"/>
    </row>
    <row r="13" spans="1:13" ht="15.75" thickBot="1" x14ac:dyDescent="0.3">
      <c r="A13" s="1" t="s">
        <v>944</v>
      </c>
    </row>
    <row r="14" spans="1:13" ht="45" customHeight="1" x14ac:dyDescent="0.25">
      <c r="A14" s="82" t="s">
        <v>318</v>
      </c>
      <c r="B14" s="83"/>
      <c r="C14" s="83"/>
      <c r="D14" s="94" t="s">
        <v>319</v>
      </c>
      <c r="E14" s="6"/>
      <c r="F14" s="6"/>
      <c r="G14" s="6"/>
    </row>
    <row r="15" spans="1:13" ht="15.75" thickBot="1" x14ac:dyDescent="0.3">
      <c r="A15" s="92"/>
      <c r="B15" s="93"/>
      <c r="C15" s="93"/>
      <c r="D15" s="95"/>
      <c r="E15" s="7"/>
      <c r="F15" s="7"/>
      <c r="G15" s="7"/>
    </row>
  </sheetData>
  <mergeCells count="10">
    <mergeCell ref="A12:D12"/>
    <mergeCell ref="A14:C15"/>
    <mergeCell ref="D14:D15"/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"/>
  <sheetViews>
    <sheetView workbookViewId="0">
      <selection activeCell="E20" sqref="E20"/>
    </sheetView>
  </sheetViews>
  <sheetFormatPr baseColWidth="10" defaultColWidth="11.7109375" defaultRowHeight="15" x14ac:dyDescent="0.25"/>
  <cols>
    <col min="1" max="1" width="5.28515625" customWidth="1"/>
    <col min="2" max="2" width="7.7109375" customWidth="1"/>
    <col min="3" max="3" width="31.42578125" customWidth="1"/>
    <col min="4" max="4" width="7.7109375" customWidth="1"/>
    <col min="5" max="5" width="31.42578125" customWidth="1"/>
    <col min="6" max="6" width="4.28515625" style="32" customWidth="1"/>
    <col min="7" max="7" width="11.42578125" customWidth="1"/>
    <col min="10" max="10" width="13.5703125" customWidth="1"/>
    <col min="11" max="13" width="0" hidden="1" customWidth="1"/>
    <col min="17" max="18" width="14" hidden="1" customWidth="1"/>
    <col min="19" max="19" width="0" hidden="1" customWidth="1"/>
  </cols>
  <sheetData>
    <row r="1" spans="1:19" ht="15.75" x14ac:dyDescent="0.25">
      <c r="A1" s="50">
        <v>59</v>
      </c>
      <c r="B1" s="49" t="s">
        <v>36</v>
      </c>
      <c r="C1" s="49"/>
      <c r="D1" s="49"/>
      <c r="E1" s="49"/>
      <c r="F1" s="53"/>
      <c r="G1" s="49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</row>
    <row r="2" spans="1:19" ht="15.75" thickBot="1" x14ac:dyDescent="0.3">
      <c r="A2" s="1" t="s">
        <v>935</v>
      </c>
    </row>
    <row r="3" spans="1:19" ht="15.75" thickBot="1" x14ac:dyDescent="0.3">
      <c r="A3" s="82" t="s">
        <v>247</v>
      </c>
      <c r="B3" s="83"/>
      <c r="C3" s="83"/>
      <c r="D3" s="83"/>
      <c r="E3" s="83"/>
      <c r="F3" s="83"/>
      <c r="G3" s="83"/>
      <c r="H3" s="82" t="s">
        <v>2</v>
      </c>
      <c r="I3" s="83"/>
      <c r="J3" s="83"/>
      <c r="K3" s="83"/>
      <c r="L3" s="83"/>
      <c r="M3" s="83"/>
      <c r="N3" s="83"/>
      <c r="O3" s="83"/>
      <c r="P3" s="84"/>
      <c r="Q3" s="83" t="s">
        <v>238</v>
      </c>
      <c r="R3" s="83"/>
      <c r="S3" s="84"/>
    </row>
    <row r="4" spans="1:19" ht="60" customHeight="1" x14ac:dyDescent="0.25">
      <c r="A4" s="103" t="s">
        <v>248</v>
      </c>
      <c r="B4" s="99"/>
      <c r="C4" s="99"/>
      <c r="D4" s="99" t="s">
        <v>236</v>
      </c>
      <c r="E4" s="99"/>
      <c r="F4" s="99" t="s">
        <v>237</v>
      </c>
      <c r="G4" s="101"/>
      <c r="H4" s="80" t="s">
        <v>3</v>
      </c>
      <c r="I4" s="78" t="s">
        <v>4</v>
      </c>
      <c r="J4" s="78" t="s">
        <v>5</v>
      </c>
      <c r="K4" s="78" t="s">
        <v>6</v>
      </c>
      <c r="L4" s="78"/>
      <c r="M4" s="78"/>
      <c r="N4" s="78" t="s">
        <v>10</v>
      </c>
      <c r="O4" s="78"/>
      <c r="P4" s="87"/>
      <c r="Q4" s="96" t="s">
        <v>239</v>
      </c>
      <c r="R4" s="78" t="s">
        <v>240</v>
      </c>
      <c r="S4" s="87" t="s">
        <v>241</v>
      </c>
    </row>
    <row r="5" spans="1:19" ht="15.75" thickBot="1" x14ac:dyDescent="0.3">
      <c r="A5" s="104"/>
      <c r="B5" s="100"/>
      <c r="C5" s="100"/>
      <c r="D5" s="100"/>
      <c r="E5" s="100"/>
      <c r="F5" s="100"/>
      <c r="G5" s="102"/>
      <c r="H5" s="81"/>
      <c r="I5" s="79"/>
      <c r="J5" s="79"/>
      <c r="K5" s="8" t="s">
        <v>7</v>
      </c>
      <c r="L5" s="8" t="s">
        <v>8</v>
      </c>
      <c r="M5" s="8" t="s">
        <v>9</v>
      </c>
      <c r="N5" s="8" t="s">
        <v>11</v>
      </c>
      <c r="O5" s="8" t="s">
        <v>8</v>
      </c>
      <c r="P5" s="9" t="s">
        <v>9</v>
      </c>
      <c r="Q5" s="97"/>
      <c r="R5" s="79"/>
      <c r="S5" s="98"/>
    </row>
    <row r="6" spans="1:19" x14ac:dyDescent="0.25">
      <c r="A6" s="10" t="s">
        <v>249</v>
      </c>
      <c r="B6" s="12"/>
      <c r="C6" s="12"/>
      <c r="D6" s="59"/>
      <c r="E6" s="12"/>
      <c r="F6" s="60"/>
      <c r="G6" s="12"/>
      <c r="H6" s="13">
        <v>867.2215490000001</v>
      </c>
      <c r="I6" s="14">
        <v>1168.7028</v>
      </c>
      <c r="J6" s="14">
        <v>1166.0490580577496</v>
      </c>
      <c r="K6" s="14">
        <v>795.90949148774962</v>
      </c>
      <c r="L6" s="14">
        <v>356.39306387999994</v>
      </c>
      <c r="M6" s="14">
        <v>13.74650269</v>
      </c>
      <c r="N6" s="15">
        <v>0.68101958127228723</v>
      </c>
      <c r="O6" s="15">
        <v>0.98596713840999572</v>
      </c>
      <c r="P6" s="16">
        <v>0.99772932695784555</v>
      </c>
      <c r="Q6" s="61"/>
      <c r="R6" s="14"/>
      <c r="S6" s="16"/>
    </row>
    <row r="7" spans="1:19" x14ac:dyDescent="0.25">
      <c r="A7" s="34" t="s">
        <v>295</v>
      </c>
      <c r="B7" s="36"/>
      <c r="C7" s="36"/>
      <c r="D7" s="62"/>
      <c r="E7" s="36"/>
      <c r="F7" s="63"/>
      <c r="G7" s="36"/>
      <c r="H7" s="37">
        <f ca="1">SUM(H8:OFFSET(H6,MATCH("PROYECTOS",$A$8:$A$33,0),0))</f>
        <v>867.22154899999998</v>
      </c>
      <c r="I7" s="38">
        <f ca="1">SUM(I8:OFFSET(I6,MATCH("PROYECTOS",$A$8:$A$33,0),0))</f>
        <v>1168.7028000000003</v>
      </c>
      <c r="J7" s="38">
        <f ca="1">SUM(J8:OFFSET(J6,MATCH("PROYECTOS",$A$8:$A$33,0),0))</f>
        <v>1166.0490580577496</v>
      </c>
      <c r="K7" s="38">
        <f ca="1">SUM(K8:OFFSET(K6,MATCH("PROYECTOS",$A$8:$A$33,0),0))</f>
        <v>795.90949148774962</v>
      </c>
      <c r="L7" s="38">
        <f ca="1">SUM(L8:OFFSET(L6,MATCH("PROYECTOS",$A$8:$A$33,0),0))</f>
        <v>356.39306388</v>
      </c>
      <c r="M7" s="38">
        <f ca="1">SUM(M8:OFFSET(M6,MATCH("PROYECTOS",$A$8:$A$33,0),0))</f>
        <v>13.746502690000002</v>
      </c>
      <c r="N7" s="39">
        <f ca="1">IFERROR(K7/I7,0)</f>
        <v>0.68101958127228701</v>
      </c>
      <c r="O7" s="39">
        <f ca="1">IFERROR(SUM(K7,L7)/I7,0)</f>
        <v>0.98596713840999561</v>
      </c>
      <c r="P7" s="40">
        <f ca="1">IFERROR(SUM(K7,L7,M7)/I7,0)</f>
        <v>0.99772932695784533</v>
      </c>
      <c r="Q7" s="64"/>
      <c r="R7" s="38"/>
      <c r="S7" s="40"/>
    </row>
    <row r="8" spans="1:19" x14ac:dyDescent="0.25">
      <c r="A8" s="17"/>
      <c r="B8" s="19">
        <v>5000276</v>
      </c>
      <c r="C8" s="19" t="s">
        <v>513</v>
      </c>
      <c r="D8" s="68">
        <v>3000001</v>
      </c>
      <c r="E8" s="19" t="s">
        <v>276</v>
      </c>
      <c r="F8" s="69">
        <v>1</v>
      </c>
      <c r="G8" s="19" t="s">
        <v>532</v>
      </c>
      <c r="H8" s="20">
        <v>1.1561110000000001</v>
      </c>
      <c r="I8" s="21">
        <v>509.65167600000007</v>
      </c>
      <c r="J8" s="21">
        <f t="shared" ref="J8:J13" si="0">SUM(K8,L8,M8)</f>
        <v>508.03825252686585</v>
      </c>
      <c r="K8" s="21">
        <v>507.51573817686585</v>
      </c>
      <c r="L8" s="21">
        <v>0.14617856999999998</v>
      </c>
      <c r="M8" s="21">
        <v>0.37633578000000001</v>
      </c>
      <c r="N8" s="22">
        <f t="shared" ref="N8:N14" si="1">IFERROR(K8/I8,0)</f>
        <v>0.99580902423416295</v>
      </c>
      <c r="O8" s="22">
        <f t="shared" ref="O8:O14" si="2">IFERROR(SUM(K8,L8)/I8,0)</f>
        <v>0.99609584477627777</v>
      </c>
      <c r="P8" s="23">
        <f t="shared" ref="P8:P14" si="3">IFERROR(SUM(K8,L8,M8)/I8,0)</f>
        <v>0.99683426240094575</v>
      </c>
      <c r="Q8" s="70">
        <v>19</v>
      </c>
      <c r="R8" s="21">
        <v>19</v>
      </c>
      <c r="S8" s="23">
        <f>IFERROR(R8/Q8,0)</f>
        <v>1</v>
      </c>
    </row>
    <row r="9" spans="1:19" ht="38.25" x14ac:dyDescent="0.25">
      <c r="A9" s="17"/>
      <c r="B9" s="19">
        <v>5004334</v>
      </c>
      <c r="C9" s="19" t="s">
        <v>937</v>
      </c>
      <c r="D9" s="68">
        <v>3000129</v>
      </c>
      <c r="E9" s="19" t="s">
        <v>936</v>
      </c>
      <c r="F9" s="69">
        <v>488</v>
      </c>
      <c r="G9" s="19" t="s">
        <v>942</v>
      </c>
      <c r="H9" s="20">
        <v>140.356424</v>
      </c>
      <c r="I9" s="21">
        <v>45.176250000000003</v>
      </c>
      <c r="J9" s="21">
        <f t="shared" si="0"/>
        <v>45.17624891052246</v>
      </c>
      <c r="K9" s="21">
        <v>25.281148910522461</v>
      </c>
      <c r="L9" s="21">
        <v>19.8386</v>
      </c>
      <c r="M9" s="21">
        <v>5.6500000000000002E-2</v>
      </c>
      <c r="N9" s="22">
        <f t="shared" si="1"/>
        <v>0.55961149742447547</v>
      </c>
      <c r="O9" s="22">
        <f t="shared" si="2"/>
        <v>0.99874931873545192</v>
      </c>
      <c r="P9" s="23">
        <f t="shared" si="3"/>
        <v>0.99999997588384293</v>
      </c>
      <c r="Q9" s="70">
        <v>3794</v>
      </c>
      <c r="R9" s="21">
        <v>2.3980000000000001</v>
      </c>
      <c r="S9" s="23">
        <f t="shared" ref="S9:S13" si="4">IFERROR(R9/Q9,0)</f>
        <v>6.32050606220348E-4</v>
      </c>
    </row>
    <row r="10" spans="1:19" ht="38.25" x14ac:dyDescent="0.25">
      <c r="A10" s="17"/>
      <c r="B10" s="19">
        <v>5004335</v>
      </c>
      <c r="C10" s="19" t="s">
        <v>938</v>
      </c>
      <c r="D10" s="68">
        <v>3000129</v>
      </c>
      <c r="E10" s="19" t="s">
        <v>936</v>
      </c>
      <c r="F10" s="69">
        <v>488</v>
      </c>
      <c r="G10" s="19" t="s">
        <v>942</v>
      </c>
      <c r="H10" s="20">
        <v>0.98613200000000001</v>
      </c>
      <c r="I10" s="21">
        <v>5.0606049999999998</v>
      </c>
      <c r="J10" s="21">
        <f t="shared" si="0"/>
        <v>5.051604856262208</v>
      </c>
      <c r="K10" s="21">
        <v>2.320469856262207</v>
      </c>
      <c r="L10" s="21">
        <v>2.7223950000000001</v>
      </c>
      <c r="M10" s="21">
        <v>8.7399999999999995E-3</v>
      </c>
      <c r="N10" s="22">
        <f t="shared" si="1"/>
        <v>0.45853605572104661</v>
      </c>
      <c r="O10" s="22">
        <f t="shared" si="2"/>
        <v>0.99649446187999413</v>
      </c>
      <c r="P10" s="23">
        <f t="shared" si="3"/>
        <v>0.99822152811021769</v>
      </c>
      <c r="Q10" s="70">
        <v>58</v>
      </c>
      <c r="R10" s="21">
        <v>574</v>
      </c>
      <c r="S10" s="23">
        <f t="shared" si="4"/>
        <v>9.8965517241379306</v>
      </c>
    </row>
    <row r="11" spans="1:19" ht="38.25" x14ac:dyDescent="0.25">
      <c r="A11" s="17"/>
      <c r="B11" s="19">
        <v>5004336</v>
      </c>
      <c r="C11" s="19" t="s">
        <v>939</v>
      </c>
      <c r="D11" s="68">
        <v>3000129</v>
      </c>
      <c r="E11" s="19" t="s">
        <v>936</v>
      </c>
      <c r="F11" s="69">
        <v>488</v>
      </c>
      <c r="G11" s="19" t="s">
        <v>942</v>
      </c>
      <c r="H11" s="20">
        <v>723.65744400000005</v>
      </c>
      <c r="I11" s="21">
        <v>607.73891000000003</v>
      </c>
      <c r="J11" s="21">
        <f t="shared" si="0"/>
        <v>607.41631555585946</v>
      </c>
      <c r="K11" s="21">
        <v>260.53256225585938</v>
      </c>
      <c r="L11" s="21">
        <v>333.63490919999998</v>
      </c>
      <c r="M11" s="21">
        <v>13.248844099999999</v>
      </c>
      <c r="N11" s="22">
        <f t="shared" si="1"/>
        <v>0.42869159431615028</v>
      </c>
      <c r="O11" s="22">
        <f t="shared" si="2"/>
        <v>0.97766896553630145</v>
      </c>
      <c r="P11" s="23">
        <f t="shared" si="3"/>
        <v>0.99946918908953752</v>
      </c>
      <c r="Q11" s="70">
        <v>6430</v>
      </c>
      <c r="R11" s="21">
        <v>31969</v>
      </c>
      <c r="S11" s="23">
        <f t="shared" si="4"/>
        <v>4.9718506998444791</v>
      </c>
    </row>
    <row r="12" spans="1:19" ht="38.25" x14ac:dyDescent="0.25">
      <c r="A12" s="17"/>
      <c r="B12" s="19">
        <v>5004337</v>
      </c>
      <c r="C12" s="19" t="s">
        <v>940</v>
      </c>
      <c r="D12" s="68">
        <v>3000129</v>
      </c>
      <c r="E12" s="19" t="s">
        <v>936</v>
      </c>
      <c r="F12" s="69">
        <v>103</v>
      </c>
      <c r="G12" s="19" t="s">
        <v>755</v>
      </c>
      <c r="H12" s="20">
        <v>0.467636</v>
      </c>
      <c r="I12" s="21">
        <v>0.49678100000000003</v>
      </c>
      <c r="J12" s="21">
        <f t="shared" si="0"/>
        <v>0.17700380136961788</v>
      </c>
      <c r="K12" s="21">
        <v>0.12715975136961788</v>
      </c>
      <c r="L12" s="21">
        <v>2.1449469999999998E-2</v>
      </c>
      <c r="M12" s="21">
        <v>2.8394579999999996E-2</v>
      </c>
      <c r="N12" s="22">
        <f t="shared" si="1"/>
        <v>0.25596742099560543</v>
      </c>
      <c r="O12" s="22">
        <f t="shared" si="2"/>
        <v>0.29914433396127843</v>
      </c>
      <c r="P12" s="23">
        <f t="shared" si="3"/>
        <v>0.35630147161348336</v>
      </c>
      <c r="Q12" s="70">
        <v>21562</v>
      </c>
      <c r="R12" s="21">
        <v>46211</v>
      </c>
      <c r="S12" s="23">
        <f t="shared" si="4"/>
        <v>2.1431685372414431</v>
      </c>
    </row>
    <row r="13" spans="1:19" ht="38.25" x14ac:dyDescent="0.25">
      <c r="A13" s="17"/>
      <c r="B13" s="19">
        <v>5004338</v>
      </c>
      <c r="C13" s="19" t="s">
        <v>941</v>
      </c>
      <c r="D13" s="68">
        <v>3000129</v>
      </c>
      <c r="E13" s="19" t="s">
        <v>936</v>
      </c>
      <c r="F13" s="69">
        <v>56</v>
      </c>
      <c r="G13" s="19" t="s">
        <v>420</v>
      </c>
      <c r="H13" s="20">
        <v>0.59780199999999994</v>
      </c>
      <c r="I13" s="21">
        <v>0.57857799999999993</v>
      </c>
      <c r="J13" s="21">
        <f t="shared" si="0"/>
        <v>0.18963240687010613</v>
      </c>
      <c r="K13" s="21">
        <v>0.13241253687010612</v>
      </c>
      <c r="L13" s="21">
        <v>2.9531640000000001E-2</v>
      </c>
      <c r="M13" s="21">
        <v>2.7688229999999998E-2</v>
      </c>
      <c r="N13" s="22">
        <f t="shared" si="1"/>
        <v>0.22885857545586963</v>
      </c>
      <c r="O13" s="22">
        <f t="shared" si="2"/>
        <v>0.27990033646302859</v>
      </c>
      <c r="P13" s="23">
        <f t="shared" si="3"/>
        <v>0.32775599291730095</v>
      </c>
      <c r="Q13" s="70">
        <v>7760</v>
      </c>
      <c r="R13" s="21">
        <v>7560</v>
      </c>
      <c r="S13" s="23">
        <f t="shared" si="4"/>
        <v>0.97422680412371132</v>
      </c>
    </row>
    <row r="14" spans="1:19" ht="15.75" thickBot="1" x14ac:dyDescent="0.3">
      <c r="A14" s="41" t="s">
        <v>294</v>
      </c>
      <c r="B14" s="43"/>
      <c r="C14" s="43"/>
      <c r="D14" s="65"/>
      <c r="E14" s="43"/>
      <c r="F14" s="66"/>
      <c r="G14" s="43"/>
      <c r="H14" s="44">
        <f t="shared" ref="H14:M14" ca="1" si="5">OFFSET(H14,-MATCH("PROYECTOS",$A$8:$A$33,0)-1,0)-(OFFSET(H14,-MATCH("PROYECTOS",$A$8:$A$33,0),0))</f>
        <v>0</v>
      </c>
      <c r="I14" s="45">
        <f t="shared" ca="1" si="5"/>
        <v>0</v>
      </c>
      <c r="J14" s="45">
        <f t="shared" ca="1" si="5"/>
        <v>0</v>
      </c>
      <c r="K14" s="45">
        <f t="shared" ca="1" si="5"/>
        <v>0</v>
      </c>
      <c r="L14" s="45">
        <f t="shared" ca="1" si="5"/>
        <v>0</v>
      </c>
      <c r="M14" s="45">
        <f t="shared" ca="1" si="5"/>
        <v>0</v>
      </c>
      <c r="N14" s="46">
        <f t="shared" ca="1" si="1"/>
        <v>0</v>
      </c>
      <c r="O14" s="46">
        <f t="shared" ca="1" si="2"/>
        <v>0</v>
      </c>
      <c r="P14" s="47">
        <f t="shared" ca="1" si="3"/>
        <v>0</v>
      </c>
      <c r="Q14" s="67"/>
      <c r="R14" s="45"/>
      <c r="S14" s="47"/>
    </row>
  </sheetData>
  <mergeCells count="14">
    <mergeCell ref="D4:E5"/>
    <mergeCell ref="F4:G5"/>
    <mergeCell ref="A4:C5"/>
    <mergeCell ref="A3:G3"/>
    <mergeCell ref="H3:P3"/>
    <mergeCell ref="Q3:S3"/>
    <mergeCell ref="K4:M4"/>
    <mergeCell ref="N4:P4"/>
    <mergeCell ref="Q4:Q5"/>
    <mergeCell ref="H4:H5"/>
    <mergeCell ref="R4:R5"/>
    <mergeCell ref="I4:I5"/>
    <mergeCell ref="S4:S5"/>
    <mergeCell ref="J4:J5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"/>
  <sheetViews>
    <sheetView workbookViewId="0">
      <selection activeCell="A11" sqref="A11:L11"/>
    </sheetView>
  </sheetViews>
  <sheetFormatPr baseColWidth="10" defaultColWidth="11.7109375" defaultRowHeight="15" x14ac:dyDescent="0.25"/>
  <cols>
    <col min="1" max="1" width="5.28515625" customWidth="1"/>
    <col min="2" max="2" width="4.85546875" style="3" customWidth="1"/>
    <col min="3" max="3" width="31.42578125" customWidth="1"/>
    <col min="6" max="6" width="13.5703125" customWidth="1"/>
    <col min="7" max="9" width="0" hidden="1" customWidth="1"/>
  </cols>
  <sheetData>
    <row r="1" spans="1:13" ht="15.75" x14ac:dyDescent="0.25">
      <c r="A1" s="50">
        <v>60</v>
      </c>
      <c r="B1" s="50" t="s">
        <v>37</v>
      </c>
      <c r="C1" s="49"/>
      <c r="D1" s="49"/>
      <c r="E1" s="49"/>
      <c r="F1" s="49"/>
      <c r="G1" s="49"/>
      <c r="H1" s="49"/>
      <c r="I1" s="49"/>
      <c r="J1" s="49"/>
      <c r="K1" s="49"/>
      <c r="L1" s="49"/>
    </row>
    <row r="2" spans="1:13" ht="15.75" thickBot="1" x14ac:dyDescent="0.3">
      <c r="A2" s="1" t="s">
        <v>945</v>
      </c>
    </row>
    <row r="3" spans="1:13" ht="15.75" thickBot="1" x14ac:dyDescent="0.3">
      <c r="A3" s="82" t="s">
        <v>235</v>
      </c>
      <c r="B3" s="83"/>
      <c r="C3" s="84"/>
      <c r="D3" s="82" t="s">
        <v>2</v>
      </c>
      <c r="E3" s="83"/>
      <c r="F3" s="83"/>
      <c r="G3" s="83"/>
      <c r="H3" s="83"/>
      <c r="I3" s="83"/>
      <c r="J3" s="83"/>
      <c r="K3" s="83"/>
      <c r="L3" s="84"/>
    </row>
    <row r="4" spans="1:13" ht="60" customHeight="1" x14ac:dyDescent="0.25">
      <c r="A4" s="85"/>
      <c r="B4" s="86"/>
      <c r="C4" s="88"/>
      <c r="D4" s="80" t="s">
        <v>3</v>
      </c>
      <c r="E4" s="78" t="s">
        <v>4</v>
      </c>
      <c r="F4" s="78" t="s">
        <v>5</v>
      </c>
      <c r="G4" s="78" t="s">
        <v>6</v>
      </c>
      <c r="H4" s="78"/>
      <c r="I4" s="78"/>
      <c r="J4" s="78" t="s">
        <v>10</v>
      </c>
      <c r="K4" s="78"/>
      <c r="L4" s="87"/>
    </row>
    <row r="5" spans="1:13" ht="15.75" thickBot="1" x14ac:dyDescent="0.3">
      <c r="A5" s="85"/>
      <c r="B5" s="86"/>
      <c r="C5" s="88"/>
      <c r="D5" s="81"/>
      <c r="E5" s="79"/>
      <c r="F5" s="79"/>
      <c r="G5" s="8" t="s">
        <v>7</v>
      </c>
      <c r="H5" s="8" t="s">
        <v>8</v>
      </c>
      <c r="I5" s="8" t="s">
        <v>9</v>
      </c>
      <c r="J5" s="8" t="s">
        <v>11</v>
      </c>
      <c r="K5" s="8" t="s">
        <v>8</v>
      </c>
      <c r="L5" s="9" t="s">
        <v>9</v>
      </c>
    </row>
    <row r="6" spans="1:13" x14ac:dyDescent="0.25">
      <c r="A6" s="10" t="s">
        <v>249</v>
      </c>
      <c r="B6" s="11"/>
      <c r="C6" s="12"/>
      <c r="D6" s="13">
        <v>6.7568010000000012</v>
      </c>
      <c r="E6" s="14">
        <v>15.515694</v>
      </c>
      <c r="F6" s="14">
        <v>6.5045628002576352</v>
      </c>
      <c r="G6" s="14">
        <v>4.8985602002576343</v>
      </c>
      <c r="H6" s="14">
        <v>1.2023246600000002</v>
      </c>
      <c r="I6" s="14">
        <v>0.4036779399999999</v>
      </c>
      <c r="J6" s="15">
        <v>0.31571647393005009</v>
      </c>
      <c r="K6" s="15">
        <v>0.393207346075376</v>
      </c>
      <c r="L6" s="16">
        <v>0.41922474110778635</v>
      </c>
      <c r="M6" s="4"/>
    </row>
    <row r="7" spans="1:13" x14ac:dyDescent="0.25">
      <c r="A7" s="34" t="s">
        <v>100</v>
      </c>
      <c r="B7" s="57"/>
      <c r="C7" s="36"/>
      <c r="D7" s="37">
        <f ca="1">SUM(D8:OFFSET(D6,MATCH("GOBIERNOS REGIONALES",$A$8:$A$50,0),0))</f>
        <v>6.3039800000000001</v>
      </c>
      <c r="E7" s="38">
        <f ca="1">SUM(E8:OFFSET(E6,MATCH("GOBIERNOS REGIONALES",$A$8:$A$50,0),0))</f>
        <v>7.7791230000000002</v>
      </c>
      <c r="F7" s="38">
        <f ca="1">SUM(F8:OFFSET(F6,MATCH("GOBIERNOS REGIONALES",$A$8:$A$50,0),0))</f>
        <v>2.1986364695125089</v>
      </c>
      <c r="G7" s="38">
        <f ca="1">SUM(G8:OFFSET(G6,MATCH("GOBIERNOS REGIONALES",$A$8:$A$50,0),0))</f>
        <v>1.5837921195125091</v>
      </c>
      <c r="H7" s="38">
        <f ca="1">SUM(H8:OFFSET(H6,MATCH("GOBIERNOS REGIONALES",$A$8:$A$50,0),0))</f>
        <v>0.31262712000000004</v>
      </c>
      <c r="I7" s="38">
        <f ca="1">SUM(I8:OFFSET(I6,MATCH("GOBIERNOS REGIONALES",$A$8:$A$50,0),0))</f>
        <v>0.30221723</v>
      </c>
      <c r="J7" s="39">
        <f ca="1">IFERROR(G7/E7,0)</f>
        <v>0.20359520212143567</v>
      </c>
      <c r="K7" s="39">
        <f ca="1">IFERROR(SUM(G7,H7)/E7,0)</f>
        <v>0.24378316675446696</v>
      </c>
      <c r="L7" s="40">
        <f ca="1">IFERROR(SUM(G7,H7,I7)/E7,0)</f>
        <v>0.28263294840723169</v>
      </c>
      <c r="M7" s="4"/>
    </row>
    <row r="8" spans="1:13" ht="25.5" x14ac:dyDescent="0.25">
      <c r="A8" s="17"/>
      <c r="B8" s="18">
        <v>37</v>
      </c>
      <c r="C8" s="19" t="s">
        <v>125</v>
      </c>
      <c r="D8" s="20">
        <v>5.7039800000000005</v>
      </c>
      <c r="E8" s="21">
        <v>7.1791230000000006</v>
      </c>
      <c r="F8" s="21">
        <f t="shared" ref="F8:F12" si="0">SUM(G8,H8,I8)</f>
        <v>1.9348631077887581</v>
      </c>
      <c r="G8" s="21">
        <v>1.3857780077887583</v>
      </c>
      <c r="H8" s="21">
        <v>0.28566097000000001</v>
      </c>
      <c r="I8" s="21">
        <v>0.26342412999999998</v>
      </c>
      <c r="J8" s="22">
        <f t="shared" ref="J8:J12" si="1">IFERROR(G8/E8,0)</f>
        <v>0.1930288710457751</v>
      </c>
      <c r="K8" s="22">
        <f t="shared" ref="K8:K12" si="2">IFERROR(SUM(G8,H8)/E8,0)</f>
        <v>0.23281938166942648</v>
      </c>
      <c r="L8" s="23">
        <f t="shared" ref="L8:L12" si="3">IFERROR(SUM(G8,H8,I8)/E8,0)</f>
        <v>0.26951246103302007</v>
      </c>
      <c r="M8" s="4"/>
    </row>
    <row r="9" spans="1:13" ht="25.5" x14ac:dyDescent="0.25">
      <c r="A9" s="17"/>
      <c r="B9" s="18">
        <v>211</v>
      </c>
      <c r="C9" s="19" t="s">
        <v>155</v>
      </c>
      <c r="D9" s="20">
        <v>0.6</v>
      </c>
      <c r="E9" s="21">
        <v>0.6</v>
      </c>
      <c r="F9" s="21">
        <f t="shared" si="0"/>
        <v>0.26377336172375082</v>
      </c>
      <c r="G9" s="21">
        <v>0.19801411172375083</v>
      </c>
      <c r="H9" s="21">
        <v>2.6966150000000001E-2</v>
      </c>
      <c r="I9" s="21">
        <v>3.8793099999999997E-2</v>
      </c>
      <c r="J9" s="22">
        <f t="shared" si="1"/>
        <v>0.33002351953958475</v>
      </c>
      <c r="K9" s="22">
        <f t="shared" si="2"/>
        <v>0.37496710287291807</v>
      </c>
      <c r="L9" s="23">
        <f t="shared" si="3"/>
        <v>0.43962226953958472</v>
      </c>
      <c r="M9" s="4"/>
    </row>
    <row r="10" spans="1:13" x14ac:dyDescent="0.25">
      <c r="A10" s="34" t="s">
        <v>206</v>
      </c>
      <c r="B10" s="57"/>
      <c r="C10" s="36"/>
      <c r="D10" s="37">
        <f ca="1">SUM(D11:OFFSET(D9,(MATCH("GOBIERNOS LOCALES",$A$8:$A$50,0)-MATCH("GOBIERNOS REGIONALES",$A$8:$A$50,0)),0))</f>
        <v>1.3436E-2</v>
      </c>
      <c r="E10" s="38">
        <f ca="1">SUM(E11:OFFSET(E9,(MATCH("GOBIERNOS LOCALES",$A$8:$A$50,0)-MATCH("GOBIERNOS REGIONALES",$A$8:$A$50,0)),0))</f>
        <v>4.2883999999999999E-2</v>
      </c>
      <c r="F10" s="38">
        <f ca="1">SUM(F11:OFFSET(F9,(MATCH("GOBIERNOS LOCALES",$A$8:$A$50,0)-MATCH("GOBIERNOS REGIONALES",$A$8:$A$50,0)),0))</f>
        <v>2.266900003641285E-2</v>
      </c>
      <c r="G10" s="38">
        <f ca="1">SUM(G11:OFFSET(G9,(MATCH("GOBIERNOS LOCALES",$A$8:$A$50,0)-MATCH("GOBIERNOS REGIONALES",$A$8:$A$50,0)),0))</f>
        <v>1.732300003641285E-2</v>
      </c>
      <c r="H10" s="38">
        <f ca="1">SUM(H11:OFFSET(H9,(MATCH("GOBIERNOS LOCALES",$A$8:$A$50,0)-MATCH("GOBIERNOS REGIONALES",$A$8:$A$50,0)),0))</f>
        <v>2.5230000000000001E-3</v>
      </c>
      <c r="I10" s="38">
        <f ca="1">SUM(I11:OFFSET(I9,(MATCH("GOBIERNOS LOCALES",$A$8:$A$50,0)-MATCH("GOBIERNOS REGIONALES",$A$8:$A$50,0)),0))</f>
        <v>2.823E-3</v>
      </c>
      <c r="J10" s="39">
        <f t="shared" ca="1" si="1"/>
        <v>0.40395019206260729</v>
      </c>
      <c r="K10" s="39">
        <f t="shared" ca="1" si="2"/>
        <v>0.46278332330036498</v>
      </c>
      <c r="L10" s="40">
        <f t="shared" ca="1" si="3"/>
        <v>0.52861207061871218</v>
      </c>
      <c r="M10" s="4"/>
    </row>
    <row r="11" spans="1:13" x14ac:dyDescent="0.25">
      <c r="A11" s="17"/>
      <c r="B11" s="18">
        <v>457</v>
      </c>
      <c r="C11" s="19" t="s">
        <v>224</v>
      </c>
      <c r="D11" s="20">
        <v>1.3436E-2</v>
      </c>
      <c r="E11" s="21">
        <v>4.2883999999999999E-2</v>
      </c>
      <c r="F11" s="21">
        <f t="shared" si="0"/>
        <v>2.266900003641285E-2</v>
      </c>
      <c r="G11" s="21">
        <v>1.732300003641285E-2</v>
      </c>
      <c r="H11" s="21">
        <v>2.5230000000000001E-3</v>
      </c>
      <c r="I11" s="21">
        <v>2.823E-3</v>
      </c>
      <c r="J11" s="22">
        <f t="shared" si="1"/>
        <v>0.40395019206260729</v>
      </c>
      <c r="K11" s="22">
        <f t="shared" si="2"/>
        <v>0.46278332330036498</v>
      </c>
      <c r="L11" s="23">
        <f t="shared" si="3"/>
        <v>0.52861207061871218</v>
      </c>
      <c r="M11" s="4"/>
    </row>
    <row r="12" spans="1:13" ht="15.75" thickBot="1" x14ac:dyDescent="0.3">
      <c r="A12" s="41" t="s">
        <v>233</v>
      </c>
      <c r="B12" s="58"/>
      <c r="C12" s="43"/>
      <c r="D12" s="44">
        <v>0.43938499999999997</v>
      </c>
      <c r="E12" s="45">
        <v>7.6936869999999997</v>
      </c>
      <c r="F12" s="45">
        <f t="shared" si="0"/>
        <v>4.2832573307087127</v>
      </c>
      <c r="G12" s="45">
        <v>3.2974450807087123</v>
      </c>
      <c r="H12" s="45">
        <v>0.88717453999999996</v>
      </c>
      <c r="I12" s="45">
        <v>9.8637710000000003E-2</v>
      </c>
      <c r="J12" s="46">
        <f t="shared" si="1"/>
        <v>0.42859100983815857</v>
      </c>
      <c r="K12" s="46">
        <f t="shared" si="2"/>
        <v>0.54390302344099939</v>
      </c>
      <c r="L12" s="47">
        <f t="shared" si="3"/>
        <v>0.55672362687859711</v>
      </c>
      <c r="M12" s="4"/>
    </row>
    <row r="13" spans="1:13" x14ac:dyDescent="0.25">
      <c r="D13" s="5"/>
      <c r="E13" s="5"/>
      <c r="F13" s="5"/>
      <c r="G13" s="5"/>
      <c r="H13" s="5"/>
      <c r="I13" s="5"/>
      <c r="J13" s="4"/>
      <c r="K13" s="4"/>
      <c r="L13" s="4"/>
      <c r="M13" s="4"/>
    </row>
  </sheetData>
  <mergeCells count="7">
    <mergeCell ref="D3:L3"/>
    <mergeCell ref="G4:I4"/>
    <mergeCell ref="J4:L4"/>
    <mergeCell ref="A3:C5"/>
    <mergeCell ref="D4:D5"/>
    <mergeCell ref="E4:E5"/>
    <mergeCell ref="F4:F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342</vt:i4>
      </vt:variant>
    </vt:vector>
  </HeadingPairs>
  <TitlesOfParts>
    <vt:vector size="342" baseType="lpstr">
      <vt:lpstr>PpR</vt:lpstr>
      <vt:lpstr>Pliegos</vt:lpstr>
      <vt:lpstr>PAN Pliego</vt:lpstr>
      <vt:lpstr>PAN Dpto</vt:lpstr>
      <vt:lpstr>PAN Prod</vt:lpstr>
      <vt:lpstr>PAN Act</vt:lpstr>
      <vt:lpstr>SMN Pliego</vt:lpstr>
      <vt:lpstr>SMN Dpto</vt:lpstr>
      <vt:lpstr>SMN Prod</vt:lpstr>
      <vt:lpstr>SMN Act</vt:lpstr>
      <vt:lpstr>TBC Pliego</vt:lpstr>
      <vt:lpstr>TBC Dpto</vt:lpstr>
      <vt:lpstr>TBC Prod</vt:lpstr>
      <vt:lpstr>TBC Act</vt:lpstr>
      <vt:lpstr>EMZ Pliego</vt:lpstr>
      <vt:lpstr>EMZ Dpto</vt:lpstr>
      <vt:lpstr>EMZ Prod</vt:lpstr>
      <vt:lpstr>EMZ Act</vt:lpstr>
      <vt:lpstr>ENT Pliego</vt:lpstr>
      <vt:lpstr>ENT Dpto</vt:lpstr>
      <vt:lpstr>ENT Prod</vt:lpstr>
      <vt:lpstr>ENT Act</vt:lpstr>
      <vt:lpstr>CANCER Pliego</vt:lpstr>
      <vt:lpstr>CANCER Dpto</vt:lpstr>
      <vt:lpstr>CANCER Prod</vt:lpstr>
      <vt:lpstr>CANCER Act</vt:lpstr>
      <vt:lpstr>SC Pliego</vt:lpstr>
      <vt:lpstr>SC Dpto</vt:lpstr>
      <vt:lpstr>SC Prod</vt:lpstr>
      <vt:lpstr>SC Act</vt:lpstr>
      <vt:lpstr>RTID Pliego</vt:lpstr>
      <vt:lpstr>RTID Dpto</vt:lpstr>
      <vt:lpstr>RTID Prod</vt:lpstr>
      <vt:lpstr>RTID Act</vt:lpstr>
      <vt:lpstr>LCT Pliego</vt:lpstr>
      <vt:lpstr>LCT Dpto</vt:lpstr>
      <vt:lpstr>LCT Prod</vt:lpstr>
      <vt:lpstr>LCT Act</vt:lpstr>
      <vt:lpstr>OSCE Pliego</vt:lpstr>
      <vt:lpstr>OSCE Dpto</vt:lpstr>
      <vt:lpstr>OSCE Prod</vt:lpstr>
      <vt:lpstr>OSCE Act</vt:lpstr>
      <vt:lpstr>GSRN Pliego</vt:lpstr>
      <vt:lpstr>GSRN Dpto</vt:lpstr>
      <vt:lpstr>GSRN Prod</vt:lpstr>
      <vt:lpstr>GSRN Act</vt:lpstr>
      <vt:lpstr>GIRS Pliego</vt:lpstr>
      <vt:lpstr>GIRS Dpto</vt:lpstr>
      <vt:lpstr>GIRS Prod</vt:lpstr>
      <vt:lpstr>GIRS Act</vt:lpstr>
      <vt:lpstr>MSA Pliego</vt:lpstr>
      <vt:lpstr>MSA Dpto</vt:lpstr>
      <vt:lpstr>MSA Prod</vt:lpstr>
      <vt:lpstr>MSA Act</vt:lpstr>
      <vt:lpstr>MSV Pliego</vt:lpstr>
      <vt:lpstr>MSV Dpto</vt:lpstr>
      <vt:lpstr>MSV Prod</vt:lpstr>
      <vt:lpstr>MSV Act</vt:lpstr>
      <vt:lpstr>MIA Pliego</vt:lpstr>
      <vt:lpstr>MIA Dpto</vt:lpstr>
      <vt:lpstr>MIA Prod</vt:lpstr>
      <vt:lpstr>MIA Act</vt:lpstr>
      <vt:lpstr>RRHH Pliego</vt:lpstr>
      <vt:lpstr>RRHH Dpto</vt:lpstr>
      <vt:lpstr>RRHH Prod</vt:lpstr>
      <vt:lpstr>RRHH Act</vt:lpstr>
      <vt:lpstr>ER Pliego</vt:lpstr>
      <vt:lpstr>ER Dpto</vt:lpstr>
      <vt:lpstr>ER Prod</vt:lpstr>
      <vt:lpstr>ER Act</vt:lpstr>
      <vt:lpstr>TEL Pliego</vt:lpstr>
      <vt:lpstr>TEL Dpto</vt:lpstr>
      <vt:lpstr>TEL Prod</vt:lpstr>
      <vt:lpstr>TEL Act</vt:lpstr>
      <vt:lpstr>CGB Pliego</vt:lpstr>
      <vt:lpstr>CGB Dpto</vt:lpstr>
      <vt:lpstr>CGB Prod</vt:lpstr>
      <vt:lpstr>CGB Act</vt:lpstr>
      <vt:lpstr>JUNTOS Pliego</vt:lpstr>
      <vt:lpstr>JUNTOS Dpto</vt:lpstr>
      <vt:lpstr>JUNTOS Prod</vt:lpstr>
      <vt:lpstr>JUNTOS Act</vt:lpstr>
      <vt:lpstr>PTCD Pliego</vt:lpstr>
      <vt:lpstr>PTCD Dpto</vt:lpstr>
      <vt:lpstr>PTCD Prod</vt:lpstr>
      <vt:lpstr>PTCD Act</vt:lpstr>
      <vt:lpstr>CDB Pliego</vt:lpstr>
      <vt:lpstr>CDB Dpto</vt:lpstr>
      <vt:lpstr>CDB Prod</vt:lpstr>
      <vt:lpstr>CDB Act</vt:lpstr>
      <vt:lpstr>PPF Pliego</vt:lpstr>
      <vt:lpstr>PPF Dpto</vt:lpstr>
      <vt:lpstr>PPF Prod</vt:lpstr>
      <vt:lpstr>PPF Act</vt:lpstr>
      <vt:lpstr>BFH Pliego</vt:lpstr>
      <vt:lpstr>BFH Dpto</vt:lpstr>
      <vt:lpstr>BFH Prod</vt:lpstr>
      <vt:lpstr>BFH Act</vt:lpstr>
      <vt:lpstr>HU Pliego</vt:lpstr>
      <vt:lpstr>HU Dpto</vt:lpstr>
      <vt:lpstr>HU Prod</vt:lpstr>
      <vt:lpstr>HU Act</vt:lpstr>
      <vt:lpstr>TT Pliego</vt:lpstr>
      <vt:lpstr>TT Dpto</vt:lpstr>
      <vt:lpstr>TT Prod</vt:lpstr>
      <vt:lpstr>TT Act</vt:lpstr>
      <vt:lpstr>CPE Pliego</vt:lpstr>
      <vt:lpstr>CPE Dpto</vt:lpstr>
      <vt:lpstr>CPE Prod</vt:lpstr>
      <vt:lpstr>CPE Act</vt:lpstr>
      <vt:lpstr>OC Pliego</vt:lpstr>
      <vt:lpstr>OC Dpto</vt:lpstr>
      <vt:lpstr>OC Prod</vt:lpstr>
      <vt:lpstr>OC Act</vt:lpstr>
      <vt:lpstr>UNI Pliego</vt:lpstr>
      <vt:lpstr>UNI Dpto</vt:lpstr>
      <vt:lpstr>UNI Prod</vt:lpstr>
      <vt:lpstr>UNI Act</vt:lpstr>
      <vt:lpstr>PJF Pliego</vt:lpstr>
      <vt:lpstr>PJF Dpto</vt:lpstr>
      <vt:lpstr>PJF Prod</vt:lpstr>
      <vt:lpstr>PJF Act</vt:lpstr>
      <vt:lpstr>DES Pliego</vt:lpstr>
      <vt:lpstr>DES Dpto</vt:lpstr>
      <vt:lpstr>DES Prod</vt:lpstr>
      <vt:lpstr>DES Act</vt:lpstr>
      <vt:lpstr>PIRDAIS Pliego</vt:lpstr>
      <vt:lpstr>PIRDAIS Dpto</vt:lpstr>
      <vt:lpstr>PIRDAIS Prod</vt:lpstr>
      <vt:lpstr>PIRDAIS Act</vt:lpstr>
      <vt:lpstr>TRAB Pliego</vt:lpstr>
      <vt:lpstr>TRAB Dpto</vt:lpstr>
      <vt:lpstr>TRAB Prod</vt:lpstr>
      <vt:lpstr>TRAB Act</vt:lpstr>
      <vt:lpstr>GIECOD Pliego</vt:lpstr>
      <vt:lpstr>GIECOD Dpto</vt:lpstr>
      <vt:lpstr>GIECOD Prod</vt:lpstr>
      <vt:lpstr>GIECOD Act</vt:lpstr>
      <vt:lpstr>API Pliego</vt:lpstr>
      <vt:lpstr>API Dpto</vt:lpstr>
      <vt:lpstr>API Prod</vt:lpstr>
      <vt:lpstr>API Act</vt:lpstr>
      <vt:lpstr>LCVF Pliego</vt:lpstr>
      <vt:lpstr>LCVF Dpto</vt:lpstr>
      <vt:lpstr>LCVF Prod</vt:lpstr>
      <vt:lpstr>LCVF Act</vt:lpstr>
      <vt:lpstr>SU Pliego</vt:lpstr>
      <vt:lpstr>SU Dpto</vt:lpstr>
      <vt:lpstr>SU Prod</vt:lpstr>
      <vt:lpstr>SU Act</vt:lpstr>
      <vt:lpstr>SR Pliego</vt:lpstr>
      <vt:lpstr>SR Dpto</vt:lpstr>
      <vt:lpstr>SR Prod</vt:lpstr>
      <vt:lpstr>SR Act</vt:lpstr>
      <vt:lpstr>OPP Pliego</vt:lpstr>
      <vt:lpstr>OPP Dpto</vt:lpstr>
      <vt:lpstr>OPP Prod</vt:lpstr>
      <vt:lpstr>OPP Act</vt:lpstr>
      <vt:lpstr>CSA Pliego</vt:lpstr>
      <vt:lpstr>CSA Dpto</vt:lpstr>
      <vt:lpstr>CSA Prod</vt:lpstr>
      <vt:lpstr>CSA Act</vt:lpstr>
      <vt:lpstr>MGP Pliego</vt:lpstr>
      <vt:lpstr>MGP Dpto</vt:lpstr>
      <vt:lpstr>MGP Prod</vt:lpstr>
      <vt:lpstr>MGP Act</vt:lpstr>
      <vt:lpstr>DSA Pliego</vt:lpstr>
      <vt:lpstr>DSA Dpto</vt:lpstr>
      <vt:lpstr>DSA Prod</vt:lpstr>
      <vt:lpstr>DSA Act</vt:lpstr>
      <vt:lpstr>EBR Pliego</vt:lpstr>
      <vt:lpstr>EBR Dpto</vt:lpstr>
      <vt:lpstr>EBR Prod</vt:lpstr>
      <vt:lpstr>EBR Act</vt:lpstr>
      <vt:lpstr>AEBR Pliego</vt:lpstr>
      <vt:lpstr>AEBR Dpto</vt:lpstr>
      <vt:lpstr>AEBR Prod</vt:lpstr>
      <vt:lpstr>AEBR Act</vt:lpstr>
      <vt:lpstr>DPE Pliego</vt:lpstr>
      <vt:lpstr>DPE Dpto</vt:lpstr>
      <vt:lpstr>DPE Prod</vt:lpstr>
      <vt:lpstr>DPE Act</vt:lpstr>
      <vt:lpstr>ODA Pliego</vt:lpstr>
      <vt:lpstr>ODA Dpto</vt:lpstr>
      <vt:lpstr>ODA Prod</vt:lpstr>
      <vt:lpstr>ODA Act</vt:lpstr>
      <vt:lpstr>FPA Pliego</vt:lpstr>
      <vt:lpstr>FPA Dpto</vt:lpstr>
      <vt:lpstr>FPA Prod</vt:lpstr>
      <vt:lpstr>FPA Act</vt:lpstr>
      <vt:lpstr>GCA Pliego</vt:lpstr>
      <vt:lpstr>GCA Dpto</vt:lpstr>
      <vt:lpstr>GCA Prod</vt:lpstr>
      <vt:lpstr>GCA Act</vt:lpstr>
      <vt:lpstr>PENSION Pliego</vt:lpstr>
      <vt:lpstr>PENSION Dpto</vt:lpstr>
      <vt:lpstr>PENSION Prod</vt:lpstr>
      <vt:lpstr>PENSION Act</vt:lpstr>
      <vt:lpstr>CUNA Pliego</vt:lpstr>
      <vt:lpstr>CUNA Dpto</vt:lpstr>
      <vt:lpstr>CUNA Prod</vt:lpstr>
      <vt:lpstr>CUNA Act</vt:lpstr>
      <vt:lpstr>CPJL Pliego</vt:lpstr>
      <vt:lpstr>CPJL Dpto</vt:lpstr>
      <vt:lpstr>CPJL Prod</vt:lpstr>
      <vt:lpstr>CPJL Act</vt:lpstr>
      <vt:lpstr>IDPP Pliego</vt:lpstr>
      <vt:lpstr>IDPP Dpto</vt:lpstr>
      <vt:lpstr>IDPP Prod</vt:lpstr>
      <vt:lpstr>IDPP Act</vt:lpstr>
      <vt:lpstr>FCL Pliego</vt:lpstr>
      <vt:lpstr>FCL Dpto</vt:lpstr>
      <vt:lpstr>FCL Prod</vt:lpstr>
      <vt:lpstr>FCL Act</vt:lpstr>
      <vt:lpstr>RMEU Pliego</vt:lpstr>
      <vt:lpstr>RMEU Dpto</vt:lpstr>
      <vt:lpstr>RMEU Prod</vt:lpstr>
      <vt:lpstr>RMEU Act</vt:lpstr>
      <vt:lpstr>INJD Pliego</vt:lpstr>
      <vt:lpstr>INJD Dpto</vt:lpstr>
      <vt:lpstr>INJD Prod</vt:lpstr>
      <vt:lpstr>INJD Act</vt:lpstr>
      <vt:lpstr>CDNU Pliego</vt:lpstr>
      <vt:lpstr>CDNU Dpto</vt:lpstr>
      <vt:lpstr>CDNU Prod</vt:lpstr>
      <vt:lpstr>CDNU Act</vt:lpstr>
      <vt:lpstr>MIB Pliego</vt:lpstr>
      <vt:lpstr>MIB Dpto</vt:lpstr>
      <vt:lpstr>MIB Prod</vt:lpstr>
      <vt:lpstr>MIB Act</vt:lpstr>
      <vt:lpstr>UN Pliego</vt:lpstr>
      <vt:lpstr>UN Dpto</vt:lpstr>
      <vt:lpstr>UN Prod</vt:lpstr>
      <vt:lpstr>UN Act</vt:lpstr>
      <vt:lpstr>FA Pliego</vt:lpstr>
      <vt:lpstr>FA Dpto</vt:lpstr>
      <vt:lpstr>FA Prod</vt:lpstr>
      <vt:lpstr>FA Act</vt:lpstr>
      <vt:lpstr>AHR Pliego</vt:lpstr>
      <vt:lpstr>AHR Dpto</vt:lpstr>
      <vt:lpstr>AHR Prod</vt:lpstr>
      <vt:lpstr>AHR Act</vt:lpstr>
      <vt:lpstr>SRAO Pliego</vt:lpstr>
      <vt:lpstr>SRAO Dpto</vt:lpstr>
      <vt:lpstr>SRAO Prod</vt:lpstr>
      <vt:lpstr>SRAO Act</vt:lpstr>
      <vt:lpstr>PC Pliego</vt:lpstr>
      <vt:lpstr>PC Dpto</vt:lpstr>
      <vt:lpstr>PC Prod</vt:lpstr>
      <vt:lpstr>PC Act</vt:lpstr>
      <vt:lpstr>AEQW Pliego</vt:lpstr>
      <vt:lpstr>AEQW Dpto</vt:lpstr>
      <vt:lpstr>AEQW Prod</vt:lpstr>
      <vt:lpstr>AEQW Act</vt:lpstr>
      <vt:lpstr>PROE Pliego</vt:lpstr>
      <vt:lpstr>PROE Dpto</vt:lpstr>
      <vt:lpstr>PROE Prod</vt:lpstr>
      <vt:lpstr>PROE Act</vt:lpstr>
      <vt:lpstr>AONA Pliego</vt:lpstr>
      <vt:lpstr>AONA Dpto</vt:lpstr>
      <vt:lpstr>AONA Prod</vt:lpstr>
      <vt:lpstr>AONA Act</vt:lpstr>
      <vt:lpstr>AHRE Pliego</vt:lpstr>
      <vt:lpstr>AHRE Dpto</vt:lpstr>
      <vt:lpstr>AHRE Prod</vt:lpstr>
      <vt:lpstr>AHRE Act</vt:lpstr>
      <vt:lpstr>CPJCC Pliego</vt:lpstr>
      <vt:lpstr>CPJCC Dpto</vt:lpstr>
      <vt:lpstr>CPJCC Prod</vt:lpstr>
      <vt:lpstr>CPJCC Act</vt:lpstr>
      <vt:lpstr>RPAM Pliego</vt:lpstr>
      <vt:lpstr>RPAM Dpto</vt:lpstr>
      <vt:lpstr>RPAM Prod</vt:lpstr>
      <vt:lpstr>RPAM Act</vt:lpstr>
      <vt:lpstr>MAPP Pliego</vt:lpstr>
      <vt:lpstr>MAPP Dpto</vt:lpstr>
      <vt:lpstr>MAPP Prod</vt:lpstr>
      <vt:lpstr>MAPP Act</vt:lpstr>
      <vt:lpstr>AARES Pliego</vt:lpstr>
      <vt:lpstr>AARES Dpto</vt:lpstr>
      <vt:lpstr>AARES Prod</vt:lpstr>
      <vt:lpstr>AARES Act</vt:lpstr>
      <vt:lpstr>MCRS Pliego</vt:lpstr>
      <vt:lpstr>MCRS Dpto</vt:lpstr>
      <vt:lpstr>MCRS Prod</vt:lpstr>
      <vt:lpstr>MCRS Act</vt:lpstr>
      <vt:lpstr>MST Pliego</vt:lpstr>
      <vt:lpstr>MST Dpto</vt:lpstr>
      <vt:lpstr>MST Prod</vt:lpstr>
      <vt:lpstr>MST Act</vt:lpstr>
      <vt:lpstr>MPE Pliego</vt:lpstr>
      <vt:lpstr>MPE Dpto</vt:lpstr>
      <vt:lpstr>MPE Prod</vt:lpstr>
      <vt:lpstr>MPE Act</vt:lpstr>
      <vt:lpstr>FMIN Pliego</vt:lpstr>
      <vt:lpstr>FMIN Dpto</vt:lpstr>
      <vt:lpstr>FMIN Prod</vt:lpstr>
      <vt:lpstr>FMIN Act</vt:lpstr>
      <vt:lpstr>MCDT Pliego</vt:lpstr>
      <vt:lpstr>MCDT Dpto</vt:lpstr>
      <vt:lpstr>MCDT Prod</vt:lpstr>
      <vt:lpstr>MCDT Act</vt:lpstr>
      <vt:lpstr>RMI Pliego</vt:lpstr>
      <vt:lpstr>RMI Dpto</vt:lpstr>
      <vt:lpstr>RMI Prod</vt:lpstr>
      <vt:lpstr>RMI Act</vt:lpstr>
      <vt:lpstr>PCSD Pliego</vt:lpstr>
      <vt:lpstr>PCSD Dpto</vt:lpstr>
      <vt:lpstr>PCSD Prod</vt:lpstr>
      <vt:lpstr>PCSD Act</vt:lpstr>
      <vt:lpstr>CSRF Pliego</vt:lpstr>
      <vt:lpstr>CSRF Dpto</vt:lpstr>
      <vt:lpstr>CSRF Prod</vt:lpstr>
      <vt:lpstr>CSRF Act</vt:lpstr>
      <vt:lpstr>CPSM Pliego</vt:lpstr>
      <vt:lpstr>CPSM Dpto</vt:lpstr>
      <vt:lpstr>CPSM Prod</vt:lpstr>
      <vt:lpstr>CPSM Act</vt:lpstr>
      <vt:lpstr>PVPC Pliego</vt:lpstr>
      <vt:lpstr>PVPC Dpto</vt:lpstr>
      <vt:lpstr>PVPC Prod</vt:lpstr>
      <vt:lpstr>PVPC Act</vt:lpstr>
      <vt:lpstr>FPE Pliego</vt:lpstr>
      <vt:lpstr>FPE Dpto</vt:lpstr>
      <vt:lpstr>FPE Prod</vt:lpstr>
      <vt:lpstr>FPE Act</vt:lpstr>
      <vt:lpstr>PINP Pliego</vt:lpstr>
      <vt:lpstr>PINP Dpto</vt:lpstr>
      <vt:lpstr>PINP Prod</vt:lpstr>
      <vt:lpstr>PINP Act</vt:lpstr>
      <vt:lpstr>MCM Pliego</vt:lpstr>
      <vt:lpstr>MCM Dpto</vt:lpstr>
      <vt:lpstr>MCM Prod</vt:lpstr>
      <vt:lpstr>MCM Act</vt:lpstr>
      <vt:lpstr>PARA Pliego</vt:lpstr>
      <vt:lpstr>PARA Dpto</vt:lpstr>
      <vt:lpstr>PARA Prod</vt:lpstr>
      <vt:lpstr>PARA Act</vt:lpstr>
      <vt:lpstr>DCTI Pliego</vt:lpstr>
      <vt:lpstr>DCTI Dpto</vt:lpstr>
      <vt:lpstr>DCTI Prod</vt:lpstr>
      <vt:lpstr>DCTI Act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Tablas Ejecución financiera y de metas físicas de PP 2015 - Julio</dc:title>
  <dc:subject>Tablas</dc:subject>
  <dc:creator>Castañeda Veliz, Carlos Celso</dc:creator>
  <cp:lastModifiedBy>Castañeda Veliz, Carlos Celso</cp:lastModifiedBy>
  <dcterms:created xsi:type="dcterms:W3CDTF">2015-09-07T20:30:04Z</dcterms:created>
  <dcterms:modified xsi:type="dcterms:W3CDTF">2015-09-15T23:09:29Z</dcterms:modified>
</cp:coreProperties>
</file>