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CARGA\RMONTERO\ENTREGABLE4\excelrmontero\"/>
    </mc:Choice>
  </mc:AlternateContent>
  <xr:revisionPtr revIDLastSave="0" documentId="13_ncr:1_{635691AB-48D6-45E1-936C-6D76941A5C96}" xr6:coauthVersionLast="45" xr6:coauthVersionMax="45" xr10:uidLastSave="{00000000-0000-0000-0000-000000000000}"/>
  <bookViews>
    <workbookView xWindow="-120" yWindow="-120" windowWidth="20700" windowHeight="11160" xr2:uid="{00000000-000D-0000-FFFF-FFFF00000000}"/>
  </bookViews>
  <sheets>
    <sheet name="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1" i="1" l="1"/>
  <c r="I230" i="1"/>
  <c r="I229" i="1"/>
  <c r="I228" i="1"/>
  <c r="I227" i="1"/>
  <c r="I226" i="1"/>
  <c r="I225" i="1"/>
  <c r="I224" i="1"/>
  <c r="I223" i="1"/>
  <c r="I222" i="1"/>
  <c r="I221" i="1"/>
  <c r="G220" i="1"/>
  <c r="E220" i="1"/>
  <c r="C220" i="1"/>
  <c r="I219" i="1"/>
  <c r="I218" i="1"/>
  <c r="I217" i="1"/>
  <c r="I216" i="1"/>
  <c r="I215" i="1"/>
  <c r="I214" i="1"/>
  <c r="I213" i="1"/>
  <c r="I212" i="1"/>
  <c r="G211" i="1"/>
  <c r="E211" i="1"/>
  <c r="C211" i="1"/>
  <c r="I210" i="1"/>
  <c r="I209" i="1"/>
  <c r="G208" i="1"/>
  <c r="E208" i="1"/>
  <c r="C208" i="1"/>
  <c r="I207" i="1"/>
  <c r="I206" i="1"/>
  <c r="I205" i="1"/>
  <c r="I204" i="1"/>
  <c r="G203" i="1"/>
  <c r="E203" i="1"/>
  <c r="C203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G165" i="1"/>
  <c r="H156" i="1" s="1"/>
  <c r="E165" i="1"/>
  <c r="F154" i="1" s="1"/>
  <c r="C165" i="1"/>
  <c r="D164" i="1" s="1"/>
  <c r="I164" i="1"/>
  <c r="I163" i="1"/>
  <c r="I162" i="1"/>
  <c r="I161" i="1"/>
  <c r="I160" i="1"/>
  <c r="D160" i="1"/>
  <c r="I159" i="1"/>
  <c r="I158" i="1"/>
  <c r="I157" i="1"/>
  <c r="H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3" i="1"/>
  <c r="I132" i="1"/>
  <c r="I131" i="1"/>
  <c r="I124" i="1"/>
  <c r="I123" i="1"/>
  <c r="I122" i="1"/>
  <c r="I121" i="1"/>
  <c r="I114" i="1"/>
  <c r="I113" i="1"/>
  <c r="I112" i="1"/>
  <c r="I105" i="1"/>
  <c r="I104" i="1"/>
  <c r="I97" i="1"/>
  <c r="I96" i="1"/>
  <c r="I95" i="1"/>
  <c r="I94" i="1"/>
  <c r="I93" i="1"/>
  <c r="G87" i="1"/>
  <c r="H81" i="1" s="1"/>
  <c r="E87" i="1"/>
  <c r="F87" i="1" s="1"/>
  <c r="C87" i="1"/>
  <c r="D87" i="1" s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47" i="1"/>
  <c r="I46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G19" i="1"/>
  <c r="G98" i="1" s="1"/>
  <c r="E19" i="1"/>
  <c r="C19" i="1"/>
  <c r="I18" i="1"/>
  <c r="I17" i="1"/>
  <c r="G11" i="1"/>
  <c r="E11" i="1"/>
  <c r="C11" i="1"/>
  <c r="I10" i="1"/>
  <c r="I9" i="1"/>
  <c r="I8" i="1"/>
  <c r="I7" i="1"/>
  <c r="F56" i="1" l="1"/>
  <c r="D146" i="1"/>
  <c r="D154" i="1"/>
  <c r="D155" i="1"/>
  <c r="D140" i="1"/>
  <c r="D148" i="1"/>
  <c r="D149" i="1"/>
  <c r="D142" i="1"/>
  <c r="D158" i="1"/>
  <c r="D143" i="1"/>
  <c r="D152" i="1"/>
  <c r="F57" i="1"/>
  <c r="F65" i="1"/>
  <c r="H70" i="1"/>
  <c r="H79" i="1"/>
  <c r="F71" i="1"/>
  <c r="D144" i="1"/>
  <c r="D150" i="1"/>
  <c r="D156" i="1"/>
  <c r="D162" i="1"/>
  <c r="F66" i="1"/>
  <c r="H65" i="1"/>
  <c r="H60" i="1"/>
  <c r="D145" i="1"/>
  <c r="D151" i="1"/>
  <c r="D157" i="1"/>
  <c r="D163" i="1"/>
  <c r="F83" i="1"/>
  <c r="F61" i="1"/>
  <c r="F70" i="1"/>
  <c r="F67" i="1"/>
  <c r="F75" i="1"/>
  <c r="F55" i="1"/>
  <c r="F62" i="1"/>
  <c r="D141" i="1"/>
  <c r="D147" i="1"/>
  <c r="D153" i="1"/>
  <c r="F69" i="1"/>
  <c r="D159" i="1"/>
  <c r="D57" i="1"/>
  <c r="D62" i="1"/>
  <c r="D76" i="1"/>
  <c r="F82" i="1"/>
  <c r="F76" i="1"/>
  <c r="F72" i="1"/>
  <c r="H67" i="1"/>
  <c r="F77" i="1"/>
  <c r="F54" i="1"/>
  <c r="F59" i="1"/>
  <c r="F68" i="1"/>
  <c r="F73" i="1"/>
  <c r="F78" i="1"/>
  <c r="C125" i="1"/>
  <c r="D121" i="1" s="1"/>
  <c r="F58" i="1"/>
  <c r="H54" i="1"/>
  <c r="F64" i="1"/>
  <c r="D63" i="1"/>
  <c r="F63" i="1"/>
  <c r="F84" i="1"/>
  <c r="H18" i="1"/>
  <c r="F60" i="1"/>
  <c r="D69" i="1"/>
  <c r="F74" i="1"/>
  <c r="F79" i="1"/>
  <c r="D75" i="1"/>
  <c r="E115" i="1"/>
  <c r="F112" i="1" s="1"/>
  <c r="D74" i="1"/>
  <c r="D82" i="1"/>
  <c r="D85" i="1"/>
  <c r="D83" i="1"/>
  <c r="D58" i="1"/>
  <c r="D70" i="1"/>
  <c r="D71" i="1"/>
  <c r="D79" i="1"/>
  <c r="D80" i="1"/>
  <c r="D60" i="1"/>
  <c r="D61" i="1"/>
  <c r="D65" i="1"/>
  <c r="D66" i="1"/>
  <c r="D67" i="1"/>
  <c r="D68" i="1"/>
  <c r="D73" i="1"/>
  <c r="D78" i="1"/>
  <c r="H149" i="1"/>
  <c r="H152" i="1"/>
  <c r="I11" i="1"/>
  <c r="D56" i="1"/>
  <c r="H17" i="1"/>
  <c r="D54" i="1"/>
  <c r="D55" i="1"/>
  <c r="D59" i="1"/>
  <c r="D64" i="1"/>
  <c r="D72" i="1"/>
  <c r="D77" i="1"/>
  <c r="D81" i="1"/>
  <c r="D86" i="1"/>
  <c r="H144" i="1"/>
  <c r="E197" i="1"/>
  <c r="F176" i="1" s="1"/>
  <c r="F146" i="1"/>
  <c r="H151" i="1"/>
  <c r="H159" i="1"/>
  <c r="E48" i="1"/>
  <c r="F46" i="1" s="1"/>
  <c r="F80" i="1"/>
  <c r="F85" i="1"/>
  <c r="E106" i="1"/>
  <c r="F104" i="1" s="1"/>
  <c r="H141" i="1"/>
  <c r="H146" i="1"/>
  <c r="H154" i="1"/>
  <c r="H162" i="1"/>
  <c r="D165" i="1"/>
  <c r="H160" i="1"/>
  <c r="F17" i="1"/>
  <c r="F81" i="1"/>
  <c r="F86" i="1"/>
  <c r="H142" i="1"/>
  <c r="H147" i="1"/>
  <c r="H155" i="1"/>
  <c r="H163" i="1"/>
  <c r="C232" i="1"/>
  <c r="D232" i="1" s="1"/>
  <c r="I220" i="1"/>
  <c r="D17" i="1"/>
  <c r="H19" i="1"/>
  <c r="D84" i="1"/>
  <c r="H145" i="1"/>
  <c r="H150" i="1"/>
  <c r="H158" i="1"/>
  <c r="D161" i="1"/>
  <c r="I211" i="1"/>
  <c r="I19" i="1"/>
  <c r="G40" i="1"/>
  <c r="H37" i="1" s="1"/>
  <c r="H140" i="1"/>
  <c r="H153" i="1"/>
  <c r="H161" i="1"/>
  <c r="F18" i="1"/>
  <c r="H143" i="1"/>
  <c r="H148" i="1"/>
  <c r="G232" i="1"/>
  <c r="H210" i="1" s="1"/>
  <c r="G134" i="1"/>
  <c r="G125" i="1"/>
  <c r="G197" i="1"/>
  <c r="G106" i="1"/>
  <c r="G48" i="1"/>
  <c r="F157" i="1"/>
  <c r="H83" i="1"/>
  <c r="H77" i="1"/>
  <c r="H68" i="1"/>
  <c r="H66" i="1"/>
  <c r="H86" i="1"/>
  <c r="H82" i="1"/>
  <c r="H80" i="1"/>
  <c r="H74" i="1"/>
  <c r="H71" i="1"/>
  <c r="H61" i="1"/>
  <c r="H56" i="1"/>
  <c r="H64" i="1"/>
  <c r="H59" i="1"/>
  <c r="H78" i="1"/>
  <c r="H69" i="1"/>
  <c r="I87" i="1"/>
  <c r="H75" i="1"/>
  <c r="H72" i="1"/>
  <c r="H62" i="1"/>
  <c r="H57" i="1"/>
  <c r="H84" i="1"/>
  <c r="H73" i="1"/>
  <c r="H63" i="1"/>
  <c r="H58" i="1"/>
  <c r="H55" i="1"/>
  <c r="I165" i="1"/>
  <c r="F163" i="1"/>
  <c r="F155" i="1"/>
  <c r="F147" i="1"/>
  <c r="F158" i="1"/>
  <c r="F150" i="1"/>
  <c r="F142" i="1"/>
  <c r="F161" i="1"/>
  <c r="F153" i="1"/>
  <c r="F145" i="1"/>
  <c r="F164" i="1"/>
  <c r="F156" i="1"/>
  <c r="F148" i="1"/>
  <c r="F140" i="1"/>
  <c r="F165" i="1"/>
  <c r="F159" i="1"/>
  <c r="F151" i="1"/>
  <c r="F143" i="1"/>
  <c r="F160" i="1"/>
  <c r="F152" i="1"/>
  <c r="F144" i="1"/>
  <c r="H87" i="1"/>
  <c r="F141" i="1"/>
  <c r="H93" i="1"/>
  <c r="H96" i="1"/>
  <c r="H94" i="1"/>
  <c r="H98" i="1"/>
  <c r="H97" i="1"/>
  <c r="H76" i="1"/>
  <c r="G115" i="1"/>
  <c r="F162" i="1"/>
  <c r="E232" i="1"/>
  <c r="F203" i="1" s="1"/>
  <c r="I208" i="1"/>
  <c r="H95" i="1"/>
  <c r="H85" i="1"/>
  <c r="F149" i="1"/>
  <c r="D18" i="1"/>
  <c r="C98" i="1"/>
  <c r="C40" i="1"/>
  <c r="D19" i="1"/>
  <c r="C115" i="1"/>
  <c r="C134" i="1"/>
  <c r="C197" i="1"/>
  <c r="C106" i="1"/>
  <c r="C48" i="1"/>
  <c r="F114" i="1"/>
  <c r="F19" i="1"/>
  <c r="E40" i="1"/>
  <c r="E98" i="1"/>
  <c r="E125" i="1"/>
  <c r="E134" i="1"/>
  <c r="H164" i="1"/>
  <c r="H165" i="1"/>
  <c r="I203" i="1"/>
  <c r="H221" i="1" l="1"/>
  <c r="H226" i="1"/>
  <c r="F113" i="1"/>
  <c r="H40" i="1"/>
  <c r="F115" i="1"/>
  <c r="D213" i="1"/>
  <c r="H34" i="1"/>
  <c r="D125" i="1"/>
  <c r="D122" i="1"/>
  <c r="D221" i="1"/>
  <c r="D211" i="1"/>
  <c r="D220" i="1"/>
  <c r="D207" i="1"/>
  <c r="D209" i="1"/>
  <c r="F174" i="1"/>
  <c r="D123" i="1"/>
  <c r="F172" i="1"/>
  <c r="D124" i="1"/>
  <c r="F197" i="1"/>
  <c r="H30" i="1"/>
  <c r="D224" i="1"/>
  <c r="D214" i="1"/>
  <c r="F179" i="1"/>
  <c r="F184" i="1"/>
  <c r="H232" i="1"/>
  <c r="H207" i="1"/>
  <c r="I232" i="1"/>
  <c r="H215" i="1"/>
  <c r="H225" i="1"/>
  <c r="H211" i="1"/>
  <c r="H227" i="1"/>
  <c r="H213" i="1"/>
  <c r="H206" i="1"/>
  <c r="H219" i="1"/>
  <c r="F106" i="1"/>
  <c r="F180" i="1"/>
  <c r="F182" i="1"/>
  <c r="F48" i="1"/>
  <c r="H28" i="1"/>
  <c r="H38" i="1"/>
  <c r="H29" i="1"/>
  <c r="H205" i="1"/>
  <c r="H209" i="1"/>
  <c r="H208" i="1"/>
  <c r="H212" i="1"/>
  <c r="F208" i="1"/>
  <c r="F188" i="1"/>
  <c r="F190" i="1"/>
  <c r="H31" i="1"/>
  <c r="H27" i="1"/>
  <c r="F220" i="1"/>
  <c r="F173" i="1"/>
  <c r="F177" i="1"/>
  <c r="F187" i="1"/>
  <c r="F192" i="1"/>
  <c r="H26" i="1"/>
  <c r="H32" i="1"/>
  <c r="F211" i="1"/>
  <c r="H203" i="1"/>
  <c r="H217" i="1"/>
  <c r="H229" i="1"/>
  <c r="H224" i="1"/>
  <c r="F194" i="1"/>
  <c r="F181" i="1"/>
  <c r="F185" i="1"/>
  <c r="F195" i="1"/>
  <c r="F47" i="1"/>
  <c r="H25" i="1"/>
  <c r="F105" i="1"/>
  <c r="H228" i="1"/>
  <c r="H204" i="1"/>
  <c r="H231" i="1"/>
  <c r="H222" i="1"/>
  <c r="H230" i="1"/>
  <c r="H216" i="1"/>
  <c r="F189" i="1"/>
  <c r="F196" i="1"/>
  <c r="F193" i="1"/>
  <c r="F171" i="1"/>
  <c r="H39" i="1"/>
  <c r="H33" i="1"/>
  <c r="H35" i="1"/>
  <c r="D204" i="1"/>
  <c r="D210" i="1"/>
  <c r="D217" i="1"/>
  <c r="D205" i="1"/>
  <c r="D216" i="1"/>
  <c r="D219" i="1"/>
  <c r="D208" i="1"/>
  <c r="D203" i="1"/>
  <c r="D222" i="1"/>
  <c r="D225" i="1"/>
  <c r="D228" i="1"/>
  <c r="D231" i="1"/>
  <c r="D230" i="1"/>
  <c r="D229" i="1"/>
  <c r="D218" i="1"/>
  <c r="D223" i="1"/>
  <c r="F186" i="1"/>
  <c r="F183" i="1"/>
  <c r="F191" i="1"/>
  <c r="F178" i="1"/>
  <c r="F175" i="1"/>
  <c r="D226" i="1"/>
  <c r="D206" i="1"/>
  <c r="D212" i="1"/>
  <c r="D215" i="1"/>
  <c r="D227" i="1"/>
  <c r="H36" i="1"/>
  <c r="H223" i="1"/>
  <c r="H218" i="1"/>
  <c r="H214" i="1"/>
  <c r="H220" i="1"/>
  <c r="F32" i="1"/>
  <c r="F35" i="1"/>
  <c r="F27" i="1"/>
  <c r="F38" i="1"/>
  <c r="F30" i="1"/>
  <c r="F33" i="1"/>
  <c r="F25" i="1"/>
  <c r="F36" i="1"/>
  <c r="F28" i="1"/>
  <c r="F37" i="1"/>
  <c r="F29" i="1"/>
  <c r="F39" i="1"/>
  <c r="F31" i="1"/>
  <c r="F34" i="1"/>
  <c r="F26" i="1"/>
  <c r="F40" i="1"/>
  <c r="F93" i="1"/>
  <c r="F96" i="1"/>
  <c r="F94" i="1"/>
  <c r="F95" i="1"/>
  <c r="F97" i="1"/>
  <c r="F98" i="1"/>
  <c r="D46" i="1"/>
  <c r="D47" i="1"/>
  <c r="D48" i="1"/>
  <c r="D132" i="1"/>
  <c r="D133" i="1"/>
  <c r="D134" i="1"/>
  <c r="D131" i="1"/>
  <c r="I98" i="1"/>
  <c r="I48" i="1"/>
  <c r="H48" i="1"/>
  <c r="H47" i="1"/>
  <c r="H46" i="1"/>
  <c r="D104" i="1"/>
  <c r="D105" i="1"/>
  <c r="D106" i="1"/>
  <c r="F134" i="1"/>
  <c r="F133" i="1"/>
  <c r="F132" i="1"/>
  <c r="F131" i="1"/>
  <c r="D113" i="1"/>
  <c r="D115" i="1"/>
  <c r="D114" i="1"/>
  <c r="D112" i="1"/>
  <c r="I106" i="1"/>
  <c r="H106" i="1"/>
  <c r="H105" i="1"/>
  <c r="H104" i="1"/>
  <c r="I40" i="1"/>
  <c r="H195" i="1"/>
  <c r="H187" i="1"/>
  <c r="H179" i="1"/>
  <c r="H171" i="1"/>
  <c r="I197" i="1"/>
  <c r="H190" i="1"/>
  <c r="H182" i="1"/>
  <c r="H174" i="1"/>
  <c r="H197" i="1"/>
  <c r="H193" i="1"/>
  <c r="H185" i="1"/>
  <c r="H177" i="1"/>
  <c r="H196" i="1"/>
  <c r="H188" i="1"/>
  <c r="H180" i="1"/>
  <c r="H172" i="1"/>
  <c r="H191" i="1"/>
  <c r="H183" i="1"/>
  <c r="H175" i="1"/>
  <c r="H192" i="1"/>
  <c r="H184" i="1"/>
  <c r="H176" i="1"/>
  <c r="H194" i="1"/>
  <c r="H186" i="1"/>
  <c r="H178" i="1"/>
  <c r="H189" i="1"/>
  <c r="H181" i="1"/>
  <c r="H173" i="1"/>
  <c r="D189" i="1"/>
  <c r="D181" i="1"/>
  <c r="D173" i="1"/>
  <c r="D192" i="1"/>
  <c r="D184" i="1"/>
  <c r="D176" i="1"/>
  <c r="D195" i="1"/>
  <c r="D187" i="1"/>
  <c r="D179" i="1"/>
  <c r="D171" i="1"/>
  <c r="D190" i="1"/>
  <c r="D182" i="1"/>
  <c r="D174" i="1"/>
  <c r="D193" i="1"/>
  <c r="D185" i="1"/>
  <c r="D177" i="1"/>
  <c r="D194" i="1"/>
  <c r="D186" i="1"/>
  <c r="D178" i="1"/>
  <c r="D172" i="1"/>
  <c r="D197" i="1"/>
  <c r="D180" i="1"/>
  <c r="D191" i="1"/>
  <c r="D183" i="1"/>
  <c r="D175" i="1"/>
  <c r="D196" i="1"/>
  <c r="D188" i="1"/>
  <c r="F121" i="1"/>
  <c r="F124" i="1"/>
  <c r="F125" i="1"/>
  <c r="F122" i="1"/>
  <c r="F123" i="1"/>
  <c r="D40" i="1"/>
  <c r="D37" i="1"/>
  <c r="D29" i="1"/>
  <c r="D32" i="1"/>
  <c r="D35" i="1"/>
  <c r="D27" i="1"/>
  <c r="D38" i="1"/>
  <c r="D30" i="1"/>
  <c r="D33" i="1"/>
  <c r="D25" i="1"/>
  <c r="D34" i="1"/>
  <c r="D26" i="1"/>
  <c r="D39" i="1"/>
  <c r="D31" i="1"/>
  <c r="D36" i="1"/>
  <c r="D28" i="1"/>
  <c r="F228" i="1"/>
  <c r="F224" i="1"/>
  <c r="F219" i="1"/>
  <c r="F215" i="1"/>
  <c r="F210" i="1"/>
  <c r="F205" i="1"/>
  <c r="F229" i="1"/>
  <c r="F225" i="1"/>
  <c r="F221" i="1"/>
  <c r="F216" i="1"/>
  <c r="F212" i="1"/>
  <c r="F230" i="1"/>
  <c r="F226" i="1"/>
  <c r="F222" i="1"/>
  <c r="F217" i="1"/>
  <c r="F213" i="1"/>
  <c r="F207" i="1"/>
  <c r="F232" i="1"/>
  <c r="F223" i="1"/>
  <c r="F227" i="1"/>
  <c r="F204" i="1"/>
  <c r="F206" i="1"/>
  <c r="F209" i="1"/>
  <c r="F231" i="1"/>
  <c r="F218" i="1"/>
  <c r="F214" i="1"/>
  <c r="I115" i="1"/>
  <c r="H114" i="1"/>
  <c r="H115" i="1"/>
  <c r="H113" i="1"/>
  <c r="H112" i="1"/>
  <c r="I125" i="1"/>
  <c r="H121" i="1"/>
  <c r="H125" i="1"/>
  <c r="H124" i="1"/>
  <c r="H122" i="1"/>
  <c r="H123" i="1"/>
  <c r="D98" i="1"/>
  <c r="D95" i="1"/>
  <c r="D93" i="1"/>
  <c r="D96" i="1"/>
  <c r="D94" i="1"/>
  <c r="D97" i="1"/>
  <c r="H133" i="1"/>
  <c r="H131" i="1"/>
  <c r="H134" i="1"/>
  <c r="I134" i="1"/>
  <c r="H132" i="1"/>
</calcChain>
</file>

<file path=xl/sharedStrings.xml><?xml version="1.0" encoding="utf-8"?>
<sst xmlns="http://schemas.openxmlformats.org/spreadsheetml/2006/main" count="294" uniqueCount="162">
  <si>
    <t>(Soles)</t>
  </si>
  <si>
    <t>CLASE DE GASTO</t>
  </si>
  <si>
    <t>PIA</t>
  </si>
  <si>
    <t>PIM</t>
  </si>
  <si>
    <t>DEV</t>
  </si>
  <si>
    <t>AVANCE (%)</t>
  </si>
  <si>
    <t>Part (%)</t>
  </si>
  <si>
    <t>Total</t>
  </si>
  <si>
    <t>Deuda</t>
  </si>
  <si>
    <t>Reserva de contingencia</t>
  </si>
  <si>
    <t>Pensiones</t>
  </si>
  <si>
    <t>Gasto público total</t>
  </si>
  <si>
    <t>Gasto específico</t>
  </si>
  <si>
    <t>Gasto no específico</t>
  </si>
  <si>
    <t>FUNCIÓN</t>
  </si>
  <si>
    <t>03 Planeamiento gestión y reserva</t>
  </si>
  <si>
    <t>05 Orden público y seguridad</t>
  </si>
  <si>
    <t>06 Justicia</t>
  </si>
  <si>
    <t>07 Trabajo</t>
  </si>
  <si>
    <t>10 Agropecuaria</t>
  </si>
  <si>
    <t>12 Energía</t>
  </si>
  <si>
    <t>15 Transporte</t>
  </si>
  <si>
    <t>16 Comunicaciones</t>
  </si>
  <si>
    <t>17 Ambiente</t>
  </si>
  <si>
    <t>18 Saneamiento</t>
  </si>
  <si>
    <t>19 Vivienda y desarrollo urbano</t>
  </si>
  <si>
    <t>20 Salud</t>
  </si>
  <si>
    <t>21 Cultura y deporte</t>
  </si>
  <si>
    <t>22 Educación</t>
  </si>
  <si>
    <t>23 Protección social</t>
  </si>
  <si>
    <t>CATEGORÍA DE GASTO</t>
  </si>
  <si>
    <t>APNOP</t>
  </si>
  <si>
    <t>PP</t>
  </si>
  <si>
    <t>0001 PROGRAMA ARTICULADO NUTRICIONAL</t>
  </si>
  <si>
    <t>0002 SALUD MATERNO NEONATAL</t>
  </si>
  <si>
    <t>0016 TBC-VIH/SIDA</t>
  </si>
  <si>
    <t>0017 ENFERMEDADES METAXENICAS Y ZOONOSIS</t>
  </si>
  <si>
    <t>0018 ENFERMEDADES NO TRANSMISIBLES</t>
  </si>
  <si>
    <t>0024 PREVENCION Y CONTROL DEL CÁNCER</t>
  </si>
  <si>
    <t>0041 MEJORA DE LA INOCUIDAD AGROALIMENTARIA</t>
  </si>
  <si>
    <t>0046 ACCESO Y USO DE LA ELECTRIFICACIÓN RURAL</t>
  </si>
  <si>
    <t>0047 ACCESO Y USO ADECUADO DE LOS SERVICIOS PÚBLICOS DE TELECOMUNICACIONES E INFORMACIÓN ASOCIADOS</t>
  </si>
  <si>
    <t>0048 PREVENCION Y ATENCION DE INCENDIOS EMERGENCIAS MÉDICAS RESCATES Y OTROS</t>
  </si>
  <si>
    <t xml:space="preserve">0049 PROGRAMA NACIONAL DE APOYO DIRECTO A LOS MÁS POBRES </t>
  </si>
  <si>
    <t>0051 PREVENCION Y TRATAMIENTO DE CONSUMO DE DROGAS</t>
  </si>
  <si>
    <t>0059 BONO FAMILIAR HABITACIONAL</t>
  </si>
  <si>
    <t>0067 CELERIDAD EN LOS PROCESOS JUDICIALES DE FAMILIA</t>
  </si>
  <si>
    <t>0068 REDUCCION DE VULNERABILIDAD Y ATENCIÓN DE EMERGENCIAS POR DESASTRES</t>
  </si>
  <si>
    <t>0072 PROGRAMA DE DESARROLLO ALTERNATIVO INTEGRAL Y SOSTENIBLE-PIRDAIS</t>
  </si>
  <si>
    <t>0079 ACCESO DE LA POBLACION A LA IDENTIDAD</t>
  </si>
  <si>
    <t>0080 LUCHA CONTRA LA VIOLENCIA FAMILIAR</t>
  </si>
  <si>
    <t>0082 PROGRAMA NACIONAL DE SANEAMIENTO URBANO</t>
  </si>
  <si>
    <t>0083 PROGRAMA NACIONAL DE SANEAMIENTO RURAL</t>
  </si>
  <si>
    <t>0090 LOGROS DE APRENDIZAJE DE ESTUDIANTES DE LA EDUCACIÓN BÁSICA REGULAR</t>
  </si>
  <si>
    <t>0091 INCREMENTO EN EL ACCESO DE LA POBLACIÓN DE 3 A 16 AÑOS A LOS SERVICIOS EDUCATIVOS PÚBLICOS DE LA EDUCACIÓN BÁSICA REGULAR</t>
  </si>
  <si>
    <t>0098 CUNA MAS</t>
  </si>
  <si>
    <t>0101 INCREMENTO DE LA PRÁCTICA DE ACTIVIDADES FÍSICAS DEPORTIVAS Y RECREATIVAS EN LA POBLACIÓN PERUANA</t>
  </si>
  <si>
    <t>0104 REDUCCION DE LA MORTALIDAD POR EMERGENCIAS Y URGENCIAS MÉDICAS</t>
  </si>
  <si>
    <t>0106 INCLUSION DE NIÑOS NIÑAS Y JÓVENES CON DISCAPACIDAD EN LA EDUCACIÓN BÁSICA Y TÉCNICO PRODUCTIVA</t>
  </si>
  <si>
    <t>0107 MEJORA DE  LA FORMACIÓN EN CARRERAS DOCENTES EN INSTITUTOS DE EDUCACIÓN SUPERIOR NO UNIVERSITARIA</t>
  </si>
  <si>
    <t>0111 APOYO AL HABITAT RURAL</t>
  </si>
  <si>
    <t>0115 PROGRAMA NACIONAL DE ALIMENTACIOÓN ESCOLAR</t>
  </si>
  <si>
    <t>0116 MEJORAMIENTO DE LA EMPLEABILIDAD E INSERCIÓN LABORAL - PROEMPLEO</t>
  </si>
  <si>
    <t>0117 ATENCION OPORTUNA DE NIÑAS NIÑOS Y ADOLESCENTES EN PRESUNTO ESTADO DE ABANDONO</t>
  </si>
  <si>
    <t>0129 PREVENCIÓN Y MANEJO DE CONDICIONES SECUNDARIAS DE SALUD EN PERSONAS CON DISCAPACIDAD</t>
  </si>
  <si>
    <t>0138 REDUCCIÓN DEL COSTO TIEMPO E INSEGURIDAD EN EL SISTEMA DE TRANSPORTE</t>
  </si>
  <si>
    <t>TOTAL</t>
  </si>
  <si>
    <t>FUENTE</t>
  </si>
  <si>
    <t>Donaciones y transferencias</t>
  </si>
  <si>
    <t>Recursos determinados</t>
  </si>
  <si>
    <t>Recursos directamente recaudados</t>
  </si>
  <si>
    <t>Recursos ordinarios</t>
  </si>
  <si>
    <t>Recursos por operaciones oficiales</t>
  </si>
  <si>
    <t>TIPO DE TRANSACCIÓN</t>
  </si>
  <si>
    <t>Gastos corrientes</t>
  </si>
  <si>
    <t>Gastos de capital</t>
  </si>
  <si>
    <t>CICLO DE VIDA</t>
  </si>
  <si>
    <t>Primera infancia: 0 a 5 años</t>
  </si>
  <si>
    <t>Niñez: 6 a 11 años</t>
  </si>
  <si>
    <t>Adolescencia: 12 a 17 años</t>
  </si>
  <si>
    <t>DERECHO</t>
  </si>
  <si>
    <t>Derecho al Pleno Desarrollo</t>
  </si>
  <si>
    <t>Derecho a la Participación</t>
  </si>
  <si>
    <t>Derecho a la Protección</t>
  </si>
  <si>
    <t>Derecho a la Supervivencia</t>
  </si>
  <si>
    <t>NIVEL DE GOBIERNO</t>
  </si>
  <si>
    <t>Gobierno Nacional</t>
  </si>
  <si>
    <t>Gobierno Regional</t>
  </si>
  <si>
    <t>Gobierno Local</t>
  </si>
  <si>
    <t>GOBIERNO REGIONAL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</si>
  <si>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</si>
  <si>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</si>
  <si>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</si>
  <si>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</si>
  <si>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</si>
  <si>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</si>
  <si>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</si>
  <si>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</si>
  <si>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</si>
  <si>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</si>
  <si>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</si>
  <si>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</si>
  <si>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</si>
  <si>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</si>
  <si>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</si>
  <si>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</si>
  <si>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</si>
  <si>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</si>
  <si>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</si>
  <si>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</si>
  <si>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</si>
  <si>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</si>
  <si>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</si>
  <si>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</si>
  <si>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</si>
  <si>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DEPARTAMENTO</t>
  </si>
  <si>
    <t>Exterior</t>
  </si>
  <si>
    <t>RESULTADOS PNAIA</t>
  </si>
  <si>
    <t>Objetivo 1: Garantizar el crecimiento y desarrollo integral de niñas y niños de 0 a 5 años de edad.</t>
  </si>
  <si>
    <t>Resultado 1: Niñas niños y madres gestantes acceden a condiciones saludables y seguras de atención durante la gestación el parto y el periodo neonatal con respeto de su cultura priorizando zonas rurales y las comunidades nativas.</t>
  </si>
  <si>
    <t>Resultado 2: Niñas y niños menores de 5 años de edad alcanzan un estado adecuado de nutrición y salud.</t>
  </si>
  <si>
    <t>Resultado 3: Niñas y niños de 0 a 2 años de edad cuentan con cuidados atención integral y aprendizaje oportuno.</t>
  </si>
  <si>
    <t>Resultado 4: Niñas y niños de 3 a 5 años de edad acceden a Educación inicial de calidad oportuna intercultural inclusiva con cultura ambiental y libre de violencia.</t>
  </si>
  <si>
    <t>Objetivo 2: Garantizar la continuación del crecimiento y desarrollo integral de niñas y niños de 6 a 11 años de edad</t>
  </si>
  <si>
    <t>Resultado 5: Niñas y niños de 6 a 11 años de edad acceden y concluyen en la edad normativa una educación primaria de calidad intercultural inclusiva con cultura ambiental y libre de violencia.</t>
  </si>
  <si>
    <t>Resultado 6: Niñas niños y adolescentes se encuentran protegidos frente al trabajo infantil.</t>
  </si>
  <si>
    <t>Objetivo 3: Consolidar el crecimiento y desarrollo integral de las y los adolescentes de 12 a 17 años de edad.</t>
  </si>
  <si>
    <t>Resultado 7: Las y los adolescentes acceden y concluyen en la edad normativa una educación secundaria de calidad intercultural inclusiva con cultura ambiental y libre de violencia.</t>
  </si>
  <si>
    <t>Resultado 8: Las y los adolescentes se encuentran protegidos frente al trabajo peligroso.</t>
  </si>
  <si>
    <t>Resultado 9: Las y los adolescentes postergan su maternidad y paternidad hasta alcanzar la edad adulta.</t>
  </si>
  <si>
    <t>Resultado 10: Las y los adolescentes disminuyen el consumo de drogas legales e ilegales.</t>
  </si>
  <si>
    <t>Resultado 11: Las y los adolescentes involucrados en conflictos con la ley penal disminuyen.</t>
  </si>
  <si>
    <t>Resultado 12: Se reducen la infección de VIH y SIDA en las y los adolescentes</t>
  </si>
  <si>
    <t>Resultado 13: Las y los adolescentes acceden a una atención de salud de calidad con pertinencia cultural.</t>
  </si>
  <si>
    <t>Resultado 14: Las y los adolescentes no son objeto de explotación sexual.</t>
  </si>
  <si>
    <t xml:space="preserve">Objetivo 4: Garantizar la protección de niñas niños y adolescentes de 0 a 17 años de edad. </t>
  </si>
  <si>
    <t>Resultado 15: Niñas niños y adolescentes tienen asegurado el derecho al nombre y a la identidad de manera universal y oportuna.</t>
  </si>
  <si>
    <t>Resultado 16: Niñas niños y adolescentes con discapacidad acceden a servicios especializados de educación y salud.</t>
  </si>
  <si>
    <t>Resultado 17: Niñas niños y adolescentes están protegidos integralmente ante situaciones de trata (sexual laboral mendicidad).</t>
  </si>
  <si>
    <t>Resultado 18: Niñas niños y adolescentes participan en el ciclo de políticas públicas que les involucran o interesan.</t>
  </si>
  <si>
    <t>Resultado 19: Niñas niños y adolescentes  son menos vulnerables en situaciones de emergencia y desastre.</t>
  </si>
  <si>
    <t>Resultado 20: Se reduce el número de niñas niños y adolescentes  víctimas de violencia familiar y escolar.</t>
  </si>
  <si>
    <t>Resultado 21: Se reduce el número de niñas niños y adolescentes víctimas de violencia sexual.</t>
  </si>
  <si>
    <t>Resultado 22: Niñas niños y adolescentes  sin cuidados parentales se integran a una familia.</t>
  </si>
  <si>
    <t>Resultado 23: Niñas niños y adolescentes  no participan en conflictos internos.</t>
  </si>
  <si>
    <t>Resultado 24: Ninguna niña niño o adolescente fallecerá de Tuberculosis en el Perú.</t>
  </si>
  <si>
    <t>Resultado 25: Todas las niñas niños y adolescentes cuentan con un seguro de salud.</t>
  </si>
  <si>
    <t>Total PNAIA</t>
  </si>
  <si>
    <t>Gasto público total 2017</t>
  </si>
  <si>
    <t>SEGUIMIENTO DEL GASTO EN NIÑAS NIÑOS Y ADOLESCENTES (GPNNA) 2017</t>
  </si>
  <si>
    <t>Gasto en niñas niños y adolescentes por clase de gasto 2017</t>
  </si>
  <si>
    <t>Gasto en niñas niños y adolescentes por función 2017</t>
  </si>
  <si>
    <t>Gasto en niñas niños y adolescentes en la categoría de gasto 2017</t>
  </si>
  <si>
    <t>Gasto en niñas niños y adolescentes por programa presupuestal 2017</t>
  </si>
  <si>
    <t>Gasto en niñas niños y adolescentes por fuente de financiamiento 2017</t>
  </si>
  <si>
    <t>Gasto en niñas niños y adolescentes por tipo de transacción 2017</t>
  </si>
  <si>
    <t>Gasto en niñas niños y adolescentes por ciclo de vida 2017</t>
  </si>
  <si>
    <t>Gasto en niñas niños y adolescentes por derecho 2017</t>
  </si>
  <si>
    <t>Gasto en niñas niños y adolescentes por nivel de gobierno 2017</t>
  </si>
  <si>
    <t>Gasto en niñas niños y adolescentes por gobierno regional 2017</t>
  </si>
  <si>
    <t>Gasto en niñas niños y adolescentes por departamento 2017</t>
  </si>
  <si>
    <t>Gasto en niñas niños y adolescentes por resultados del PNAIA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</si>
</sst>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 * #,##0_ ;_ * \-#,##0_ ;_ * &quot;-&quot;??_ ;_ @_ "/>
    <numFmt numFmtId="166" formatCode="_ * #,##0.0_ ;_ * \-#,##0.0_ ;_ * &quot;-&quot;??_ ;_ @_ "/>
    <numFmt numFmtId="167" formatCode="_ * #,##0.0000_ ;_ * \-#,##0.0000_ ;_ * &quot;-&quot;??_ ;_ @_ "/>
    <numFmt numFmtId="168" formatCode="0.0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/>
    <xf numFmtId="166" fontId="0" fillId="0" borderId="0" xfId="0" applyNumberFormat="1" applyFill="1"/>
    <xf numFmtId="165" fontId="0" fillId="0" borderId="0" xfId="1" applyNumberFormat="1" applyFont="1" applyFill="1"/>
    <xf numFmtId="168" fontId="0" fillId="0" borderId="0" xfId="0" applyNumberFormat="1" applyFill="1"/>
    <xf numFmtId="165" fontId="0" fillId="0" borderId="0" xfId="0" applyNumberFormat="1" applyFill="1"/>
    <xf numFmtId="166" fontId="0" fillId="0" borderId="0" xfId="1" applyNumberFormat="1" applyFont="1" applyFill="1"/>
    <xf numFmtId="166" fontId="0" fillId="0" borderId="0" xfId="1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0" fillId="0" borderId="0" xfId="0" applyFont="1" applyFill="1" applyBorder="1" applyAlignment="1">
      <alignment horizontal="left"/>
    </xf>
    <xf numFmtId="165" fontId="1" fillId="0" borderId="0" xfId="1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4" fontId="0" fillId="0" borderId="0" xfId="1" applyFont="1" applyFill="1"/>
    <xf numFmtId="9" fontId="2" fillId="0" borderId="0" xfId="2" applyNumberFormat="1" applyFont="1" applyFill="1" applyBorder="1" applyAlignment="1">
      <alignment horizontal="center"/>
    </xf>
    <xf numFmtId="9" fontId="0" fillId="0" borderId="0" xfId="2" applyFont="1" applyFill="1"/>
    <xf numFmtId="9" fontId="2" fillId="0" borderId="0" xfId="2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165" fontId="0" fillId="0" borderId="0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5" fontId="7" fillId="0" borderId="0" xfId="0" applyNumberFormat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/>
    <xf numFmtId="169" fontId="0" fillId="0" borderId="0" xfId="0" applyNumberFormat="1" applyFill="1"/>
    <xf numFmtId="3" fontId="2" fillId="0" borderId="0" xfId="0" applyNumberFormat="1" applyFont="1" applyFill="1"/>
    <xf numFmtId="0" fontId="2" fillId="0" borderId="2" xfId="0" applyFont="1" applyFill="1" applyBorder="1" applyAlignment="1">
      <alignment horizontal="left"/>
    </xf>
    <xf numFmtId="165" fontId="2" fillId="0" borderId="2" xfId="1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5" fontId="2" fillId="0" borderId="2" xfId="1" applyNumberFormat="1" applyFont="1" applyFill="1" applyBorder="1"/>
    <xf numFmtId="166" fontId="2" fillId="0" borderId="2" xfId="0" applyNumberFormat="1" applyFont="1" applyFill="1" applyBorder="1"/>
    <xf numFmtId="0" fontId="2" fillId="0" borderId="2" xfId="0" applyFont="1" applyFill="1" applyBorder="1"/>
    <xf numFmtId="168" fontId="2" fillId="0" borderId="2" xfId="0" applyNumberFormat="1" applyFont="1" applyFill="1" applyBorder="1"/>
    <xf numFmtId="165" fontId="2" fillId="0" borderId="2" xfId="0" applyNumberFormat="1" applyFont="1" applyFill="1" applyBorder="1"/>
    <xf numFmtId="3" fontId="2" fillId="0" borderId="2" xfId="1" applyNumberFormat="1" applyFont="1" applyFill="1" applyBorder="1"/>
    <xf numFmtId="166" fontId="8" fillId="0" borderId="2" xfId="1" applyNumberFormat="1" applyFont="1" applyFill="1" applyBorder="1"/>
    <xf numFmtId="166" fontId="2" fillId="0" borderId="2" xfId="1" applyNumberFormat="1" applyFont="1" applyFill="1" applyBorder="1"/>
    <xf numFmtId="166" fontId="2" fillId="0" borderId="0" xfId="1" applyNumberFormat="1" applyFont="1" applyFill="1"/>
    <xf numFmtId="3" fontId="0" fillId="0" borderId="0" xfId="0" applyNumberFormat="1" applyFont="1" applyFill="1"/>
    <xf numFmtId="166" fontId="1" fillId="0" borderId="0" xfId="1" applyNumberFormat="1" applyFont="1" applyFill="1"/>
    <xf numFmtId="3" fontId="2" fillId="0" borderId="0" xfId="1" applyNumberFormat="1" applyFont="1" applyFill="1"/>
    <xf numFmtId="0" fontId="2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48"/>
  <sheetViews>
    <sheetView tabSelected="1" topLeftCell="A217" zoomScale="70" zoomScaleNormal="70" workbookViewId="0">
      <selection activeCell="B66" sqref="B66"/>
    </sheetView>
  </sheetViews>
  <sheetFormatPr baseColWidth="10" defaultColWidth="11.42578125" defaultRowHeight="15" x14ac:dyDescent="0.25"/>
  <cols>
    <col min="1" max="1" width="2.85546875" style="1" customWidth="1"/>
    <col min="2" max="2" width="60" style="1" customWidth="1"/>
    <col min="3" max="3" width="22.42578125" style="1" customWidth="1"/>
    <col min="4" max="4" width="12" style="1" customWidth="1"/>
    <col min="5" max="5" width="21.5703125" style="1" customWidth="1"/>
    <col min="6" max="6" width="12.42578125" style="1" customWidth="1"/>
    <col min="7" max="7" width="21.5703125" style="1" customWidth="1"/>
    <col min="8" max="8" width="11.5703125" style="1" customWidth="1"/>
    <col min="9" max="9" width="15.5703125" style="1" customWidth="1"/>
    <col min="10" max="16384" width="11.42578125" style="1"/>
  </cols>
  <sheetData>
    <row r="2" spans="2:9" ht="21" x14ac:dyDescent="0.35">
      <c r="B2" s="12" t="s">
        <v>149</v>
      </c>
      <c r="H2" s="13"/>
      <c r="I2" s="13"/>
    </row>
    <row r="3" spans="2:9" x14ac:dyDescent="0.25">
      <c r="H3" s="13"/>
      <c r="I3" s="13"/>
    </row>
    <row r="4" spans="2:9" x14ac:dyDescent="0.25">
      <c r="B4" s="14" t="s">
        <v>148</v>
      </c>
    </row>
    <row r="5" spans="2:9" x14ac:dyDescent="0.25">
      <c r="B5" s="15" t="s">
        <v>0</v>
      </c>
    </row>
    <row r="6" spans="2:9" x14ac:dyDescent="0.25">
      <c r="B6" s="2" t="s">
        <v>1</v>
      </c>
      <c r="C6" s="2" t="s">
        <v>2</v>
      </c>
      <c r="D6" s="2"/>
      <c r="E6" s="2" t="s">
        <v>3</v>
      </c>
      <c r="F6" s="2"/>
      <c r="G6" s="2" t="s">
        <v>4</v>
      </c>
      <c r="H6" s="2"/>
      <c r="I6" s="2" t="s">
        <v>5</v>
      </c>
    </row>
    <row r="7" spans="2:9" x14ac:dyDescent="0.25">
      <c r="B7" s="16" t="s">
        <v>7</v>
      </c>
      <c r="C7" s="17">
        <v>142471518545</v>
      </c>
      <c r="D7" s="17"/>
      <c r="E7" s="17">
        <v>176224832505</v>
      </c>
      <c r="F7" s="17"/>
      <c r="G7" s="17">
        <v>150874334424</v>
      </c>
      <c r="H7" s="3"/>
      <c r="I7" s="3">
        <f>+G7/E7*100</f>
        <v>85.614684536425514</v>
      </c>
    </row>
    <row r="8" spans="2:9" x14ac:dyDescent="0.25">
      <c r="B8" s="16" t="s">
        <v>8</v>
      </c>
      <c r="C8" s="17">
        <v>12487329571</v>
      </c>
      <c r="D8" s="17"/>
      <c r="E8" s="17">
        <v>12619656950</v>
      </c>
      <c r="F8" s="17"/>
      <c r="G8" s="17">
        <v>12136939509</v>
      </c>
      <c r="H8" s="3"/>
      <c r="I8" s="3">
        <f t="shared" ref="I8" si="0">+G8/E8*100</f>
        <v>96.174876679195307</v>
      </c>
    </row>
    <row r="9" spans="2:9" x14ac:dyDescent="0.25">
      <c r="B9" s="16" t="s">
        <v>9</v>
      </c>
      <c r="C9" s="17">
        <v>3909953736</v>
      </c>
      <c r="D9" s="17"/>
      <c r="E9" s="17">
        <v>2568946255</v>
      </c>
      <c r="F9" s="17"/>
      <c r="G9" s="17">
        <v>0</v>
      </c>
      <c r="H9" s="3"/>
      <c r="I9" s="3">
        <f>+G9/E9*100</f>
        <v>0</v>
      </c>
    </row>
    <row r="10" spans="2:9" x14ac:dyDescent="0.25">
      <c r="B10" s="16" t="s">
        <v>10</v>
      </c>
      <c r="C10" s="17">
        <v>12244487556</v>
      </c>
      <c r="E10" s="17">
        <v>12824295580</v>
      </c>
      <c r="F10" s="17"/>
      <c r="G10" s="17">
        <v>12454161326</v>
      </c>
      <c r="H10" s="3"/>
      <c r="I10" s="3">
        <f>+G10/E10*100</f>
        <v>97.113804405933692</v>
      </c>
    </row>
    <row r="11" spans="2:9" x14ac:dyDescent="0.25">
      <c r="B11" s="31" t="s">
        <v>11</v>
      </c>
      <c r="C11" s="32">
        <f>+C7-C8-C9-C10</f>
        <v>113829747682</v>
      </c>
      <c r="D11" s="32"/>
      <c r="E11" s="32">
        <f>+E7-E8-E9-E10</f>
        <v>148211933720</v>
      </c>
      <c r="F11" s="32"/>
      <c r="G11" s="32">
        <f>+G7-G8-G9-G10</f>
        <v>126283233589</v>
      </c>
      <c r="H11" s="33"/>
      <c r="I11" s="33">
        <f>+G11/E11*100</f>
        <v>85.204497653726449</v>
      </c>
    </row>
    <row r="12" spans="2:9" x14ac:dyDescent="0.25">
      <c r="B12" s="4"/>
      <c r="C12" s="13"/>
      <c r="D12" s="4"/>
      <c r="E12" s="13"/>
      <c r="F12" s="4"/>
      <c r="G12" s="18"/>
      <c r="H12" s="4"/>
      <c r="I12" s="4"/>
    </row>
    <row r="13" spans="2:9" x14ac:dyDescent="0.25">
      <c r="F13" s="19"/>
      <c r="G13" s="5"/>
    </row>
    <row r="14" spans="2:9" x14ac:dyDescent="0.25">
      <c r="B14" s="14" t="s">
        <v>150</v>
      </c>
      <c r="G14" s="13"/>
      <c r="H14" s="13"/>
    </row>
    <row r="15" spans="2:9" x14ac:dyDescent="0.25">
      <c r="B15" s="15" t="s">
        <v>0</v>
      </c>
    </row>
    <row r="16" spans="2:9" x14ac:dyDescent="0.25">
      <c r="B16" s="2" t="s">
        <v>1</v>
      </c>
      <c r="C16" s="2" t="s">
        <v>2</v>
      </c>
      <c r="D16" s="2" t="s">
        <v>6</v>
      </c>
      <c r="E16" s="2" t="s">
        <v>3</v>
      </c>
      <c r="F16" s="2" t="s">
        <v>6</v>
      </c>
      <c r="G16" s="2" t="s">
        <v>4</v>
      </c>
      <c r="H16" s="2" t="s">
        <v>6</v>
      </c>
      <c r="I16" s="2" t="s">
        <v>5</v>
      </c>
    </row>
    <row r="17" spans="2:9" x14ac:dyDescent="0.25">
      <c r="B17" s="16" t="s">
        <v>12</v>
      </c>
      <c r="C17" s="5">
        <v>24769811599</v>
      </c>
      <c r="D17" s="3">
        <f>+C17/C$19*100</f>
        <v>87.401615412026217</v>
      </c>
      <c r="E17" s="5">
        <v>28603750502</v>
      </c>
      <c r="F17" s="3">
        <f>+E17/E$19*100</f>
        <v>76.708423012981612</v>
      </c>
      <c r="G17" s="5">
        <v>26441922711</v>
      </c>
      <c r="H17" s="3">
        <f>+G17/G$19*100</f>
        <v>80.424603837358958</v>
      </c>
      <c r="I17" s="3">
        <f>+G17/E17*100</f>
        <v>92.442152679073175</v>
      </c>
    </row>
    <row r="18" spans="2:9" x14ac:dyDescent="0.25">
      <c r="B18" s="16" t="s">
        <v>13</v>
      </c>
      <c r="C18" s="5">
        <v>3570410126</v>
      </c>
      <c r="D18" s="3">
        <f>+C18/C$19*100</f>
        <v>12.59838458797379</v>
      </c>
      <c r="E18" s="5">
        <v>8685179942</v>
      </c>
      <c r="F18" s="3">
        <f>+E18/E$19*100</f>
        <v>23.291576987018395</v>
      </c>
      <c r="G18" s="5">
        <v>6435979634</v>
      </c>
      <c r="H18" s="3">
        <f>+G18/G$19*100</f>
        <v>19.575396162641045</v>
      </c>
      <c r="I18" s="3">
        <f>+G18/E18*100</f>
        <v>74.103008538449927</v>
      </c>
    </row>
    <row r="19" spans="2:9" x14ac:dyDescent="0.25">
      <c r="B19" s="31" t="s">
        <v>7</v>
      </c>
      <c r="C19" s="34">
        <f>SUM(C17:C18)</f>
        <v>28340221725</v>
      </c>
      <c r="D19" s="35">
        <f>+C19/C$19*100</f>
        <v>100</v>
      </c>
      <c r="E19" s="34">
        <f>SUM(E17:E18)</f>
        <v>37288930444</v>
      </c>
      <c r="F19" s="35">
        <f>+E19/E$19*100</f>
        <v>100</v>
      </c>
      <c r="G19" s="34">
        <f>SUM(G17:G18)</f>
        <v>32877902345</v>
      </c>
      <c r="H19" s="35">
        <f>+G19/G$19*100</f>
        <v>100</v>
      </c>
      <c r="I19" s="35">
        <f>+G19/E19*100</f>
        <v>88.170676802799647</v>
      </c>
    </row>
    <row r="20" spans="2:9" x14ac:dyDescent="0.25">
      <c r="B20" s="4"/>
      <c r="C20" s="4"/>
      <c r="D20" s="4"/>
      <c r="E20" s="20"/>
      <c r="F20" s="4"/>
      <c r="G20" s="7"/>
      <c r="H20" s="4"/>
      <c r="I20" s="4"/>
    </row>
    <row r="21" spans="2:9" x14ac:dyDescent="0.25">
      <c r="E21" s="7"/>
    </row>
    <row r="22" spans="2:9" x14ac:dyDescent="0.25">
      <c r="B22" s="14" t="s">
        <v>151</v>
      </c>
      <c r="E22" s="21"/>
      <c r="G22" s="22"/>
    </row>
    <row r="23" spans="2:9" x14ac:dyDescent="0.25">
      <c r="B23" s="15" t="s">
        <v>0</v>
      </c>
    </row>
    <row r="24" spans="2:9" x14ac:dyDescent="0.25">
      <c r="B24" s="2" t="s">
        <v>14</v>
      </c>
      <c r="C24" s="2" t="s">
        <v>2</v>
      </c>
      <c r="D24" s="2" t="s">
        <v>6</v>
      </c>
      <c r="E24" s="2" t="s">
        <v>3</v>
      </c>
      <c r="F24" s="2" t="s">
        <v>6</v>
      </c>
      <c r="G24" s="2" t="s">
        <v>4</v>
      </c>
      <c r="H24" s="2" t="s">
        <v>6</v>
      </c>
      <c r="I24" s="2" t="s">
        <v>5</v>
      </c>
    </row>
    <row r="25" spans="2:9" x14ac:dyDescent="0.25">
      <c r="B25" s="23" t="s">
        <v>15</v>
      </c>
      <c r="C25" s="5">
        <v>217614644</v>
      </c>
      <c r="D25" s="3">
        <f>C25/C$40*100</f>
        <v>0.7678650015925379</v>
      </c>
      <c r="E25" s="7">
        <v>295763504</v>
      </c>
      <c r="F25" s="3">
        <f>E25/E$40*100</f>
        <v>0.79316703503784725</v>
      </c>
      <c r="G25" s="5">
        <v>259637450</v>
      </c>
      <c r="H25" s="3">
        <f>G25/G$40*100</f>
        <v>0.7897019927717045</v>
      </c>
      <c r="I25" s="3">
        <f>+G25/E25*100</f>
        <v>87.785492966028698</v>
      </c>
    </row>
    <row r="26" spans="2:9" x14ac:dyDescent="0.25">
      <c r="B26" s="23" t="s">
        <v>16</v>
      </c>
      <c r="C26" s="5">
        <v>45352903</v>
      </c>
      <c r="D26" s="3">
        <f t="shared" ref="D26:D39" si="1">C26/C$40*100</f>
        <v>0.16003016292562194</v>
      </c>
      <c r="E26" s="7">
        <v>88390278</v>
      </c>
      <c r="F26" s="3">
        <f t="shared" ref="F26:F39" si="2">E26/E$40*100</f>
        <v>0.23704160175026553</v>
      </c>
      <c r="G26" s="5">
        <v>56033052</v>
      </c>
      <c r="H26" s="3">
        <f t="shared" ref="H26:H39" si="3">G26/G$40*100</f>
        <v>0.17042769764331203</v>
      </c>
      <c r="I26" s="3">
        <f t="shared" ref="I26:I40" si="4">+G26/E26*100</f>
        <v>63.392777201130649</v>
      </c>
    </row>
    <row r="27" spans="2:9" x14ac:dyDescent="0.25">
      <c r="B27" s="23" t="s">
        <v>17</v>
      </c>
      <c r="C27" s="5">
        <v>97635195</v>
      </c>
      <c r="D27" s="3">
        <f t="shared" si="1"/>
        <v>0.34451104845757868</v>
      </c>
      <c r="E27" s="7">
        <v>118470875</v>
      </c>
      <c r="F27" s="3">
        <f t="shared" si="2"/>
        <v>0.3177105741284747</v>
      </c>
      <c r="G27" s="5">
        <v>118013837</v>
      </c>
      <c r="H27" s="3">
        <f t="shared" si="3"/>
        <v>0.35894576169013803</v>
      </c>
      <c r="I27" s="3">
        <f t="shared" si="4"/>
        <v>99.61421910659476</v>
      </c>
    </row>
    <row r="28" spans="2:9" x14ac:dyDescent="0.25">
      <c r="B28" s="23" t="s">
        <v>18</v>
      </c>
      <c r="C28" s="5">
        <v>15818398</v>
      </c>
      <c r="D28" s="3">
        <f t="shared" si="1"/>
        <v>5.5816070013474814E-2</v>
      </c>
      <c r="E28" s="7">
        <v>15848191</v>
      </c>
      <c r="F28" s="3">
        <f t="shared" si="2"/>
        <v>4.2501060800873854E-2</v>
      </c>
      <c r="G28" s="5">
        <v>15082524</v>
      </c>
      <c r="H28" s="3">
        <f t="shared" si="3"/>
        <v>4.5874350017022045E-2</v>
      </c>
      <c r="I28" s="3">
        <f t="shared" si="4"/>
        <v>95.168741971875519</v>
      </c>
    </row>
    <row r="29" spans="2:9" x14ac:dyDescent="0.25">
      <c r="B29" s="23" t="s">
        <v>19</v>
      </c>
      <c r="C29" s="5">
        <v>40138954</v>
      </c>
      <c r="D29" s="3">
        <f t="shared" si="1"/>
        <v>0.14163246282788211</v>
      </c>
      <c r="E29" s="7">
        <v>479535583</v>
      </c>
      <c r="F29" s="3">
        <f t="shared" si="2"/>
        <v>1.285999832363548</v>
      </c>
      <c r="G29" s="5">
        <v>272975785</v>
      </c>
      <c r="H29" s="3">
        <f t="shared" si="3"/>
        <v>0.83027129327036753</v>
      </c>
      <c r="I29" s="3">
        <f t="shared" si="4"/>
        <v>56.925032193075019</v>
      </c>
    </row>
    <row r="30" spans="2:9" x14ac:dyDescent="0.25">
      <c r="B30" s="23" t="s">
        <v>20</v>
      </c>
      <c r="C30" s="7">
        <v>144157681</v>
      </c>
      <c r="D30" s="3">
        <f t="shared" si="1"/>
        <v>0.50866814804357352</v>
      </c>
      <c r="E30" s="24">
        <v>204242656</v>
      </c>
      <c r="F30" s="3">
        <f t="shared" si="2"/>
        <v>0.5477299927031396</v>
      </c>
      <c r="G30" s="7">
        <v>165921991</v>
      </c>
      <c r="H30" s="3">
        <f t="shared" si="3"/>
        <v>0.50466112241261352</v>
      </c>
      <c r="I30" s="3">
        <f t="shared" si="4"/>
        <v>81.237677892320391</v>
      </c>
    </row>
    <row r="31" spans="2:9" x14ac:dyDescent="0.25">
      <c r="B31" s="23" t="s">
        <v>21</v>
      </c>
      <c r="C31" s="7">
        <v>541290035</v>
      </c>
      <c r="D31" s="3">
        <f t="shared" si="1"/>
        <v>1.9099710660432385</v>
      </c>
      <c r="E31" s="24">
        <v>1457426262</v>
      </c>
      <c r="F31" s="3">
        <f t="shared" si="2"/>
        <v>3.9084689333976539</v>
      </c>
      <c r="G31" s="7">
        <v>863234888</v>
      </c>
      <c r="H31" s="3">
        <f t="shared" si="3"/>
        <v>2.6255777480623816</v>
      </c>
      <c r="I31" s="3">
        <f t="shared" si="4"/>
        <v>59.230090091515045</v>
      </c>
    </row>
    <row r="32" spans="2:9" x14ac:dyDescent="0.25">
      <c r="B32" s="23" t="s">
        <v>22</v>
      </c>
      <c r="C32" s="7">
        <v>69679739</v>
      </c>
      <c r="D32" s="3">
        <f t="shared" si="1"/>
        <v>0.24586871505854457</v>
      </c>
      <c r="E32" s="24">
        <v>135811814</v>
      </c>
      <c r="F32" s="3">
        <f t="shared" si="2"/>
        <v>0.3642148283227386</v>
      </c>
      <c r="G32" s="7">
        <v>119509837</v>
      </c>
      <c r="H32" s="3">
        <f t="shared" si="3"/>
        <v>0.36349593032407918</v>
      </c>
      <c r="I32" s="3">
        <f t="shared" si="4"/>
        <v>87.996642913553899</v>
      </c>
    </row>
    <row r="33" spans="2:9" x14ac:dyDescent="0.25">
      <c r="B33" s="23" t="s">
        <v>23</v>
      </c>
      <c r="C33" s="7">
        <v>149176850</v>
      </c>
      <c r="D33" s="3">
        <f t="shared" si="1"/>
        <v>0.52637855641194709</v>
      </c>
      <c r="E33" s="24">
        <v>210008071</v>
      </c>
      <c r="F33" s="3">
        <f t="shared" si="2"/>
        <v>0.56319145789227509</v>
      </c>
      <c r="G33" s="7">
        <v>176133962</v>
      </c>
      <c r="H33" s="3">
        <f t="shared" si="3"/>
        <v>0.53572140993595374</v>
      </c>
      <c r="I33" s="3">
        <f t="shared" si="4"/>
        <v>83.870091830899213</v>
      </c>
    </row>
    <row r="34" spans="2:9" x14ac:dyDescent="0.25">
      <c r="B34" s="23" t="s">
        <v>24</v>
      </c>
      <c r="C34" s="7">
        <v>790838269</v>
      </c>
      <c r="D34" s="3">
        <f t="shared" si="1"/>
        <v>2.7905154612900263</v>
      </c>
      <c r="E34" s="24">
        <v>3440552001</v>
      </c>
      <c r="F34" s="3">
        <f t="shared" si="2"/>
        <v>9.2267382304434111</v>
      </c>
      <c r="G34" s="7">
        <v>2577837942</v>
      </c>
      <c r="H34" s="3">
        <f t="shared" si="3"/>
        <v>7.8406399378822655</v>
      </c>
      <c r="I34" s="3">
        <f t="shared" si="4"/>
        <v>74.9251265858138</v>
      </c>
    </row>
    <row r="35" spans="2:9" x14ac:dyDescent="0.25">
      <c r="B35" s="23" t="s">
        <v>25</v>
      </c>
      <c r="C35" s="7">
        <v>207193106</v>
      </c>
      <c r="D35" s="3">
        <f t="shared" si="1"/>
        <v>0.73109204299988584</v>
      </c>
      <c r="E35" s="24">
        <v>324427291</v>
      </c>
      <c r="F35" s="3">
        <f t="shared" si="2"/>
        <v>0.87003646159071368</v>
      </c>
      <c r="G35" s="7">
        <v>323841305</v>
      </c>
      <c r="H35" s="3">
        <f t="shared" si="3"/>
        <v>0.9849816499903592</v>
      </c>
      <c r="I35" s="3">
        <f t="shared" si="4"/>
        <v>99.819378327207374</v>
      </c>
    </row>
    <row r="36" spans="2:9" x14ac:dyDescent="0.25">
      <c r="B36" s="23" t="s">
        <v>26</v>
      </c>
      <c r="C36" s="7">
        <v>4082921750</v>
      </c>
      <c r="D36" s="3">
        <f t="shared" si="1"/>
        <v>14.406809479540161</v>
      </c>
      <c r="E36" s="24">
        <v>5667857136</v>
      </c>
      <c r="F36" s="3">
        <f t="shared" si="2"/>
        <v>15.199838312637873</v>
      </c>
      <c r="G36" s="7">
        <v>5079991549</v>
      </c>
      <c r="H36" s="3">
        <f t="shared" si="3"/>
        <v>15.451081689135055</v>
      </c>
      <c r="I36" s="3">
        <f t="shared" si="4"/>
        <v>89.628080368044053</v>
      </c>
    </row>
    <row r="37" spans="2:9" x14ac:dyDescent="0.25">
      <c r="B37" s="23" t="s">
        <v>27</v>
      </c>
      <c r="C37" s="7">
        <v>328086397</v>
      </c>
      <c r="D37" s="3">
        <f t="shared" si="1"/>
        <v>1.1576705368913269</v>
      </c>
      <c r="E37" s="24">
        <v>537054160</v>
      </c>
      <c r="F37" s="3">
        <f t="shared" si="2"/>
        <v>1.4402509098686553</v>
      </c>
      <c r="G37" s="7">
        <v>364557503</v>
      </c>
      <c r="H37" s="3">
        <f t="shared" si="3"/>
        <v>1.1088222696647834</v>
      </c>
      <c r="I37" s="3">
        <f t="shared" si="4"/>
        <v>67.880956922482454</v>
      </c>
    </row>
    <row r="38" spans="2:9" x14ac:dyDescent="0.25">
      <c r="B38" s="23" t="s">
        <v>28</v>
      </c>
      <c r="C38" s="7">
        <v>18451489632</v>
      </c>
      <c r="D38" s="3">
        <f t="shared" si="1"/>
        <v>65.107075770417239</v>
      </c>
      <c r="E38" s="24">
        <v>21243012551</v>
      </c>
      <c r="F38" s="3">
        <f t="shared" si="2"/>
        <v>56.968682925627114</v>
      </c>
      <c r="G38" s="7">
        <v>19435379551</v>
      </c>
      <c r="H38" s="3">
        <f t="shared" si="3"/>
        <v>59.113806431618933</v>
      </c>
      <c r="I38" s="3">
        <f t="shared" si="4"/>
        <v>91.490693725006039</v>
      </c>
    </row>
    <row r="39" spans="2:9" x14ac:dyDescent="0.25">
      <c r="B39" s="23" t="s">
        <v>29</v>
      </c>
      <c r="C39" s="7">
        <v>3158828171</v>
      </c>
      <c r="D39" s="3">
        <f t="shared" si="1"/>
        <v>11.146095473958399</v>
      </c>
      <c r="E39" s="24">
        <v>3070530073</v>
      </c>
      <c r="F39" s="3">
        <f t="shared" si="2"/>
        <v>8.2344278487989335</v>
      </c>
      <c r="G39" s="7">
        <v>3049751169</v>
      </c>
      <c r="H39" s="3">
        <f t="shared" si="3"/>
        <v>9.2759907155810364</v>
      </c>
      <c r="I39" s="3">
        <f t="shared" si="4"/>
        <v>99.323279580202964</v>
      </c>
    </row>
    <row r="40" spans="2:9" x14ac:dyDescent="0.25">
      <c r="B40" s="36" t="s">
        <v>7</v>
      </c>
      <c r="C40" s="34">
        <f>+C19</f>
        <v>28340221725</v>
      </c>
      <c r="D40" s="35">
        <f t="shared" ref="D40" si="5">+C40/C$40*100</f>
        <v>100</v>
      </c>
      <c r="E40" s="34">
        <f>+E19</f>
        <v>37288930444</v>
      </c>
      <c r="F40" s="35">
        <f t="shared" ref="F40" si="6">+E40/E$40*100</f>
        <v>100</v>
      </c>
      <c r="G40" s="34">
        <f>+G19</f>
        <v>32877902345</v>
      </c>
      <c r="H40" s="35">
        <f t="shared" ref="H40" si="7">+G40/G$40*100</f>
        <v>100</v>
      </c>
      <c r="I40" s="35">
        <f t="shared" si="4"/>
        <v>88.170676802799647</v>
      </c>
    </row>
    <row r="43" spans="2:9" x14ac:dyDescent="0.25">
      <c r="B43" s="14" t="s">
        <v>152</v>
      </c>
    </row>
    <row r="44" spans="2:9" x14ac:dyDescent="0.25">
      <c r="B44" s="15" t="s">
        <v>0</v>
      </c>
    </row>
    <row r="45" spans="2:9" x14ac:dyDescent="0.25">
      <c r="B45" s="2" t="s">
        <v>30</v>
      </c>
      <c r="C45" s="2" t="s">
        <v>2</v>
      </c>
      <c r="D45" s="2" t="s">
        <v>6</v>
      </c>
      <c r="E45" s="2" t="s">
        <v>3</v>
      </c>
      <c r="F45" s="2" t="s">
        <v>6</v>
      </c>
      <c r="G45" s="2" t="s">
        <v>4</v>
      </c>
      <c r="H45" s="2" t="s">
        <v>6</v>
      </c>
      <c r="I45" s="2" t="s">
        <v>5</v>
      </c>
    </row>
    <row r="46" spans="2:9" x14ac:dyDescent="0.25">
      <c r="B46" s="25" t="s">
        <v>31</v>
      </c>
      <c r="C46" s="7">
        <v>3502704170</v>
      </c>
      <c r="D46" s="10">
        <f>+C46/$C$48*100</f>
        <v>12.359480472624989</v>
      </c>
      <c r="E46" s="26">
        <v>3707885860.9000001</v>
      </c>
      <c r="F46" s="27">
        <f>+E46/$E$48*100</f>
        <v>9.9436637542298296</v>
      </c>
      <c r="G46" s="7">
        <v>3049316521.6999998</v>
      </c>
      <c r="H46" s="27">
        <f>+G46/$G$48*100</f>
        <v>9.2746687112285713</v>
      </c>
      <c r="I46" s="3">
        <f t="shared" ref="I46:I47" si="8">+G46/E46*100</f>
        <v>82.23868360823414</v>
      </c>
    </row>
    <row r="47" spans="2:9" x14ac:dyDescent="0.25">
      <c r="B47" s="25" t="s">
        <v>32</v>
      </c>
      <c r="C47" s="7">
        <v>24837517554.700001</v>
      </c>
      <c r="D47" s="10">
        <f>+C47/$C$48*100</f>
        <v>87.640519526316453</v>
      </c>
      <c r="E47" s="26">
        <v>33581044583.490002</v>
      </c>
      <c r="F47" s="27">
        <f>+E47/$E$48*100</f>
        <v>90.056336246816059</v>
      </c>
      <c r="G47" s="7">
        <v>29828585823.700001</v>
      </c>
      <c r="H47" s="27">
        <f>+G47/$G$48*100</f>
        <v>90.725331289988048</v>
      </c>
      <c r="I47" s="3">
        <f t="shared" si="8"/>
        <v>88.825663982963519</v>
      </c>
    </row>
    <row r="48" spans="2:9" x14ac:dyDescent="0.25">
      <c r="B48" s="31" t="s">
        <v>7</v>
      </c>
      <c r="C48" s="34">
        <f>+C19</f>
        <v>28340221725</v>
      </c>
      <c r="D48" s="35">
        <f t="shared" ref="D48" si="9">+C48/C$48*100</f>
        <v>100</v>
      </c>
      <c r="E48" s="34">
        <f>+E19</f>
        <v>37288930444</v>
      </c>
      <c r="F48" s="35">
        <f t="shared" ref="F48" si="10">+E48/E$48*100</f>
        <v>100</v>
      </c>
      <c r="G48" s="34">
        <f>+G19</f>
        <v>32877902345</v>
      </c>
      <c r="H48" s="35">
        <f t="shared" ref="H48" si="11">+G48/G$48*100</f>
        <v>100</v>
      </c>
      <c r="I48" s="35">
        <f>+G48/E48*100</f>
        <v>88.170676802799647</v>
      </c>
    </row>
    <row r="49" spans="2:9" x14ac:dyDescent="0.25">
      <c r="H49" s="8"/>
    </row>
    <row r="51" spans="2:9" x14ac:dyDescent="0.25">
      <c r="B51" s="14" t="s">
        <v>153</v>
      </c>
    </row>
    <row r="52" spans="2:9" x14ac:dyDescent="0.25">
      <c r="B52" s="15" t="s">
        <v>0</v>
      </c>
    </row>
    <row r="53" spans="2:9" x14ac:dyDescent="0.25">
      <c r="B53" s="2" t="s">
        <v>32</v>
      </c>
      <c r="C53" s="2" t="s">
        <v>2</v>
      </c>
      <c r="D53" s="2" t="s">
        <v>6</v>
      </c>
      <c r="E53" s="2" t="s">
        <v>3</v>
      </c>
      <c r="F53" s="2" t="s">
        <v>6</v>
      </c>
      <c r="G53" s="2" t="s">
        <v>4</v>
      </c>
      <c r="H53" s="2" t="s">
        <v>6</v>
      </c>
      <c r="I53" s="2" t="s">
        <v>5</v>
      </c>
    </row>
    <row r="54" spans="2:9" x14ac:dyDescent="0.25">
      <c r="B54" s="48" t="s">
        <v>33</v>
      </c>
      <c r="C54" s="7">
        <v>1806640545</v>
      </c>
      <c r="D54" s="8">
        <f t="shared" ref="D54:D87" si="12">C54/$C$87*100</f>
        <v>7.273837012986256</v>
      </c>
      <c r="E54" s="9">
        <v>2210042025</v>
      </c>
      <c r="F54" s="6">
        <f t="shared" ref="F54:F87" si="13">E54/$E$87*100</f>
        <v>6.5812188167802237</v>
      </c>
      <c r="G54" s="7">
        <v>2045732892.28</v>
      </c>
      <c r="H54" s="6">
        <f t="shared" ref="H54:H87" si="14">G54/$G$87*100</f>
        <v>6.8582966164442967</v>
      </c>
      <c r="I54" s="6">
        <f>G54/E54*100</f>
        <v>92.565338990782308</v>
      </c>
    </row>
    <row r="55" spans="2:9" x14ac:dyDescent="0.25">
      <c r="B55" s="48" t="s">
        <v>34</v>
      </c>
      <c r="C55" s="7">
        <v>1318921746</v>
      </c>
      <c r="D55" s="8">
        <f t="shared" si="12"/>
        <v>5.3101995523338914</v>
      </c>
      <c r="E55" s="9">
        <v>1948460532</v>
      </c>
      <c r="F55" s="6">
        <f t="shared" si="13"/>
        <v>5.802263021198435</v>
      </c>
      <c r="G55" s="7">
        <v>1772947494.05</v>
      </c>
      <c r="H55" s="6">
        <f t="shared" si="14"/>
        <v>5.9437866231034082</v>
      </c>
      <c r="I55" s="6">
        <f t="shared" ref="I55:I87" si="15">G55/E55*100</f>
        <v>90.992220008180283</v>
      </c>
    </row>
    <row r="56" spans="2:9" x14ac:dyDescent="0.25">
      <c r="B56" s="48" t="s">
        <v>35</v>
      </c>
      <c r="C56" s="7">
        <v>42010945.770000003</v>
      </c>
      <c r="D56" s="8">
        <f t="shared" si="12"/>
        <v>0.16914309442356967</v>
      </c>
      <c r="E56" s="9">
        <v>59969739.439999998</v>
      </c>
      <c r="F56" s="6">
        <f t="shared" si="13"/>
        <v>0.17858211435591825</v>
      </c>
      <c r="G56" s="7">
        <v>56535700.100000001</v>
      </c>
      <c r="H56" s="6">
        <f t="shared" si="14"/>
        <v>0.18953530158670864</v>
      </c>
      <c r="I56" s="6">
        <f t="shared" si="15"/>
        <v>94.273713089189314</v>
      </c>
    </row>
    <row r="57" spans="2:9" x14ac:dyDescent="0.25">
      <c r="B57" s="48" t="s">
        <v>36</v>
      </c>
      <c r="C57" s="7">
        <v>106545609.44</v>
      </c>
      <c r="D57" s="8">
        <f t="shared" si="12"/>
        <v>0.42897044443107513</v>
      </c>
      <c r="E57" s="9">
        <v>123995651.13</v>
      </c>
      <c r="F57" s="6">
        <f t="shared" si="13"/>
        <v>0.36924298415351264</v>
      </c>
      <c r="G57" s="7">
        <v>119411713.69</v>
      </c>
      <c r="H57" s="6">
        <f t="shared" si="14"/>
        <v>0.40032643315970634</v>
      </c>
      <c r="I57" s="6">
        <f t="shared" si="15"/>
        <v>96.303146603751372</v>
      </c>
    </row>
    <row r="58" spans="2:9" x14ac:dyDescent="0.25">
      <c r="B58" s="48" t="s">
        <v>37</v>
      </c>
      <c r="C58" s="7">
        <v>39609818.520000003</v>
      </c>
      <c r="D58" s="8">
        <f t="shared" si="12"/>
        <v>0.15947575450236809</v>
      </c>
      <c r="E58" s="9">
        <v>45132674.310000002</v>
      </c>
      <c r="F58" s="6">
        <f t="shared" si="13"/>
        <v>0.13439925669313255</v>
      </c>
      <c r="G58" s="7">
        <v>43765372.030000001</v>
      </c>
      <c r="H58" s="6">
        <f t="shared" si="14"/>
        <v>0.14672291971423829</v>
      </c>
      <c r="I58" s="6">
        <f t="shared" si="15"/>
        <v>96.970482469954035</v>
      </c>
    </row>
    <row r="59" spans="2:9" x14ac:dyDescent="0.25">
      <c r="B59" s="48" t="s">
        <v>38</v>
      </c>
      <c r="C59" s="7">
        <v>23561606.760000002</v>
      </c>
      <c r="D59" s="8">
        <f t="shared" si="12"/>
        <v>9.4862969731654728E-2</v>
      </c>
      <c r="E59" s="9">
        <v>54591184.299999997</v>
      </c>
      <c r="F59" s="6">
        <f t="shared" si="13"/>
        <v>0.16256547399612328</v>
      </c>
      <c r="G59" s="7">
        <v>51673151</v>
      </c>
      <c r="H59" s="6">
        <f t="shared" si="14"/>
        <v>0.17323366017219508</v>
      </c>
      <c r="I59" s="6">
        <f t="shared" si="15"/>
        <v>94.654753624753297</v>
      </c>
    </row>
    <row r="60" spans="2:9" x14ac:dyDescent="0.25">
      <c r="B60" s="48" t="s">
        <v>39</v>
      </c>
      <c r="C60" s="7">
        <v>10912571.939999999</v>
      </c>
      <c r="D60" s="8">
        <f t="shared" si="12"/>
        <v>4.3935839867939655E-2</v>
      </c>
      <c r="E60" s="9">
        <v>20695126.52</v>
      </c>
      <c r="F60" s="6">
        <f t="shared" si="13"/>
        <v>6.1627405510115321E-2</v>
      </c>
      <c r="G60" s="7">
        <v>16378896.27</v>
      </c>
      <c r="H60" s="6">
        <f t="shared" si="14"/>
        <v>5.4910066359855104E-2</v>
      </c>
      <c r="I60" s="6">
        <f t="shared" si="15"/>
        <v>79.143735865404125</v>
      </c>
    </row>
    <row r="61" spans="2:9" x14ac:dyDescent="0.25">
      <c r="B61" s="48" t="s">
        <v>40</v>
      </c>
      <c r="C61" s="7">
        <v>134730454.22999999</v>
      </c>
      <c r="D61" s="8">
        <f t="shared" si="12"/>
        <v>0.54244734375460657</v>
      </c>
      <c r="E61" s="9">
        <v>184624047.27000001</v>
      </c>
      <c r="F61" s="6">
        <f t="shared" si="13"/>
        <v>0.54978649282628267</v>
      </c>
      <c r="G61" s="7">
        <v>149839380.30000001</v>
      </c>
      <c r="H61" s="6">
        <f t="shared" si="14"/>
        <v>0.50233484478820545</v>
      </c>
      <c r="I61" s="6">
        <f t="shared" si="15"/>
        <v>81.159189453186556</v>
      </c>
    </row>
    <row r="62" spans="2:9" ht="30" x14ac:dyDescent="0.25">
      <c r="B62" s="48" t="s">
        <v>41</v>
      </c>
      <c r="C62" s="7">
        <v>69679739.390000001</v>
      </c>
      <c r="D62" s="8">
        <f t="shared" si="12"/>
        <v>0.28054228542192844</v>
      </c>
      <c r="E62" s="9">
        <v>135811813.56999999</v>
      </c>
      <c r="F62" s="6">
        <f t="shared" si="13"/>
        <v>0.40442998499448529</v>
      </c>
      <c r="G62" s="7">
        <v>119509837.19</v>
      </c>
      <c r="H62" s="6">
        <f t="shared" si="14"/>
        <v>0.40065539109482251</v>
      </c>
      <c r="I62" s="6">
        <f t="shared" si="15"/>
        <v>87.996643332063556</v>
      </c>
    </row>
    <row r="63" spans="2:9" ht="30" x14ac:dyDescent="0.25">
      <c r="B63" s="48" t="s">
        <v>42</v>
      </c>
      <c r="C63" s="7">
        <v>17124203.079999998</v>
      </c>
      <c r="D63" s="8">
        <f t="shared" si="12"/>
        <v>6.8944905795412251E-2</v>
      </c>
      <c r="E63" s="9">
        <v>23573995.91</v>
      </c>
      <c r="F63" s="6">
        <f t="shared" si="13"/>
        <v>7.0200305566402985E-2</v>
      </c>
      <c r="G63" s="7">
        <v>10528239.09</v>
      </c>
      <c r="H63" s="6">
        <f t="shared" si="14"/>
        <v>3.5295803670433806E-2</v>
      </c>
      <c r="I63" s="6">
        <f t="shared" si="15"/>
        <v>44.660392451896378</v>
      </c>
    </row>
    <row r="64" spans="2:9" ht="30" x14ac:dyDescent="0.25">
      <c r="B64" s="48" t="s">
        <v>43</v>
      </c>
      <c r="C64" s="7">
        <v>1008100000</v>
      </c>
      <c r="D64" s="8">
        <f t="shared" si="12"/>
        <v>4.0587792148722341</v>
      </c>
      <c r="E64" s="9">
        <v>1027603081</v>
      </c>
      <c r="F64" s="6">
        <f t="shared" si="13"/>
        <v>3.0600688386722119</v>
      </c>
      <c r="G64" s="7">
        <v>1023036327.3200001</v>
      </c>
      <c r="H64" s="6">
        <f t="shared" si="14"/>
        <v>3.4297178329760349</v>
      </c>
      <c r="I64" s="6">
        <f t="shared" si="15"/>
        <v>99.55559167109972</v>
      </c>
    </row>
    <row r="65" spans="2:9" x14ac:dyDescent="0.25">
      <c r="B65" s="48" t="s">
        <v>44</v>
      </c>
      <c r="C65" s="7">
        <v>1079705.8799999999</v>
      </c>
      <c r="D65" s="8">
        <f t="shared" si="12"/>
        <v>4.3470764645564272E-3</v>
      </c>
      <c r="E65" s="9">
        <v>799966.8</v>
      </c>
      <c r="F65" s="6">
        <f t="shared" si="13"/>
        <v>2.3821974864751553E-3</v>
      </c>
      <c r="G65" s="7">
        <v>616217.88</v>
      </c>
      <c r="H65" s="6">
        <f t="shared" si="14"/>
        <v>2.0658635432538354E-3</v>
      </c>
      <c r="I65" s="6">
        <f t="shared" si="15"/>
        <v>77.030431762918155</v>
      </c>
    </row>
    <row r="66" spans="2:9" x14ac:dyDescent="0.25">
      <c r="B66" s="48" t="s">
        <v>45</v>
      </c>
      <c r="C66" s="7">
        <v>133538735.61</v>
      </c>
      <c r="D66" s="8">
        <f t="shared" si="12"/>
        <v>0.53764928526355182</v>
      </c>
      <c r="E66" s="7">
        <v>278155880.58999997</v>
      </c>
      <c r="F66" s="6">
        <f t="shared" si="13"/>
        <v>0.82831217444246596</v>
      </c>
      <c r="G66" s="7">
        <v>278151657.25999999</v>
      </c>
      <c r="H66" s="6">
        <f t="shared" si="14"/>
        <v>0.93250031665596933</v>
      </c>
      <c r="I66" s="6">
        <f t="shared" si="15"/>
        <v>99.998481667908294</v>
      </c>
    </row>
    <row r="67" spans="2:9" x14ac:dyDescent="0.25">
      <c r="B67" s="48" t="s">
        <v>46</v>
      </c>
      <c r="C67" s="7">
        <v>43008617</v>
      </c>
      <c r="D67" s="8">
        <f t="shared" si="12"/>
        <v>0.17315988566610516</v>
      </c>
      <c r="E67" s="7">
        <v>53285528</v>
      </c>
      <c r="F67" s="6">
        <f t="shared" si="13"/>
        <v>0.15867739869592276</v>
      </c>
      <c r="G67" s="7">
        <v>53124662.859999999</v>
      </c>
      <c r="H67" s="6">
        <f t="shared" si="14"/>
        <v>0.17809983743108046</v>
      </c>
      <c r="I67" s="6">
        <f t="shared" si="15"/>
        <v>99.698107260943345</v>
      </c>
    </row>
    <row r="68" spans="2:9" ht="30" x14ac:dyDescent="0.25">
      <c r="B68" s="48" t="s">
        <v>47</v>
      </c>
      <c r="C68" s="7">
        <v>122718675.97</v>
      </c>
      <c r="D68" s="8">
        <f t="shared" si="12"/>
        <v>0.49408591538902552</v>
      </c>
      <c r="E68" s="7">
        <v>1037656899.5599999</v>
      </c>
      <c r="F68" s="6">
        <f t="shared" si="13"/>
        <v>3.0900078077683157</v>
      </c>
      <c r="G68" s="7">
        <v>739420996.13</v>
      </c>
      <c r="H68" s="6">
        <f t="shared" si="14"/>
        <v>2.4789006106434344</v>
      </c>
      <c r="I68" s="6">
        <f t="shared" si="15"/>
        <v>71.258717254570215</v>
      </c>
    </row>
    <row r="69" spans="2:9" ht="30" x14ac:dyDescent="0.25">
      <c r="B69" s="48" t="s">
        <v>48</v>
      </c>
      <c r="C69" s="7">
        <v>18237648.859999999</v>
      </c>
      <c r="D69" s="8">
        <f t="shared" si="12"/>
        <v>7.3427824740706568E-2</v>
      </c>
      <c r="E69" s="7">
        <v>77363411.569999993</v>
      </c>
      <c r="F69" s="6">
        <f t="shared" si="13"/>
        <v>0.23037821642997802</v>
      </c>
      <c r="G69" s="7">
        <v>49531632.710000001</v>
      </c>
      <c r="H69" s="6">
        <f t="shared" si="14"/>
        <v>0.16605424408234989</v>
      </c>
      <c r="I69" s="6">
        <f t="shared" si="15"/>
        <v>64.024623145248398</v>
      </c>
    </row>
    <row r="70" spans="2:9" x14ac:dyDescent="0.25">
      <c r="B70" s="48" t="s">
        <v>49</v>
      </c>
      <c r="C70" s="7">
        <v>13574186</v>
      </c>
      <c r="D70" s="8">
        <f t="shared" si="12"/>
        <v>5.4651943255242204E-2</v>
      </c>
      <c r="E70" s="7">
        <v>23302784</v>
      </c>
      <c r="F70" s="6">
        <f t="shared" si="13"/>
        <v>6.9392671636714753E-2</v>
      </c>
      <c r="G70" s="7">
        <v>22063136.949999999</v>
      </c>
      <c r="H70" s="6">
        <f t="shared" si="14"/>
        <v>7.3966419596298669E-2</v>
      </c>
      <c r="I70" s="6">
        <f t="shared" si="15"/>
        <v>94.680262023627733</v>
      </c>
    </row>
    <row r="71" spans="2:9" x14ac:dyDescent="0.25">
      <c r="B71" s="48" t="s">
        <v>50</v>
      </c>
      <c r="C71" s="7">
        <v>40106665.049999997</v>
      </c>
      <c r="D71" s="8">
        <f t="shared" si="12"/>
        <v>0.16147614173473132</v>
      </c>
      <c r="E71" s="7">
        <v>38048457.119999997</v>
      </c>
      <c r="F71" s="6">
        <f t="shared" si="13"/>
        <v>0.11330337573449514</v>
      </c>
      <c r="G71" s="7">
        <v>37722208.859999999</v>
      </c>
      <c r="H71" s="6">
        <f t="shared" si="14"/>
        <v>0.12646328284872363</v>
      </c>
      <c r="I71" s="6">
        <f t="shared" si="15"/>
        <v>99.14254536269091</v>
      </c>
    </row>
    <row r="72" spans="2:9" x14ac:dyDescent="0.25">
      <c r="B72" s="48" t="s">
        <v>51</v>
      </c>
      <c r="C72" s="7">
        <v>258828641.88</v>
      </c>
      <c r="D72" s="8">
        <f t="shared" si="12"/>
        <v>1.0420874039045263</v>
      </c>
      <c r="E72" s="7">
        <v>1405017376.8</v>
      </c>
      <c r="F72" s="6">
        <f t="shared" si="13"/>
        <v>4.1839597136617117</v>
      </c>
      <c r="G72" s="7">
        <v>1112392157.53</v>
      </c>
      <c r="H72" s="6">
        <f t="shared" si="14"/>
        <v>3.7292822532879195</v>
      </c>
      <c r="I72" s="6">
        <f t="shared" si="15"/>
        <v>79.172839845122127</v>
      </c>
    </row>
    <row r="73" spans="2:9" x14ac:dyDescent="0.25">
      <c r="B73" s="48" t="s">
        <v>52</v>
      </c>
      <c r="C73" s="7">
        <v>505161228.57999998</v>
      </c>
      <c r="D73" s="8">
        <f t="shared" si="12"/>
        <v>2.0338635995633623</v>
      </c>
      <c r="E73" s="7">
        <v>1837334931.22</v>
      </c>
      <c r="F73" s="6">
        <f t="shared" si="13"/>
        <v>5.4713453795398586</v>
      </c>
      <c r="G73" s="7">
        <v>1335720390.74</v>
      </c>
      <c r="H73" s="6">
        <f t="shared" si="14"/>
        <v>4.4779876546434103</v>
      </c>
      <c r="I73" s="6">
        <f t="shared" si="15"/>
        <v>72.698796939166371</v>
      </c>
    </row>
    <row r="74" spans="2:9" ht="30" x14ac:dyDescent="0.25">
      <c r="B74" s="48" t="s">
        <v>53</v>
      </c>
      <c r="C74" s="7">
        <v>15565714663</v>
      </c>
      <c r="D74" s="8">
        <f t="shared" si="12"/>
        <v>62.670170755695231</v>
      </c>
      <c r="E74" s="9">
        <v>17906721206</v>
      </c>
      <c r="F74" s="6">
        <f t="shared" si="13"/>
        <v>53.32389575160439</v>
      </c>
      <c r="G74" s="7">
        <v>16642395571.690001</v>
      </c>
      <c r="H74" s="6">
        <f t="shared" si="14"/>
        <v>55.793444818516868</v>
      </c>
      <c r="I74" s="6">
        <f t="shared" si="15"/>
        <v>92.939379466709056</v>
      </c>
    </row>
    <row r="75" spans="2:9" ht="45" x14ac:dyDescent="0.25">
      <c r="B75" s="48" t="s">
        <v>54</v>
      </c>
      <c r="C75" s="7">
        <v>409261005</v>
      </c>
      <c r="D75" s="8">
        <f t="shared" si="12"/>
        <v>1.6477532591525856</v>
      </c>
      <c r="E75" s="9">
        <v>1048761088</v>
      </c>
      <c r="F75" s="6">
        <f t="shared" si="13"/>
        <v>3.1230746422808409</v>
      </c>
      <c r="G75" s="7">
        <v>754011858.67999995</v>
      </c>
      <c r="H75" s="6">
        <f t="shared" si="14"/>
        <v>2.5278163139766003</v>
      </c>
      <c r="I75" s="6">
        <f t="shared" si="15"/>
        <v>71.895483853039366</v>
      </c>
    </row>
    <row r="76" spans="2:9" x14ac:dyDescent="0.25">
      <c r="B76" s="48" t="s">
        <v>55</v>
      </c>
      <c r="C76" s="7">
        <v>380070335</v>
      </c>
      <c r="D76" s="8">
        <f t="shared" si="12"/>
        <v>1.5302267392992035</v>
      </c>
      <c r="E76" s="9">
        <v>372076003</v>
      </c>
      <c r="F76" s="6">
        <f t="shared" si="13"/>
        <v>1.1079941306618255</v>
      </c>
      <c r="G76" s="7">
        <v>369382500.30000001</v>
      </c>
      <c r="H76" s="6">
        <f t="shared" si="14"/>
        <v>1.2383506964869617</v>
      </c>
      <c r="I76" s="6">
        <f t="shared" si="15"/>
        <v>99.276088036239202</v>
      </c>
    </row>
    <row r="77" spans="2:9" ht="30" x14ac:dyDescent="0.25">
      <c r="B77" s="48" t="s">
        <v>56</v>
      </c>
      <c r="C77" s="9">
        <v>51259889.090000004</v>
      </c>
      <c r="D77" s="8">
        <f t="shared" si="12"/>
        <v>0.20638088720875708</v>
      </c>
      <c r="E77" s="7">
        <v>198999492.97999999</v>
      </c>
      <c r="F77" s="6">
        <f t="shared" si="13"/>
        <v>0.59259470766385092</v>
      </c>
      <c r="G77" s="9">
        <v>131215220.42</v>
      </c>
      <c r="H77" s="6">
        <f t="shared" si="14"/>
        <v>0.43989755731478331</v>
      </c>
      <c r="I77" s="6">
        <f t="shared" si="15"/>
        <v>65.937464691524355</v>
      </c>
    </row>
    <row r="78" spans="2:9" ht="30" x14ac:dyDescent="0.25">
      <c r="B78" s="48" t="s">
        <v>57</v>
      </c>
      <c r="C78" s="9">
        <v>95271349.780000001</v>
      </c>
      <c r="D78" s="8">
        <f t="shared" si="12"/>
        <v>0.38357838930650368</v>
      </c>
      <c r="E78" s="7">
        <v>113415406.13</v>
      </c>
      <c r="F78" s="6">
        <f t="shared" si="13"/>
        <v>0.33773638532304701</v>
      </c>
      <c r="G78" s="9">
        <v>109661578.45</v>
      </c>
      <c r="H78" s="6">
        <f t="shared" si="14"/>
        <v>0.36763921393440496</v>
      </c>
      <c r="I78" s="6">
        <f t="shared" si="15"/>
        <v>96.690195972408503</v>
      </c>
    </row>
    <row r="79" spans="2:9" ht="30" x14ac:dyDescent="0.25">
      <c r="B79" s="48" t="s">
        <v>58</v>
      </c>
      <c r="C79" s="9">
        <v>157026295</v>
      </c>
      <c r="D79" s="8">
        <f t="shared" si="12"/>
        <v>0.63221412789841858</v>
      </c>
      <c r="E79" s="7">
        <v>155963397</v>
      </c>
      <c r="F79" s="6">
        <f t="shared" si="13"/>
        <v>0.464438789604177</v>
      </c>
      <c r="G79" s="9">
        <v>152049197.13999999</v>
      </c>
      <c r="H79" s="6">
        <f t="shared" si="14"/>
        <v>0.50974323100222496</v>
      </c>
      <c r="I79" s="6">
        <f t="shared" si="15"/>
        <v>97.490308665179938</v>
      </c>
    </row>
    <row r="80" spans="2:9" ht="30" x14ac:dyDescent="0.25">
      <c r="B80" s="48" t="s">
        <v>59</v>
      </c>
      <c r="C80" s="9">
        <v>134369194</v>
      </c>
      <c r="D80" s="8">
        <f t="shared" si="12"/>
        <v>0.54099284964421679</v>
      </c>
      <c r="E80" s="7">
        <v>175695031</v>
      </c>
      <c r="F80" s="6">
        <f t="shared" si="13"/>
        <v>0.52319703922009575</v>
      </c>
      <c r="G80" s="9">
        <v>163688770.81999999</v>
      </c>
      <c r="H80" s="6">
        <f t="shared" si="14"/>
        <v>0.54876477144264335</v>
      </c>
      <c r="I80" s="6">
        <f t="shared" si="15"/>
        <v>93.166420181797847</v>
      </c>
    </row>
    <row r="81" spans="2:9" x14ac:dyDescent="0.25">
      <c r="B81" s="48" t="s">
        <v>60</v>
      </c>
      <c r="C81" s="9">
        <v>73643967.069999993</v>
      </c>
      <c r="D81" s="8">
        <f t="shared" si="12"/>
        <v>0.29650292911859061</v>
      </c>
      <c r="E81" s="7">
        <v>43338937.670000002</v>
      </c>
      <c r="F81" s="6">
        <f t="shared" si="13"/>
        <v>0.1290577413762389</v>
      </c>
      <c r="G81" s="9">
        <v>43101006.520000003</v>
      </c>
      <c r="H81" s="6">
        <f t="shared" si="14"/>
        <v>0.14449564178049146</v>
      </c>
      <c r="I81" s="6">
        <f t="shared" si="15"/>
        <v>99.450999118133211</v>
      </c>
    </row>
    <row r="82" spans="2:9" x14ac:dyDescent="0.25">
      <c r="B82" s="48" t="s">
        <v>61</v>
      </c>
      <c r="C82" s="9">
        <v>1590026870</v>
      </c>
      <c r="D82" s="8">
        <f t="shared" si="12"/>
        <v>6.4017141266187432</v>
      </c>
      <c r="E82" s="7">
        <v>1468148688</v>
      </c>
      <c r="F82" s="6">
        <f t="shared" si="13"/>
        <v>4.3719565791047792</v>
      </c>
      <c r="G82" s="9">
        <v>1461151208.23</v>
      </c>
      <c r="H82" s="6">
        <f t="shared" si="14"/>
        <v>4.8984930659000856</v>
      </c>
      <c r="I82" s="6">
        <f t="shared" si="15"/>
        <v>99.523380715645885</v>
      </c>
    </row>
    <row r="83" spans="2:9" ht="30" x14ac:dyDescent="0.25">
      <c r="B83" s="48" t="s">
        <v>62</v>
      </c>
      <c r="C83" s="9">
        <v>13571813.859999999</v>
      </c>
      <c r="D83" s="8">
        <f t="shared" si="12"/>
        <v>5.4642392622837911E-2</v>
      </c>
      <c r="E83" s="7">
        <v>14895361.460000001</v>
      </c>
      <c r="F83" s="6">
        <f t="shared" si="13"/>
        <v>4.4356456580636722E-2</v>
      </c>
      <c r="G83" s="9">
        <v>14157733.140000001</v>
      </c>
      <c r="H83" s="6">
        <f t="shared" si="14"/>
        <v>4.7463641835648544E-2</v>
      </c>
      <c r="I83" s="6">
        <f t="shared" si="15"/>
        <v>95.047932727374047</v>
      </c>
    </row>
    <row r="84" spans="2:9" ht="30" x14ac:dyDescent="0.25">
      <c r="B84" s="48" t="s">
        <v>63</v>
      </c>
      <c r="C84" s="9">
        <v>127107929</v>
      </c>
      <c r="D84" s="8">
        <f t="shared" si="12"/>
        <v>0.51175778223455581</v>
      </c>
      <c r="E84" s="7">
        <v>137581236</v>
      </c>
      <c r="F84" s="6">
        <f t="shared" si="13"/>
        <v>0.40969909574415481</v>
      </c>
      <c r="G84" s="9">
        <v>134038071.12</v>
      </c>
      <c r="H84" s="6">
        <f t="shared" si="14"/>
        <v>0.44936113268065642</v>
      </c>
      <c r="I84" s="6">
        <f t="shared" si="15"/>
        <v>97.42467433567758</v>
      </c>
    </row>
    <row r="85" spans="2:9" ht="30" x14ac:dyDescent="0.25">
      <c r="B85" s="48" t="s">
        <v>64</v>
      </c>
      <c r="C85" s="9">
        <v>5957914.0800000001</v>
      </c>
      <c r="D85" s="8">
        <f t="shared" si="12"/>
        <v>2.3987558607180465E-2</v>
      </c>
      <c r="E85" s="7">
        <v>7160469.2599999998</v>
      </c>
      <c r="F85" s="6">
        <f t="shared" si="13"/>
        <v>2.1322949743857639E-2</v>
      </c>
      <c r="G85" s="9">
        <v>6783554.1900000004</v>
      </c>
      <c r="H85" s="6">
        <f t="shared" si="14"/>
        <v>2.2741789470321447E-2</v>
      </c>
      <c r="I85" s="6">
        <f t="shared" si="15"/>
        <v>94.736168031534859</v>
      </c>
    </row>
    <row r="86" spans="2:9" ht="30" x14ac:dyDescent="0.25">
      <c r="B86" s="48" t="s">
        <v>65</v>
      </c>
      <c r="C86" s="9">
        <v>520144984.85000002</v>
      </c>
      <c r="D86" s="8">
        <f t="shared" si="12"/>
        <v>2.0941907084904408</v>
      </c>
      <c r="E86" s="7">
        <v>1352823160.8800001</v>
      </c>
      <c r="F86" s="6">
        <f t="shared" si="13"/>
        <v>4.0285321009493282</v>
      </c>
      <c r="G86" s="9">
        <v>808847488.75999999</v>
      </c>
      <c r="H86" s="6">
        <f t="shared" si="14"/>
        <v>2.7116521498559902</v>
      </c>
      <c r="I86" s="6">
        <f t="shared" si="15"/>
        <v>59.78959498548587</v>
      </c>
    </row>
    <row r="87" spans="2:9" x14ac:dyDescent="0.25">
      <c r="B87" s="36" t="s">
        <v>66</v>
      </c>
      <c r="C87" s="34">
        <f>SUM(C54:C86)</f>
        <v>24837517554.689999</v>
      </c>
      <c r="D87" s="37">
        <f t="shared" si="12"/>
        <v>100</v>
      </c>
      <c r="E87" s="34">
        <f>SUM(E54:E86)</f>
        <v>33581044583.489998</v>
      </c>
      <c r="F87" s="35">
        <f t="shared" si="13"/>
        <v>100</v>
      </c>
      <c r="G87" s="34">
        <f>SUM(G54:G86)</f>
        <v>29828585823.699993</v>
      </c>
      <c r="H87" s="35">
        <f t="shared" si="14"/>
        <v>100</v>
      </c>
      <c r="I87" s="35">
        <f t="shared" si="15"/>
        <v>88.825663982963505</v>
      </c>
    </row>
    <row r="90" spans="2:9" x14ac:dyDescent="0.25">
      <c r="B90" s="14" t="s">
        <v>154</v>
      </c>
    </row>
    <row r="91" spans="2:9" x14ac:dyDescent="0.25">
      <c r="B91" s="15" t="s">
        <v>0</v>
      </c>
    </row>
    <row r="92" spans="2:9" x14ac:dyDescent="0.25">
      <c r="B92" s="2" t="s">
        <v>67</v>
      </c>
      <c r="C92" s="2" t="s">
        <v>2</v>
      </c>
      <c r="D92" s="2" t="s">
        <v>6</v>
      </c>
      <c r="E92" s="2" t="s">
        <v>3</v>
      </c>
      <c r="F92" s="2" t="s">
        <v>6</v>
      </c>
      <c r="G92" s="2" t="s">
        <v>4</v>
      </c>
      <c r="H92" s="2" t="s">
        <v>6</v>
      </c>
      <c r="I92" s="2" t="s">
        <v>5</v>
      </c>
    </row>
    <row r="93" spans="2:9" x14ac:dyDescent="0.25">
      <c r="B93" s="1" t="s">
        <v>68</v>
      </c>
      <c r="C93" s="7">
        <v>48960122.25</v>
      </c>
      <c r="D93" s="8">
        <f>C93/$C$98*100</f>
        <v>0.17275843049177839</v>
      </c>
      <c r="E93" s="9">
        <v>814637661.16999996</v>
      </c>
      <c r="F93" s="6">
        <f>E93/$E$98*100</f>
        <v>2.1846635220428525</v>
      </c>
      <c r="G93" s="7">
        <v>596409946.80999994</v>
      </c>
      <c r="H93" s="6">
        <f>G93/$G$98*100</f>
        <v>1.8140145942148305</v>
      </c>
      <c r="I93" s="6">
        <f>G93/E93*100</f>
        <v>73.211683578859251</v>
      </c>
    </row>
    <row r="94" spans="2:9" x14ac:dyDescent="0.25">
      <c r="B94" s="1" t="s">
        <v>69</v>
      </c>
      <c r="C94" s="7">
        <v>1351971178.6900001</v>
      </c>
      <c r="D94" s="8">
        <f t="shared" ref="D94:D98" si="16">C94/$C$98*100</f>
        <v>4.770503180281664</v>
      </c>
      <c r="E94" s="9">
        <v>3395928046.3499999</v>
      </c>
      <c r="F94" s="6">
        <f t="shared" ref="F94:F98" si="17">E94/$E$98*100</f>
        <v>9.107067448474977</v>
      </c>
      <c r="G94" s="7">
        <v>2027876135.8499999</v>
      </c>
      <c r="H94" s="6">
        <f>G94/$G$98*100</f>
        <v>6.1678999912182499</v>
      </c>
      <c r="I94" s="6">
        <f t="shared" ref="I94:I97" si="18">G94/E94*100</f>
        <v>59.714932359347102</v>
      </c>
    </row>
    <row r="95" spans="2:9" x14ac:dyDescent="0.25">
      <c r="B95" s="1" t="s">
        <v>70</v>
      </c>
      <c r="C95" s="7">
        <v>414010353.56</v>
      </c>
      <c r="D95" s="8">
        <f t="shared" si="16"/>
        <v>1.460857849234064</v>
      </c>
      <c r="E95" s="9">
        <v>639975454.90999997</v>
      </c>
      <c r="F95" s="6">
        <f t="shared" si="17"/>
        <v>1.716261226293702</v>
      </c>
      <c r="G95" s="7">
        <v>481503602.38</v>
      </c>
      <c r="H95" s="6">
        <f t="shared" ref="H95:H98" si="19">G95/$G$98*100</f>
        <v>1.4645204469780477</v>
      </c>
      <c r="I95" s="6">
        <f t="shared" si="18"/>
        <v>75.237823370540681</v>
      </c>
    </row>
    <row r="96" spans="2:9" x14ac:dyDescent="0.25">
      <c r="B96" s="1" t="s">
        <v>71</v>
      </c>
      <c r="C96" s="7">
        <v>26009550456.98</v>
      </c>
      <c r="D96" s="8">
        <f t="shared" si="16"/>
        <v>91.776100798943204</v>
      </c>
      <c r="E96" s="9">
        <v>28967494622.779999</v>
      </c>
      <c r="F96" s="6">
        <f t="shared" si="17"/>
        <v>77.683897815956342</v>
      </c>
      <c r="G96" s="7">
        <v>27236782059.130001</v>
      </c>
      <c r="H96" s="6">
        <f t="shared" si="19"/>
        <v>82.842213512663804</v>
      </c>
      <c r="I96" s="6">
        <f t="shared" si="18"/>
        <v>94.025328782527964</v>
      </c>
    </row>
    <row r="97" spans="2:9" x14ac:dyDescent="0.25">
      <c r="B97" s="1" t="s">
        <v>72</v>
      </c>
      <c r="C97" s="7">
        <v>515729613.19999999</v>
      </c>
      <c r="D97" s="8">
        <f t="shared" si="16"/>
        <v>1.8197797399201541</v>
      </c>
      <c r="E97" s="9">
        <v>3470894659.23</v>
      </c>
      <c r="F97" s="6">
        <f t="shared" si="17"/>
        <v>9.3081099884120881</v>
      </c>
      <c r="G97" s="7">
        <v>2535330601.1900001</v>
      </c>
      <c r="H97" s="6">
        <f t="shared" si="19"/>
        <v>7.7113514560200267</v>
      </c>
      <c r="I97" s="6">
        <f t="shared" si="18"/>
        <v>73.045449375650307</v>
      </c>
    </row>
    <row r="98" spans="2:9" x14ac:dyDescent="0.25">
      <c r="B98" s="36" t="s">
        <v>7</v>
      </c>
      <c r="C98" s="34">
        <f>+C19</f>
        <v>28340221725</v>
      </c>
      <c r="D98" s="37">
        <f t="shared" si="16"/>
        <v>100</v>
      </c>
      <c r="E98" s="34">
        <f>+E19</f>
        <v>37288930444</v>
      </c>
      <c r="F98" s="35">
        <f t="shared" si="17"/>
        <v>100</v>
      </c>
      <c r="G98" s="34">
        <f>+G19</f>
        <v>32877902345</v>
      </c>
      <c r="H98" s="35">
        <f t="shared" si="19"/>
        <v>100</v>
      </c>
      <c r="I98" s="35">
        <f>G98/E98*100</f>
        <v>88.170676802799647</v>
      </c>
    </row>
    <row r="101" spans="2:9" x14ac:dyDescent="0.25">
      <c r="B101" s="14" t="s">
        <v>155</v>
      </c>
    </row>
    <row r="102" spans="2:9" x14ac:dyDescent="0.25">
      <c r="B102" s="15" t="s">
        <v>0</v>
      </c>
    </row>
    <row r="103" spans="2:9" x14ac:dyDescent="0.25">
      <c r="B103" s="2" t="s">
        <v>73</v>
      </c>
      <c r="C103" s="2" t="s">
        <v>2</v>
      </c>
      <c r="D103" s="2" t="s">
        <v>6</v>
      </c>
      <c r="E103" s="2" t="s">
        <v>3</v>
      </c>
      <c r="F103" s="2" t="s">
        <v>6</v>
      </c>
      <c r="G103" s="2" t="s">
        <v>4</v>
      </c>
      <c r="H103" s="2" t="s">
        <v>6</v>
      </c>
      <c r="I103" s="2" t="s">
        <v>5</v>
      </c>
    </row>
    <row r="104" spans="2:9" x14ac:dyDescent="0.25">
      <c r="B104" s="1" t="s">
        <v>74</v>
      </c>
      <c r="C104" s="7">
        <v>22599693096.889999</v>
      </c>
      <c r="D104" s="8">
        <f>C104/$C$106*100</f>
        <v>79.744235299873964</v>
      </c>
      <c r="E104" s="9">
        <v>24631190596.459999</v>
      </c>
      <c r="F104" s="6">
        <f>E104/$E$106*100</f>
        <v>66.054966723839883</v>
      </c>
      <c r="G104" s="7">
        <v>23906673425.080002</v>
      </c>
      <c r="H104" s="6">
        <f>+G104/G$106*100</f>
        <v>72.713499706332925</v>
      </c>
      <c r="I104" s="6">
        <f>+G104/E104*100</f>
        <v>97.058537757065935</v>
      </c>
    </row>
    <row r="105" spans="2:9" x14ac:dyDescent="0.25">
      <c r="B105" s="1" t="s">
        <v>75</v>
      </c>
      <c r="C105" s="7">
        <v>5740528627.8100004</v>
      </c>
      <c r="D105" s="8">
        <f>C105/$C$106*100</f>
        <v>20.255764699067473</v>
      </c>
      <c r="E105" s="9">
        <v>12657739847.99</v>
      </c>
      <c r="F105" s="6">
        <f>E105/$E$106*100</f>
        <v>33.94503327736691</v>
      </c>
      <c r="G105" s="7">
        <v>8971228920.2900009</v>
      </c>
      <c r="H105" s="6">
        <f t="shared" ref="H105:H106" si="20">+G105/G$106*100</f>
        <v>27.286500294792454</v>
      </c>
      <c r="I105" s="6">
        <f>+G105/E105*100</f>
        <v>70.875440860910075</v>
      </c>
    </row>
    <row r="106" spans="2:9" x14ac:dyDescent="0.25">
      <c r="B106" s="36" t="s">
        <v>7</v>
      </c>
      <c r="C106" s="34">
        <f>+C19</f>
        <v>28340221725</v>
      </c>
      <c r="D106" s="37">
        <f>C106/$C$106*100</f>
        <v>100</v>
      </c>
      <c r="E106" s="34">
        <f>+E19</f>
        <v>37288930444</v>
      </c>
      <c r="F106" s="35">
        <f>E106/$E$106*100</f>
        <v>100</v>
      </c>
      <c r="G106" s="34">
        <f>+G19</f>
        <v>32877902345</v>
      </c>
      <c r="H106" s="35">
        <f t="shared" si="20"/>
        <v>100</v>
      </c>
      <c r="I106" s="35">
        <f>+G106/E106*100</f>
        <v>88.170676802799647</v>
      </c>
    </row>
    <row r="107" spans="2:9" x14ac:dyDescent="0.25">
      <c r="G107" s="28"/>
    </row>
    <row r="108" spans="2:9" x14ac:dyDescent="0.25">
      <c r="C108" s="7"/>
      <c r="E108" s="7"/>
      <c r="G108" s="28"/>
    </row>
    <row r="109" spans="2:9" x14ac:dyDescent="0.25">
      <c r="B109" s="14" t="s">
        <v>156</v>
      </c>
    </row>
    <row r="110" spans="2:9" x14ac:dyDescent="0.25">
      <c r="B110" s="15" t="s">
        <v>0</v>
      </c>
    </row>
    <row r="111" spans="2:9" x14ac:dyDescent="0.25">
      <c r="B111" s="2" t="s">
        <v>76</v>
      </c>
      <c r="C111" s="2" t="s">
        <v>2</v>
      </c>
      <c r="D111" s="2" t="s">
        <v>6</v>
      </c>
      <c r="E111" s="2" t="s">
        <v>3</v>
      </c>
      <c r="F111" s="2" t="s">
        <v>6</v>
      </c>
      <c r="G111" s="2" t="s">
        <v>4</v>
      </c>
      <c r="H111" s="2" t="s">
        <v>6</v>
      </c>
      <c r="I111" s="2" t="s">
        <v>5</v>
      </c>
    </row>
    <row r="112" spans="2:9" x14ac:dyDescent="0.25">
      <c r="B112" s="1" t="s">
        <v>77</v>
      </c>
      <c r="C112" s="7">
        <v>9147206212.5200005</v>
      </c>
      <c r="D112" s="6">
        <f>+C112/C$115*100</f>
        <v>32.276410189306667</v>
      </c>
      <c r="E112" s="7">
        <v>14742792841.58</v>
      </c>
      <c r="F112" s="6">
        <f>+E112/E$115*100</f>
        <v>39.536647112259018</v>
      </c>
      <c r="G112" s="7">
        <v>12696462058.49</v>
      </c>
      <c r="H112" s="6">
        <f>+G112/G$115*100</f>
        <v>38.617007634067782</v>
      </c>
      <c r="I112" s="6">
        <f>+G112/E112*100</f>
        <v>86.119788800676844</v>
      </c>
    </row>
    <row r="113" spans="2:9" x14ac:dyDescent="0.25">
      <c r="B113" s="1" t="s">
        <v>78</v>
      </c>
      <c r="C113" s="7">
        <v>10181658752.77</v>
      </c>
      <c r="D113" s="6">
        <f>+C113/C$115*100</f>
        <v>35.926531738417445</v>
      </c>
      <c r="E113" s="7">
        <v>11459660141.299999</v>
      </c>
      <c r="F113" s="6">
        <f>+E113/E$115*100</f>
        <v>30.732069825681801</v>
      </c>
      <c r="G113" s="7">
        <v>10280890067.870001</v>
      </c>
      <c r="H113" s="6">
        <f>+G113/G$115*100</f>
        <v>31.269908767258979</v>
      </c>
      <c r="I113" s="6">
        <f t="shared" ref="I113:I114" si="21">+G113/E113*100</f>
        <v>89.713743174792995</v>
      </c>
    </row>
    <row r="114" spans="2:9" x14ac:dyDescent="0.25">
      <c r="B114" s="1" t="s">
        <v>79</v>
      </c>
      <c r="C114" s="7">
        <v>9011356759.3999996</v>
      </c>
      <c r="D114" s="6">
        <f>+C114/C$115*100</f>
        <v>31.797058071182043</v>
      </c>
      <c r="E114" s="7">
        <v>11086477461.559999</v>
      </c>
      <c r="F114" s="6">
        <f>+E114/E$115*100</f>
        <v>29.73128306323915</v>
      </c>
      <c r="G114" s="7">
        <v>9900550219.0100002</v>
      </c>
      <c r="H114" s="6">
        <f>+G114/G$115*100</f>
        <v>30.113083599798617</v>
      </c>
      <c r="I114" s="6">
        <f t="shared" si="21"/>
        <v>89.302939128664178</v>
      </c>
    </row>
    <row r="115" spans="2:9" x14ac:dyDescent="0.25">
      <c r="B115" s="36" t="s">
        <v>7</v>
      </c>
      <c r="C115" s="34">
        <f>+C19</f>
        <v>28340221725</v>
      </c>
      <c r="D115" s="35">
        <f>+C115/C$115*100</f>
        <v>100</v>
      </c>
      <c r="E115" s="34">
        <f>+E19</f>
        <v>37288930444</v>
      </c>
      <c r="F115" s="35">
        <f>+E115/E$115*100</f>
        <v>100</v>
      </c>
      <c r="G115" s="34">
        <f>+G19</f>
        <v>32877902345</v>
      </c>
      <c r="H115" s="35">
        <f>+G115/G$115*100</f>
        <v>100</v>
      </c>
      <c r="I115" s="35">
        <f>+G115/E115*100</f>
        <v>88.170676802799647</v>
      </c>
    </row>
    <row r="116" spans="2:9" x14ac:dyDescent="0.25">
      <c r="E116" s="29"/>
    </row>
    <row r="117" spans="2:9" x14ac:dyDescent="0.25">
      <c r="C117" s="7"/>
      <c r="E117" s="29"/>
      <c r="G117" s="7"/>
    </row>
    <row r="118" spans="2:9" x14ac:dyDescent="0.25">
      <c r="B118" s="14" t="s">
        <v>157</v>
      </c>
      <c r="E118" s="29"/>
    </row>
    <row r="119" spans="2:9" x14ac:dyDescent="0.25">
      <c r="B119" s="15" t="s">
        <v>0</v>
      </c>
    </row>
    <row r="120" spans="2:9" x14ac:dyDescent="0.25">
      <c r="B120" s="2" t="s">
        <v>80</v>
      </c>
      <c r="C120" s="2" t="s">
        <v>2</v>
      </c>
      <c r="D120" s="2" t="s">
        <v>6</v>
      </c>
      <c r="E120" s="2" t="s">
        <v>3</v>
      </c>
      <c r="F120" s="2" t="s">
        <v>6</v>
      </c>
      <c r="G120" s="2" t="s">
        <v>4</v>
      </c>
      <c r="H120" s="2" t="s">
        <v>6</v>
      </c>
      <c r="I120" s="2" t="s">
        <v>5</v>
      </c>
    </row>
    <row r="121" spans="2:9" x14ac:dyDescent="0.25">
      <c r="B121" s="1" t="s">
        <v>81</v>
      </c>
      <c r="C121" s="7">
        <v>18839542285.09</v>
      </c>
      <c r="D121" s="8">
        <f>C121/$C$125*100</f>
        <v>66.476340474326335</v>
      </c>
      <c r="E121" s="9">
        <v>21914343648.029999</v>
      </c>
      <c r="F121" s="6">
        <f>E121/$E$125*100</f>
        <v>58.76903249059572</v>
      </c>
      <c r="G121" s="7">
        <v>19925946706.009998</v>
      </c>
      <c r="H121" s="6">
        <f>G121/$G$125*100</f>
        <v>60.605894186677922</v>
      </c>
      <c r="I121" s="6">
        <f>G121/E121*100</f>
        <v>90.9265046950254</v>
      </c>
    </row>
    <row r="122" spans="2:9" x14ac:dyDescent="0.25">
      <c r="B122" s="1" t="s">
        <v>82</v>
      </c>
      <c r="C122" s="7">
        <v>16347143.59</v>
      </c>
      <c r="D122" s="8">
        <f t="shared" ref="D122:D125" si="22">C122/$C$125*100</f>
        <v>5.7681777329143327E-2</v>
      </c>
      <c r="E122" s="9">
        <v>17951296.300000001</v>
      </c>
      <c r="F122" s="6">
        <f t="shared" ref="F122:F125" si="23">E122/$E$125*100</f>
        <v>4.8141086607348553E-2</v>
      </c>
      <c r="G122" s="7">
        <v>17730411.539999999</v>
      </c>
      <c r="H122" s="6">
        <f t="shared" ref="H122:H125" si="24">G122/$G$125*100</f>
        <v>5.392804977017155E-2</v>
      </c>
      <c r="I122" s="6">
        <f t="shared" ref="I122:I125" si="25">G122/E122*100</f>
        <v>98.769533094944222</v>
      </c>
    </row>
    <row r="123" spans="2:9" x14ac:dyDescent="0.25">
      <c r="B123" s="1" t="s">
        <v>83</v>
      </c>
      <c r="C123" s="7">
        <v>273492120.06</v>
      </c>
      <c r="D123" s="8">
        <f t="shared" si="22"/>
        <v>0.96503168787399463</v>
      </c>
      <c r="E123" s="9">
        <v>319221373.70999998</v>
      </c>
      <c r="F123" s="6">
        <f t="shared" si="23"/>
        <v>0.85607543554890175</v>
      </c>
      <c r="G123" s="7">
        <v>308115928.25</v>
      </c>
      <c r="H123" s="6">
        <f t="shared" si="24"/>
        <v>0.93715202696578837</v>
      </c>
      <c r="I123" s="6">
        <f t="shared" si="25"/>
        <v>96.521083368907227</v>
      </c>
    </row>
    <row r="124" spans="2:9" x14ac:dyDescent="0.25">
      <c r="B124" s="1" t="s">
        <v>84</v>
      </c>
      <c r="C124" s="7">
        <v>9210840175.9599991</v>
      </c>
      <c r="D124" s="8">
        <f t="shared" si="22"/>
        <v>32.500946059411959</v>
      </c>
      <c r="E124" s="9">
        <v>15037414126.4</v>
      </c>
      <c r="F124" s="6">
        <f t="shared" si="23"/>
        <v>40.326750988428003</v>
      </c>
      <c r="G124" s="7">
        <v>12626109299.559999</v>
      </c>
      <c r="H124" s="6">
        <f t="shared" si="24"/>
        <v>38.403025737681077</v>
      </c>
      <c r="I124" s="6">
        <f t="shared" si="25"/>
        <v>83.964631108970636</v>
      </c>
    </row>
    <row r="125" spans="2:9" x14ac:dyDescent="0.25">
      <c r="B125" s="36" t="s">
        <v>7</v>
      </c>
      <c r="C125" s="34">
        <f>+C19</f>
        <v>28340221725</v>
      </c>
      <c r="D125" s="37">
        <f t="shared" si="22"/>
        <v>100</v>
      </c>
      <c r="E125" s="34">
        <f>+E19</f>
        <v>37288930444</v>
      </c>
      <c r="F125" s="35">
        <f t="shared" si="23"/>
        <v>100</v>
      </c>
      <c r="G125" s="34">
        <f>+G19</f>
        <v>32877902345</v>
      </c>
      <c r="H125" s="35">
        <f t="shared" si="24"/>
        <v>100</v>
      </c>
      <c r="I125" s="35">
        <f t="shared" si="25"/>
        <v>88.170676802799647</v>
      </c>
    </row>
    <row r="128" spans="2:9" x14ac:dyDescent="0.25">
      <c r="B128" s="14" t="s">
        <v>158</v>
      </c>
    </row>
    <row r="129" spans="2:9" x14ac:dyDescent="0.25">
      <c r="B129" s="15" t="s">
        <v>0</v>
      </c>
    </row>
    <row r="130" spans="2:9" x14ac:dyDescent="0.25">
      <c r="B130" s="2" t="s">
        <v>85</v>
      </c>
      <c r="C130" s="2" t="s">
        <v>2</v>
      </c>
      <c r="D130" s="2" t="s">
        <v>6</v>
      </c>
      <c r="E130" s="2" t="s">
        <v>3</v>
      </c>
      <c r="F130" s="2" t="s">
        <v>6</v>
      </c>
      <c r="G130" s="2" t="s">
        <v>4</v>
      </c>
      <c r="H130" s="2" t="s">
        <v>6</v>
      </c>
      <c r="I130" s="2" t="s">
        <v>5</v>
      </c>
    </row>
    <row r="131" spans="2:9" x14ac:dyDescent="0.25">
      <c r="B131" s="1" t="s">
        <v>86</v>
      </c>
      <c r="C131" s="7">
        <v>14887837132.98</v>
      </c>
      <c r="D131" s="8">
        <f>C131/$C$134*100</f>
        <v>52.532535833503616</v>
      </c>
      <c r="E131" s="9">
        <v>12774625790.719999</v>
      </c>
      <c r="F131" s="6">
        <f>E131/E$134*100</f>
        <v>34.2584934419204</v>
      </c>
      <c r="G131" s="7">
        <v>11948275813.67</v>
      </c>
      <c r="H131" s="6">
        <f>G131/$G$134*100</f>
        <v>36.341356842940641</v>
      </c>
      <c r="I131" s="9">
        <f>G131/E131*100</f>
        <v>93.531317546301096</v>
      </c>
    </row>
    <row r="132" spans="2:9" x14ac:dyDescent="0.25">
      <c r="B132" s="1" t="s">
        <v>87</v>
      </c>
      <c r="C132" s="7">
        <v>12151601506.77</v>
      </c>
      <c r="D132" s="8">
        <f t="shared" ref="D132:D133" si="26">C132/$C$134*100</f>
        <v>42.877580933146355</v>
      </c>
      <c r="E132" s="9">
        <v>17565011827.419998</v>
      </c>
      <c r="F132" s="6">
        <f t="shared" ref="F132:F134" si="27">E132/E$134*100</f>
        <v>47.10516396762543</v>
      </c>
      <c r="G132" s="7">
        <v>16385453632.610001</v>
      </c>
      <c r="H132" s="6">
        <f t="shared" ref="H132:H134" si="28">G132/$G$134*100</f>
        <v>49.837284205882028</v>
      </c>
      <c r="I132" s="9">
        <f t="shared" ref="I132:I134" si="29">G132/E132*100</f>
        <v>93.284614855945392</v>
      </c>
    </row>
    <row r="133" spans="2:9" x14ac:dyDescent="0.25">
      <c r="B133" s="1" t="s">
        <v>88</v>
      </c>
      <c r="C133" s="7">
        <v>1300783084.95</v>
      </c>
      <c r="D133" s="8">
        <f t="shared" si="26"/>
        <v>4.5898832322914727</v>
      </c>
      <c r="E133" s="9">
        <v>6949292826.3000002</v>
      </c>
      <c r="F133" s="6">
        <f t="shared" si="27"/>
        <v>18.636342591634136</v>
      </c>
      <c r="G133" s="7">
        <v>4544172899.0799999</v>
      </c>
      <c r="H133" s="6">
        <f t="shared" si="28"/>
        <v>13.821358952272295</v>
      </c>
      <c r="I133" s="9">
        <f t="shared" si="29"/>
        <v>65.390436302846737</v>
      </c>
    </row>
    <row r="134" spans="2:9" x14ac:dyDescent="0.25">
      <c r="B134" s="36" t="s">
        <v>7</v>
      </c>
      <c r="C134" s="34">
        <f>+C19</f>
        <v>28340221725</v>
      </c>
      <c r="D134" s="37">
        <f>C134/$C$134*100</f>
        <v>100</v>
      </c>
      <c r="E134" s="34">
        <f>+E19</f>
        <v>37288930444</v>
      </c>
      <c r="F134" s="35">
        <f t="shared" si="27"/>
        <v>100</v>
      </c>
      <c r="G134" s="34">
        <f>+G19</f>
        <v>32877902345</v>
      </c>
      <c r="H134" s="35">
        <f t="shared" si="28"/>
        <v>100</v>
      </c>
      <c r="I134" s="38">
        <f t="shared" si="29"/>
        <v>88.170676802799647</v>
      </c>
    </row>
    <row r="135" spans="2:9" x14ac:dyDescent="0.25">
      <c r="E135" s="29"/>
      <c r="F135" s="6"/>
      <c r="G135" s="8"/>
    </row>
    <row r="136" spans="2:9" x14ac:dyDescent="0.25">
      <c r="E136" s="29"/>
      <c r="G136" s="8"/>
    </row>
    <row r="137" spans="2:9" x14ac:dyDescent="0.25">
      <c r="B137" s="14" t="s">
        <v>159</v>
      </c>
      <c r="E137" s="29"/>
      <c r="G137" s="8"/>
    </row>
    <row r="138" spans="2:9" x14ac:dyDescent="0.25">
      <c r="B138" s="15" t="s">
        <v>0</v>
      </c>
    </row>
    <row r="139" spans="2:9" x14ac:dyDescent="0.25">
      <c r="B139" s="2" t="s">
        <v>89</v>
      </c>
      <c r="C139" s="2" t="s">
        <v>2</v>
      </c>
      <c r="D139" s="2" t="s">
        <v>6</v>
      </c>
      <c r="E139" s="2" t="s">
        <v>3</v>
      </c>
      <c r="F139" s="2" t="s">
        <v>6</v>
      </c>
      <c r="G139" s="2" t="s">
        <v>4</v>
      </c>
      <c r="H139" s="2" t="s">
        <v>6</v>
      </c>
      <c r="I139" s="2" t="s">
        <v>5</v>
      </c>
    </row>
    <row r="140" spans="2:9" x14ac:dyDescent="0.25">
      <c r="B140" s="1" t="s">
        <v>90</v>
      </c>
      <c r="C140" s="7">
        <v>359845094.33999997</v>
      </c>
      <c r="D140" s="8">
        <f>C140/$C$165*100</f>
        <v>2.9612976868894201</v>
      </c>
      <c r="E140" s="9">
        <v>537812367.04999995</v>
      </c>
      <c r="F140" s="6">
        <f>E140/$E$165*100</f>
        <v>3.0618389121210607</v>
      </c>
      <c r="G140" s="7">
        <v>521305596.56999999</v>
      </c>
      <c r="H140" s="6">
        <f>G140/$G$165*100</f>
        <v>3.1815145815199766</v>
      </c>
      <c r="I140" s="6">
        <f>G140/E140*100</f>
        <v>96.930756618606111</v>
      </c>
    </row>
    <row r="141" spans="2:9" x14ac:dyDescent="0.25">
      <c r="B141" s="1" t="s">
        <v>91</v>
      </c>
      <c r="C141" s="7">
        <v>648005760.38999999</v>
      </c>
      <c r="D141" s="8">
        <f t="shared" ref="D141:D164" si="30">C141/$C$165*100</f>
        <v>5.3326778369828665</v>
      </c>
      <c r="E141" s="9">
        <v>902015474.34000003</v>
      </c>
      <c r="F141" s="6">
        <f t="shared" ref="F141:F165" si="31">E141/$E$165*100</f>
        <v>5.135296709182561</v>
      </c>
      <c r="G141" s="7">
        <v>834740196</v>
      </c>
      <c r="H141" s="6">
        <f t="shared" ref="H141:H165" si="32">G141/$G$165*100</f>
        <v>5.0943978404003873</v>
      </c>
      <c r="I141" s="6">
        <f t="shared" ref="I141:I165" si="33">G141/E141*100</f>
        <v>92.541671373296012</v>
      </c>
    </row>
    <row r="142" spans="2:9" x14ac:dyDescent="0.25">
      <c r="B142" s="1" t="s">
        <v>92</v>
      </c>
      <c r="C142" s="7">
        <v>410456936.98000002</v>
      </c>
      <c r="D142" s="8">
        <f t="shared" si="30"/>
        <v>3.377801162680679</v>
      </c>
      <c r="E142" s="9">
        <v>558773660.95000005</v>
      </c>
      <c r="F142" s="6">
        <f t="shared" si="31"/>
        <v>3.1811744076275432</v>
      </c>
      <c r="G142" s="7">
        <v>536526477.17000002</v>
      </c>
      <c r="H142" s="6">
        <f t="shared" si="32"/>
        <v>3.2744072224029761</v>
      </c>
      <c r="I142" s="6">
        <f t="shared" si="33"/>
        <v>96.018569711718968</v>
      </c>
    </row>
    <row r="143" spans="2:9" x14ac:dyDescent="0.25">
      <c r="B143" s="1" t="s">
        <v>93</v>
      </c>
      <c r="C143" s="7">
        <v>522134772.64999998</v>
      </c>
      <c r="D143" s="8">
        <f t="shared" si="30"/>
        <v>4.2968391644435009</v>
      </c>
      <c r="E143" s="9">
        <v>706079195.50999999</v>
      </c>
      <c r="F143" s="6">
        <f t="shared" si="31"/>
        <v>4.0198048395764427</v>
      </c>
      <c r="G143" s="7">
        <v>677057534.33000004</v>
      </c>
      <c r="H143" s="6">
        <f t="shared" si="32"/>
        <v>4.1320646319008256</v>
      </c>
      <c r="I143" s="6">
        <f t="shared" si="33"/>
        <v>95.889744186693164</v>
      </c>
    </row>
    <row r="144" spans="2:9" x14ac:dyDescent="0.25">
      <c r="B144" s="1" t="s">
        <v>94</v>
      </c>
      <c r="C144" s="7">
        <v>527542281.64999998</v>
      </c>
      <c r="D144" s="8">
        <f t="shared" si="30"/>
        <v>4.3413395457058988</v>
      </c>
      <c r="E144" s="9">
        <v>820756798.86000001</v>
      </c>
      <c r="F144" s="6">
        <f t="shared" si="31"/>
        <v>4.672680023930786</v>
      </c>
      <c r="G144" s="7">
        <v>752698758.33000004</v>
      </c>
      <c r="H144" s="6">
        <f t="shared" si="32"/>
        <v>4.593701066850751</v>
      </c>
      <c r="I144" s="6">
        <f t="shared" si="33"/>
        <v>91.707891957211928</v>
      </c>
    </row>
    <row r="145" spans="2:9" x14ac:dyDescent="0.25">
      <c r="B145" s="1" t="s">
        <v>95</v>
      </c>
      <c r="C145" s="7">
        <v>930768114.00999999</v>
      </c>
      <c r="D145" s="8">
        <f t="shared" si="30"/>
        <v>7.659633287772337</v>
      </c>
      <c r="E145" s="9">
        <v>1383981495.03</v>
      </c>
      <c r="F145" s="6">
        <f t="shared" si="31"/>
        <v>7.8791947801088309</v>
      </c>
      <c r="G145" s="7">
        <v>1260805338.4200001</v>
      </c>
      <c r="H145" s="6">
        <f t="shared" si="32"/>
        <v>7.6946623919523436</v>
      </c>
      <c r="I145" s="6">
        <f t="shared" si="33"/>
        <v>91.099869683782885</v>
      </c>
    </row>
    <row r="146" spans="2:9" x14ac:dyDescent="0.25">
      <c r="B146" s="1" t="s">
        <v>96</v>
      </c>
      <c r="C146" s="7">
        <v>362843420.07999998</v>
      </c>
      <c r="D146" s="8">
        <f t="shared" si="30"/>
        <v>2.9859720126425278</v>
      </c>
      <c r="E146" s="9">
        <v>443594497.60000002</v>
      </c>
      <c r="F146" s="6">
        <f t="shared" si="31"/>
        <v>2.5254437740145916</v>
      </c>
      <c r="G146" s="7">
        <v>416143516.73000002</v>
      </c>
      <c r="H146" s="6">
        <f t="shared" si="32"/>
        <v>2.5397131264132082</v>
      </c>
      <c r="I146" s="6">
        <f t="shared" si="33"/>
        <v>93.811694910888363</v>
      </c>
    </row>
    <row r="147" spans="2:9" x14ac:dyDescent="0.25">
      <c r="B147" s="1" t="s">
        <v>97</v>
      </c>
      <c r="C147" s="7">
        <v>685932700.92999995</v>
      </c>
      <c r="D147" s="8">
        <f t="shared" si="30"/>
        <v>5.6447925859636472</v>
      </c>
      <c r="E147" s="9">
        <v>988541848.57000005</v>
      </c>
      <c r="F147" s="6">
        <f t="shared" si="31"/>
        <v>5.6279031194727365</v>
      </c>
      <c r="G147" s="7">
        <v>921209651.84000003</v>
      </c>
      <c r="H147" s="6">
        <f t="shared" si="32"/>
        <v>5.6221186943891803</v>
      </c>
      <c r="I147" s="6">
        <f t="shared" si="33"/>
        <v>93.188735830718642</v>
      </c>
    </row>
    <row r="148" spans="2:9" x14ac:dyDescent="0.25">
      <c r="B148" s="1" t="s">
        <v>98</v>
      </c>
      <c r="C148" s="7">
        <v>462910592.69</v>
      </c>
      <c r="D148" s="8">
        <f t="shared" si="30"/>
        <v>3.8094615959229681</v>
      </c>
      <c r="E148" s="9">
        <v>622785975.15999997</v>
      </c>
      <c r="F148" s="6">
        <f t="shared" si="31"/>
        <v>3.5456052138177556</v>
      </c>
      <c r="G148" s="7">
        <v>587916734.88999999</v>
      </c>
      <c r="H148" s="6">
        <f t="shared" si="32"/>
        <v>3.5880406369682754</v>
      </c>
      <c r="I148" s="6">
        <f t="shared" si="33"/>
        <v>94.401087747513628</v>
      </c>
    </row>
    <row r="149" spans="2:9" x14ac:dyDescent="0.25">
      <c r="B149" s="1" t="s">
        <v>99</v>
      </c>
      <c r="C149" s="7">
        <v>536637187.48000002</v>
      </c>
      <c r="D149" s="8">
        <f t="shared" si="30"/>
        <v>4.4161848722658013</v>
      </c>
      <c r="E149" s="9">
        <v>757412520.19000006</v>
      </c>
      <c r="F149" s="6">
        <f t="shared" si="31"/>
        <v>4.3120524348779403</v>
      </c>
      <c r="G149" s="7">
        <v>671215460.42999995</v>
      </c>
      <c r="H149" s="6">
        <f t="shared" si="32"/>
        <v>4.0964106058910135</v>
      </c>
      <c r="I149" s="6">
        <f t="shared" si="33"/>
        <v>88.619535924970293</v>
      </c>
    </row>
    <row r="150" spans="2:9" x14ac:dyDescent="0.25">
      <c r="B150" s="1" t="s">
        <v>100</v>
      </c>
      <c r="C150" s="7">
        <v>350174927.56</v>
      </c>
      <c r="D150" s="8">
        <f t="shared" si="30"/>
        <v>2.8817183263038011</v>
      </c>
      <c r="E150" s="9">
        <v>481966252.80000001</v>
      </c>
      <c r="F150" s="6">
        <f t="shared" si="31"/>
        <v>2.7438993923600519</v>
      </c>
      <c r="G150" s="7">
        <v>462140019.97000003</v>
      </c>
      <c r="H150" s="6">
        <f t="shared" si="32"/>
        <v>2.8204285968011056</v>
      </c>
      <c r="I150" s="6">
        <f t="shared" si="33"/>
        <v>95.886385672270862</v>
      </c>
    </row>
    <row r="151" spans="2:9" x14ac:dyDescent="0.25">
      <c r="B151" s="1" t="s">
        <v>101</v>
      </c>
      <c r="C151" s="7">
        <v>663751419.54999995</v>
      </c>
      <c r="D151" s="8">
        <f t="shared" si="30"/>
        <v>5.4622546598504336</v>
      </c>
      <c r="E151" s="9">
        <v>1013095621.64</v>
      </c>
      <c r="F151" s="6">
        <f t="shared" si="31"/>
        <v>5.7676910872308795</v>
      </c>
      <c r="G151" s="7">
        <v>958080005.37</v>
      </c>
      <c r="H151" s="6">
        <f t="shared" si="32"/>
        <v>5.8471375089833568</v>
      </c>
      <c r="I151" s="6">
        <f t="shared" si="33"/>
        <v>94.569553446402168</v>
      </c>
    </row>
    <row r="152" spans="2:9" x14ac:dyDescent="0.25">
      <c r="B152" s="1" t="s">
        <v>102</v>
      </c>
      <c r="C152" s="7">
        <v>754922120.26999998</v>
      </c>
      <c r="D152" s="8">
        <f t="shared" si="30"/>
        <v>6.2125319024773109</v>
      </c>
      <c r="E152" s="9">
        <v>1023545030.3200001</v>
      </c>
      <c r="F152" s="6">
        <f t="shared" si="31"/>
        <v>5.8271809912666965</v>
      </c>
      <c r="G152" s="7">
        <v>966303721.48000002</v>
      </c>
      <c r="H152" s="6">
        <f t="shared" si="32"/>
        <v>5.8973266358417575</v>
      </c>
      <c r="I152" s="6">
        <f t="shared" si="33"/>
        <v>94.407543669856494</v>
      </c>
    </row>
    <row r="153" spans="2:9" x14ac:dyDescent="0.25">
      <c r="B153" s="1" t="s">
        <v>103</v>
      </c>
      <c r="C153" s="7">
        <v>460537284.33999997</v>
      </c>
      <c r="D153" s="8">
        <f t="shared" si="30"/>
        <v>3.7899307682482966</v>
      </c>
      <c r="E153" s="9">
        <v>659586505.50999999</v>
      </c>
      <c r="F153" s="6">
        <f t="shared" si="31"/>
        <v>3.7551156355106925</v>
      </c>
      <c r="G153" s="7">
        <v>615352994.61000001</v>
      </c>
      <c r="H153" s="6">
        <f t="shared" si="32"/>
        <v>3.755483420885958</v>
      </c>
      <c r="I153" s="6">
        <f t="shared" si="33"/>
        <v>93.293751383558387</v>
      </c>
    </row>
    <row r="154" spans="2:9" x14ac:dyDescent="0.25">
      <c r="B154" s="1" t="s">
        <v>104</v>
      </c>
      <c r="C154" s="7">
        <v>489530069</v>
      </c>
      <c r="D154" s="8">
        <f t="shared" si="30"/>
        <v>4.028523061155922</v>
      </c>
      <c r="E154" s="9">
        <v>674691366.75</v>
      </c>
      <c r="F154" s="6">
        <f t="shared" si="31"/>
        <v>3.8411096638007138</v>
      </c>
      <c r="G154" s="7">
        <v>629407574.63</v>
      </c>
      <c r="H154" s="6">
        <f t="shared" si="32"/>
        <v>3.8412581594749482</v>
      </c>
      <c r="I154" s="6">
        <f t="shared" si="33"/>
        <v>93.288221199845381</v>
      </c>
    </row>
    <row r="155" spans="2:9" x14ac:dyDescent="0.25">
      <c r="B155" s="1" t="s">
        <v>105</v>
      </c>
      <c r="C155" s="7">
        <v>722028213.44000006</v>
      </c>
      <c r="D155" s="8">
        <f t="shared" si="30"/>
        <v>5.9418358398087499</v>
      </c>
      <c r="E155" s="9">
        <v>1071059225.76</v>
      </c>
      <c r="F155" s="6">
        <f t="shared" si="31"/>
        <v>6.097685764658773</v>
      </c>
      <c r="G155" s="7">
        <v>1000771852.52</v>
      </c>
      <c r="H155" s="6">
        <f t="shared" si="32"/>
        <v>6.1076847486704509</v>
      </c>
      <c r="I155" s="6">
        <f t="shared" si="33"/>
        <v>93.437582950641627</v>
      </c>
    </row>
    <row r="156" spans="2:9" x14ac:dyDescent="0.25">
      <c r="B156" s="1" t="s">
        <v>106</v>
      </c>
      <c r="C156" s="7">
        <v>131317154.45</v>
      </c>
      <c r="D156" s="8">
        <f t="shared" si="30"/>
        <v>1.0806571823215194</v>
      </c>
      <c r="E156" s="9">
        <v>189763026.72</v>
      </c>
      <c r="F156" s="6">
        <f t="shared" si="31"/>
        <v>1.0803467061945551</v>
      </c>
      <c r="G156" s="7">
        <v>175337683.41</v>
      </c>
      <c r="H156" s="6">
        <f t="shared" si="32"/>
        <v>1.0700813498439827</v>
      </c>
      <c r="I156" s="6">
        <f t="shared" si="33"/>
        <v>92.398232912207419</v>
      </c>
    </row>
    <row r="157" spans="2:9" x14ac:dyDescent="0.25">
      <c r="B157" s="1" t="s">
        <v>107</v>
      </c>
      <c r="C157" s="7">
        <v>144302565.78</v>
      </c>
      <c r="D157" s="8">
        <f t="shared" si="30"/>
        <v>1.1875189101585082</v>
      </c>
      <c r="E157" s="9">
        <v>277435130.76999998</v>
      </c>
      <c r="F157" s="6">
        <f t="shared" si="31"/>
        <v>1.5794759120926039</v>
      </c>
      <c r="G157" s="7">
        <v>250619946.56</v>
      </c>
      <c r="H157" s="6">
        <f t="shared" si="32"/>
        <v>1.5295270560045302</v>
      </c>
      <c r="I157" s="6">
        <f t="shared" si="33"/>
        <v>90.334611144747072</v>
      </c>
    </row>
    <row r="158" spans="2:9" x14ac:dyDescent="0.25">
      <c r="B158" s="1" t="s">
        <v>108</v>
      </c>
      <c r="C158" s="7">
        <v>212548685.47</v>
      </c>
      <c r="D158" s="8">
        <f t="shared" si="30"/>
        <v>1.7491413403540521</v>
      </c>
      <c r="E158" s="9">
        <v>409958565.85000002</v>
      </c>
      <c r="F158" s="6">
        <f t="shared" si="31"/>
        <v>2.333949842325171</v>
      </c>
      <c r="G158" s="7">
        <v>363496345.00999999</v>
      </c>
      <c r="H158" s="6">
        <f t="shared" si="32"/>
        <v>2.2184087981937535</v>
      </c>
      <c r="I158" s="6">
        <f t="shared" si="33"/>
        <v>88.666605674242675</v>
      </c>
    </row>
    <row r="159" spans="2:9" x14ac:dyDescent="0.25">
      <c r="B159" s="1" t="s">
        <v>109</v>
      </c>
      <c r="C159" s="7">
        <v>801980813.48000002</v>
      </c>
      <c r="D159" s="8">
        <f t="shared" si="30"/>
        <v>6.5997952042222074</v>
      </c>
      <c r="E159" s="9">
        <v>1109929108.79</v>
      </c>
      <c r="F159" s="6">
        <f t="shared" si="31"/>
        <v>6.3189772924524865</v>
      </c>
      <c r="G159" s="7">
        <v>1010440073.09</v>
      </c>
      <c r="H159" s="6">
        <f t="shared" si="32"/>
        <v>6.166689648911678</v>
      </c>
      <c r="I159" s="6">
        <f t="shared" si="33"/>
        <v>91.036451345216193</v>
      </c>
    </row>
    <row r="160" spans="2:9" x14ac:dyDescent="0.25">
      <c r="B160" s="1" t="s">
        <v>110</v>
      </c>
      <c r="C160" s="7">
        <v>773508244.75</v>
      </c>
      <c r="D160" s="8">
        <f t="shared" si="30"/>
        <v>6.3654839596168173</v>
      </c>
      <c r="E160" s="9">
        <v>1135180799.0999999</v>
      </c>
      <c r="F160" s="6">
        <f t="shared" si="31"/>
        <v>6.4627385979280083</v>
      </c>
      <c r="G160" s="7">
        <v>1082044759.8699999</v>
      </c>
      <c r="H160" s="6">
        <f t="shared" si="32"/>
        <v>6.603691201541567</v>
      </c>
      <c r="I160" s="6">
        <f t="shared" si="33"/>
        <v>95.319156272540226</v>
      </c>
    </row>
    <row r="161" spans="2:9" x14ac:dyDescent="0.25">
      <c r="B161" s="1" t="s">
        <v>111</v>
      </c>
      <c r="C161" s="7">
        <v>549812570.13999999</v>
      </c>
      <c r="D161" s="8">
        <f t="shared" si="30"/>
        <v>4.524609944077608</v>
      </c>
      <c r="E161" s="9">
        <v>779991251.61000001</v>
      </c>
      <c r="F161" s="6">
        <f t="shared" si="31"/>
        <v>4.4405962220490878</v>
      </c>
      <c r="G161" s="7">
        <v>738865829.21000004</v>
      </c>
      <c r="H161" s="6">
        <f t="shared" si="32"/>
        <v>4.5092790579753812</v>
      </c>
      <c r="I161" s="6">
        <f t="shared" si="33"/>
        <v>94.727450812414631</v>
      </c>
    </row>
    <row r="162" spans="2:9" x14ac:dyDescent="0.25">
      <c r="B162" s="1" t="s">
        <v>112</v>
      </c>
      <c r="C162" s="7">
        <v>177235266.91999999</v>
      </c>
      <c r="D162" s="8">
        <f t="shared" si="30"/>
        <v>1.4585342254784868</v>
      </c>
      <c r="E162" s="9">
        <v>279094334.24000001</v>
      </c>
      <c r="F162" s="6">
        <f t="shared" si="31"/>
        <v>1.5889219829879948</v>
      </c>
      <c r="G162" s="7">
        <v>255124867.62</v>
      </c>
      <c r="H162" s="6">
        <f t="shared" si="32"/>
        <v>1.5570204727936243</v>
      </c>
      <c r="I162" s="6">
        <f t="shared" si="33"/>
        <v>91.411697164949217</v>
      </c>
    </row>
    <row r="163" spans="2:9" x14ac:dyDescent="0.25">
      <c r="B163" s="1" t="s">
        <v>113</v>
      </c>
      <c r="C163" s="7">
        <v>181136737.19999999</v>
      </c>
      <c r="D163" s="8">
        <f t="shared" si="30"/>
        <v>1.4906408599647016</v>
      </c>
      <c r="E163" s="9">
        <v>240648857.28999999</v>
      </c>
      <c r="F163" s="6">
        <f t="shared" si="31"/>
        <v>1.3700466566985576</v>
      </c>
      <c r="G163" s="7">
        <v>225815063.88999999</v>
      </c>
      <c r="H163" s="6">
        <f t="shared" si="32"/>
        <v>1.3781434982089822</v>
      </c>
      <c r="I163" s="6">
        <f t="shared" si="33"/>
        <v>93.835917790324601</v>
      </c>
    </row>
    <row r="164" spans="2:9" x14ac:dyDescent="0.25">
      <c r="B164" s="1" t="s">
        <v>114</v>
      </c>
      <c r="C164" s="7">
        <v>291738573.22000003</v>
      </c>
      <c r="D164" s="8">
        <f t="shared" si="30"/>
        <v>2.400824064691919</v>
      </c>
      <c r="E164" s="9">
        <v>497312916.99000001</v>
      </c>
      <c r="F164" s="6">
        <f t="shared" si="31"/>
        <v>2.8312700377134496</v>
      </c>
      <c r="G164" s="7">
        <v>472033630.67000002</v>
      </c>
      <c r="H164" s="6">
        <f t="shared" si="32"/>
        <v>2.8808090471799948</v>
      </c>
      <c r="I164" s="6">
        <f t="shared" si="33"/>
        <v>94.916824909153064</v>
      </c>
    </row>
    <row r="165" spans="2:9" x14ac:dyDescent="0.25">
      <c r="B165" s="36" t="s">
        <v>7</v>
      </c>
      <c r="C165" s="34">
        <f>SUM(C140:C164)</f>
        <v>12151601506.770002</v>
      </c>
      <c r="D165" s="37">
        <f>C165/$C$165*100</f>
        <v>100</v>
      </c>
      <c r="E165" s="34">
        <f>SUM(E140:E164)</f>
        <v>17565011827.400005</v>
      </c>
      <c r="F165" s="35">
        <f t="shared" si="31"/>
        <v>100</v>
      </c>
      <c r="G165" s="34">
        <f>SUM(G140:G164)</f>
        <v>16385453632.619999</v>
      </c>
      <c r="H165" s="35">
        <f t="shared" si="32"/>
        <v>100</v>
      </c>
      <c r="I165" s="35">
        <f t="shared" si="33"/>
        <v>93.28461485610849</v>
      </c>
    </row>
    <row r="166" spans="2:9" x14ac:dyDescent="0.25">
      <c r="C166" s="9"/>
      <c r="D166" s="8"/>
      <c r="E166" s="9"/>
      <c r="F166" s="6"/>
      <c r="G166" s="9"/>
      <c r="H166" s="6"/>
      <c r="I166" s="6"/>
    </row>
    <row r="168" spans="2:9" x14ac:dyDescent="0.25">
      <c r="B168" s="14" t="s">
        <v>160</v>
      </c>
    </row>
    <row r="169" spans="2:9" x14ac:dyDescent="0.25">
      <c r="B169" s="15" t="s">
        <v>0</v>
      </c>
    </row>
    <row r="170" spans="2:9" x14ac:dyDescent="0.25">
      <c r="B170" s="2" t="s">
        <v>115</v>
      </c>
      <c r="C170" s="2" t="s">
        <v>2</v>
      </c>
      <c r="D170" s="2" t="s">
        <v>6</v>
      </c>
      <c r="E170" s="2" t="s">
        <v>3</v>
      </c>
      <c r="F170" s="2" t="s">
        <v>6</v>
      </c>
      <c r="G170" s="2" t="s">
        <v>4</v>
      </c>
      <c r="H170" s="2" t="s">
        <v>6</v>
      </c>
      <c r="I170" s="2" t="s">
        <v>5</v>
      </c>
    </row>
    <row r="171" spans="2:9" x14ac:dyDescent="0.25">
      <c r="B171" s="1" t="s">
        <v>90</v>
      </c>
      <c r="C171" s="7">
        <v>691710865.45000005</v>
      </c>
      <c r="D171" s="8">
        <f>C171/$C$197*100</f>
        <v>2.440739074528183</v>
      </c>
      <c r="E171" s="9">
        <v>942252511.97000003</v>
      </c>
      <c r="F171" s="6">
        <f>E171/$E$197*100</f>
        <v>2.5268960540047178</v>
      </c>
      <c r="G171" s="7">
        <v>855061515.84000003</v>
      </c>
      <c r="H171" s="6">
        <f>G171/$G$197*100</f>
        <v>2.6007179742415532</v>
      </c>
      <c r="I171" s="6">
        <f>G171/E171*100</f>
        <v>90.746536090659319</v>
      </c>
    </row>
    <row r="172" spans="2:9" x14ac:dyDescent="0.25">
      <c r="B172" s="1" t="s">
        <v>91</v>
      </c>
      <c r="C172" s="7">
        <v>1073589336.05</v>
      </c>
      <c r="D172" s="8">
        <f t="shared" ref="D172:D197" si="34">C172/$C$197*100</f>
        <v>3.7882178427099089</v>
      </c>
      <c r="E172" s="9">
        <v>1566453060.8099999</v>
      </c>
      <c r="F172" s="6">
        <f t="shared" ref="F172:F197" si="35">E172/$E$197*100</f>
        <v>4.2008527521658943</v>
      </c>
      <c r="G172" s="7">
        <v>1341398935.3599999</v>
      </c>
      <c r="H172" s="6">
        <f t="shared" ref="H172:H197" si="36">G172/$G$197*100</f>
        <v>4.0799407495168163</v>
      </c>
      <c r="I172" s="6">
        <f t="shared" ref="I172:I197" si="37">G172/E172*100</f>
        <v>85.632884183990399</v>
      </c>
    </row>
    <row r="173" spans="2:9" x14ac:dyDescent="0.25">
      <c r="B173" s="1" t="s">
        <v>92</v>
      </c>
      <c r="C173" s="7">
        <v>723940432.09000003</v>
      </c>
      <c r="D173" s="8">
        <f t="shared" si="34"/>
        <v>2.5544628377109144</v>
      </c>
      <c r="E173" s="9">
        <v>1259010541.79</v>
      </c>
      <c r="F173" s="6">
        <f t="shared" si="35"/>
        <v>3.3763653899399575</v>
      </c>
      <c r="G173" s="7">
        <v>1004883228.3200001</v>
      </c>
      <c r="H173" s="6">
        <f t="shared" si="36"/>
        <v>3.0564091886866396</v>
      </c>
      <c r="I173" s="6">
        <f t="shared" si="37"/>
        <v>79.815314881423149</v>
      </c>
    </row>
    <row r="174" spans="2:9" x14ac:dyDescent="0.25">
      <c r="B174" s="1" t="s">
        <v>93</v>
      </c>
      <c r="C174" s="7">
        <v>841909700.04999995</v>
      </c>
      <c r="D174" s="8">
        <f t="shared" si="34"/>
        <v>2.9707237586899997</v>
      </c>
      <c r="E174" s="9">
        <v>1177476818.3699999</v>
      </c>
      <c r="F174" s="6">
        <f t="shared" si="35"/>
        <v>3.1577114289676884</v>
      </c>
      <c r="G174" s="7">
        <v>1013331100.36</v>
      </c>
      <c r="H174" s="6">
        <f t="shared" si="36"/>
        <v>3.0821038694219043</v>
      </c>
      <c r="I174" s="6">
        <f t="shared" si="37"/>
        <v>86.059537185859043</v>
      </c>
    </row>
    <row r="175" spans="2:9" x14ac:dyDescent="0.25">
      <c r="B175" s="1" t="s">
        <v>94</v>
      </c>
      <c r="C175" s="7">
        <v>906432696.70000005</v>
      </c>
      <c r="D175" s="8">
        <f t="shared" si="34"/>
        <v>3.1983966303989817</v>
      </c>
      <c r="E175" s="9">
        <v>1496266462.6300001</v>
      </c>
      <c r="F175" s="6">
        <f t="shared" si="35"/>
        <v>4.0126290693080415</v>
      </c>
      <c r="G175" s="7">
        <v>1259223481.05</v>
      </c>
      <c r="H175" s="6">
        <f t="shared" si="36"/>
        <v>3.8299994562807012</v>
      </c>
      <c r="I175" s="6">
        <f t="shared" si="37"/>
        <v>84.15770268864091</v>
      </c>
    </row>
    <row r="176" spans="2:9" x14ac:dyDescent="0.25">
      <c r="B176" s="1" t="s">
        <v>95</v>
      </c>
      <c r="C176" s="7">
        <v>1738300359.8599999</v>
      </c>
      <c r="D176" s="8">
        <f t="shared" si="34"/>
        <v>6.1336865206194853</v>
      </c>
      <c r="E176" s="9">
        <v>2517846192.9299998</v>
      </c>
      <c r="F176" s="6">
        <f t="shared" si="35"/>
        <v>6.7522617649526477</v>
      </c>
      <c r="G176" s="7">
        <v>2166487450.7399998</v>
      </c>
      <c r="H176" s="6">
        <f t="shared" si="36"/>
        <v>6.5894941471820347</v>
      </c>
      <c r="I176" s="6">
        <f t="shared" si="37"/>
        <v>86.04526586347491</v>
      </c>
    </row>
    <row r="177" spans="2:9" x14ac:dyDescent="0.25">
      <c r="B177" s="1" t="s">
        <v>96</v>
      </c>
      <c r="C177" s="7">
        <v>470435001.72000003</v>
      </c>
      <c r="D177" s="8">
        <f t="shared" si="34"/>
        <v>1.659955261764982</v>
      </c>
      <c r="E177" s="9">
        <v>521468247.67000002</v>
      </c>
      <c r="F177" s="6">
        <f t="shared" si="35"/>
        <v>1.3984532177803646</v>
      </c>
      <c r="G177" s="7">
        <v>487685854.45999998</v>
      </c>
      <c r="H177" s="6">
        <f t="shared" si="36"/>
        <v>1.4833241164309443</v>
      </c>
      <c r="I177" s="6">
        <f t="shared" si="37"/>
        <v>93.521677808582794</v>
      </c>
    </row>
    <row r="178" spans="2:9" x14ac:dyDescent="0.25">
      <c r="B178" s="1" t="s">
        <v>97</v>
      </c>
      <c r="C178" s="7">
        <v>1341588647.9000001</v>
      </c>
      <c r="D178" s="8">
        <f t="shared" si="34"/>
        <v>4.7338678607321309</v>
      </c>
      <c r="E178" s="9">
        <v>1922176135.9200001</v>
      </c>
      <c r="F178" s="6">
        <f t="shared" si="35"/>
        <v>5.1548170275537872</v>
      </c>
      <c r="G178" s="7">
        <v>1622435177.3299999</v>
      </c>
      <c r="H178" s="6">
        <f t="shared" si="36"/>
        <v>4.9347283786696217</v>
      </c>
      <c r="I178" s="6">
        <f t="shared" si="37"/>
        <v>84.40616585604748</v>
      </c>
    </row>
    <row r="179" spans="2:9" x14ac:dyDescent="0.25">
      <c r="B179" s="1" t="s">
        <v>98</v>
      </c>
      <c r="C179" s="7">
        <v>778653916.13</v>
      </c>
      <c r="D179" s="8">
        <f t="shared" si="34"/>
        <v>2.7475223154063024</v>
      </c>
      <c r="E179" s="9">
        <v>1113815969.4400001</v>
      </c>
      <c r="F179" s="6">
        <f t="shared" si="35"/>
        <v>2.9869882460498927</v>
      </c>
      <c r="G179" s="7">
        <v>1000903258.34</v>
      </c>
      <c r="H179" s="6">
        <f t="shared" si="36"/>
        <v>3.044303884831677</v>
      </c>
      <c r="I179" s="6">
        <f t="shared" si="37"/>
        <v>89.862534368512442</v>
      </c>
    </row>
    <row r="180" spans="2:9" x14ac:dyDescent="0.25">
      <c r="B180" s="1" t="s">
        <v>99</v>
      </c>
      <c r="C180" s="7">
        <v>980665547.08000004</v>
      </c>
      <c r="D180" s="8">
        <f t="shared" si="34"/>
        <v>3.4603312443914902</v>
      </c>
      <c r="E180" s="9">
        <v>1400375669.3299999</v>
      </c>
      <c r="F180" s="6">
        <f t="shared" si="35"/>
        <v>3.7554728780249271</v>
      </c>
      <c r="G180" s="7">
        <v>1161402154.8199999</v>
      </c>
      <c r="H180" s="6">
        <f t="shared" si="36"/>
        <v>3.5324703584583261</v>
      </c>
      <c r="I180" s="6">
        <f t="shared" si="37"/>
        <v>82.935042378711472</v>
      </c>
    </row>
    <row r="181" spans="2:9" x14ac:dyDescent="0.25">
      <c r="B181" s="1" t="s">
        <v>100</v>
      </c>
      <c r="C181" s="7">
        <v>555484952.16999996</v>
      </c>
      <c r="D181" s="8">
        <f t="shared" si="34"/>
        <v>1.9600585964364043</v>
      </c>
      <c r="E181" s="9">
        <v>712893006.87</v>
      </c>
      <c r="F181" s="6">
        <f t="shared" si="35"/>
        <v>1.9118086745357656</v>
      </c>
      <c r="G181" s="7">
        <v>644258392.20000005</v>
      </c>
      <c r="H181" s="6">
        <f t="shared" si="36"/>
        <v>1.9595483478220668</v>
      </c>
      <c r="I181" s="6">
        <f t="shared" si="37"/>
        <v>90.372382109435407</v>
      </c>
    </row>
    <row r="182" spans="2:9" x14ac:dyDescent="0.25">
      <c r="B182" s="1" t="s">
        <v>101</v>
      </c>
      <c r="C182" s="5">
        <v>1081756208.3699999</v>
      </c>
      <c r="D182" s="8">
        <f t="shared" si="34"/>
        <v>3.8170350919158165</v>
      </c>
      <c r="E182" s="9">
        <v>1528842538.28</v>
      </c>
      <c r="F182" s="6">
        <f t="shared" si="35"/>
        <v>4.0999903190465457</v>
      </c>
      <c r="G182" s="5">
        <v>1350685543.2</v>
      </c>
      <c r="H182" s="6">
        <f t="shared" si="36"/>
        <v>4.1081864926379934</v>
      </c>
      <c r="I182" s="6">
        <f t="shared" si="37"/>
        <v>88.346936285509642</v>
      </c>
    </row>
    <row r="183" spans="2:9" x14ac:dyDescent="0.25">
      <c r="B183" s="1" t="s">
        <v>102</v>
      </c>
      <c r="C183" s="5">
        <v>1497912327.79</v>
      </c>
      <c r="D183" s="8">
        <f t="shared" si="34"/>
        <v>5.2854643916516499</v>
      </c>
      <c r="E183" s="9">
        <v>1977514183.8800001</v>
      </c>
      <c r="F183" s="6">
        <f t="shared" si="35"/>
        <v>5.3032204472847608</v>
      </c>
      <c r="G183" s="5">
        <v>1718399780.53</v>
      </c>
      <c r="H183" s="6">
        <f t="shared" si="36"/>
        <v>5.2266101483549496</v>
      </c>
      <c r="I183" s="6">
        <f t="shared" si="37"/>
        <v>86.896963598935997</v>
      </c>
    </row>
    <row r="184" spans="2:9" x14ac:dyDescent="0.25">
      <c r="B184" s="1" t="s">
        <v>103</v>
      </c>
      <c r="C184" s="5">
        <v>711574933.99000001</v>
      </c>
      <c r="D184" s="8">
        <f t="shared" si="34"/>
        <v>2.5108305111187343</v>
      </c>
      <c r="E184" s="9">
        <v>1072423339.75</v>
      </c>
      <c r="F184" s="6">
        <f t="shared" si="35"/>
        <v>2.8759831053898166</v>
      </c>
      <c r="G184" s="5">
        <v>916121292.86000001</v>
      </c>
      <c r="H184" s="6">
        <f t="shared" si="36"/>
        <v>2.7864347404125729</v>
      </c>
      <c r="I184" s="6">
        <f t="shared" si="37"/>
        <v>85.425340805578074</v>
      </c>
    </row>
    <row r="185" spans="2:9" x14ac:dyDescent="0.25">
      <c r="B185" s="1" t="s">
        <v>104</v>
      </c>
      <c r="C185" s="5">
        <v>8143096015.9300003</v>
      </c>
      <c r="D185" s="8">
        <f t="shared" si="34"/>
        <v>28.733353235365342</v>
      </c>
      <c r="E185" s="9">
        <v>8571565472.3000002</v>
      </c>
      <c r="F185" s="6">
        <f t="shared" si="35"/>
        <v>22.98689013130226</v>
      </c>
      <c r="G185" s="5">
        <v>7899471835.5500002</v>
      </c>
      <c r="H185" s="6">
        <f t="shared" si="36"/>
        <v>24.02669048851693</v>
      </c>
      <c r="I185" s="6">
        <f t="shared" si="37"/>
        <v>92.159032805361534</v>
      </c>
    </row>
    <row r="186" spans="2:9" x14ac:dyDescent="0.25">
      <c r="B186" s="1" t="s">
        <v>105</v>
      </c>
      <c r="C186" s="5">
        <v>1242895476.3499999</v>
      </c>
      <c r="D186" s="8">
        <f t="shared" si="34"/>
        <v>4.3856236849890058</v>
      </c>
      <c r="E186" s="9">
        <v>1588900052.27</v>
      </c>
      <c r="F186" s="6">
        <f t="shared" si="35"/>
        <v>4.2610502187939883</v>
      </c>
      <c r="G186" s="5">
        <v>1452726189.8199999</v>
      </c>
      <c r="H186" s="6">
        <f t="shared" si="36"/>
        <v>4.418548892128233</v>
      </c>
      <c r="I186" s="6">
        <f t="shared" si="37"/>
        <v>91.42967726286787</v>
      </c>
    </row>
    <row r="187" spans="2:9" x14ac:dyDescent="0.25">
      <c r="B187" s="1" t="s">
        <v>106</v>
      </c>
      <c r="C187" s="5">
        <v>215407970.38</v>
      </c>
      <c r="D187" s="8">
        <f t="shared" si="34"/>
        <v>0.76007863477645399</v>
      </c>
      <c r="E187" s="9">
        <v>260614698.69999999</v>
      </c>
      <c r="F187" s="6">
        <f t="shared" si="35"/>
        <v>0.69890633921878653</v>
      </c>
      <c r="G187" s="5">
        <v>227142803.5</v>
      </c>
      <c r="H187" s="6">
        <f t="shared" si="36"/>
        <v>0.69086768710639279</v>
      </c>
      <c r="I187" s="6">
        <f t="shared" si="37"/>
        <v>87.156558948146539</v>
      </c>
    </row>
    <row r="188" spans="2:9" x14ac:dyDescent="0.25">
      <c r="B188" s="1" t="s">
        <v>107</v>
      </c>
      <c r="C188" s="5">
        <v>244442490.81999999</v>
      </c>
      <c r="D188" s="8">
        <f t="shared" si="34"/>
        <v>0.86252850521761404</v>
      </c>
      <c r="E188" s="9">
        <v>365329598.57999998</v>
      </c>
      <c r="F188" s="6">
        <f t="shared" si="35"/>
        <v>0.97972667553081727</v>
      </c>
      <c r="G188" s="5">
        <v>317860272.79000002</v>
      </c>
      <c r="H188" s="6">
        <f t="shared" si="36"/>
        <v>0.96679000215577782</v>
      </c>
      <c r="I188" s="6">
        <f t="shared" si="37"/>
        <v>87.006438576422894</v>
      </c>
    </row>
    <row r="189" spans="2:9" x14ac:dyDescent="0.25">
      <c r="B189" s="1" t="s">
        <v>108</v>
      </c>
      <c r="C189" s="5">
        <v>358185187.39999998</v>
      </c>
      <c r="D189" s="8">
        <f t="shared" si="34"/>
        <v>1.2638757412544555</v>
      </c>
      <c r="E189" s="9">
        <v>590532078.64999998</v>
      </c>
      <c r="F189" s="6">
        <f t="shared" si="35"/>
        <v>1.5836659073310051</v>
      </c>
      <c r="G189" s="5">
        <v>495849061.77999997</v>
      </c>
      <c r="H189" s="6">
        <f t="shared" si="36"/>
        <v>1.5081529733158527</v>
      </c>
      <c r="I189" s="6">
        <f t="shared" si="37"/>
        <v>83.966490510311914</v>
      </c>
    </row>
    <row r="190" spans="2:9" x14ac:dyDescent="0.25">
      <c r="B190" s="1" t="s">
        <v>109</v>
      </c>
      <c r="C190" s="5">
        <v>1422465215.9100001</v>
      </c>
      <c r="D190" s="8">
        <f t="shared" si="34"/>
        <v>5.019245190503181</v>
      </c>
      <c r="E190" s="9">
        <v>2130611743</v>
      </c>
      <c r="F190" s="6">
        <f t="shared" si="35"/>
        <v>5.713791513006047</v>
      </c>
      <c r="G190" s="5">
        <v>1867243942.76</v>
      </c>
      <c r="H190" s="6">
        <f t="shared" si="36"/>
        <v>5.6793280884112312</v>
      </c>
      <c r="I190" s="6">
        <f t="shared" si="37"/>
        <v>87.638864701404202</v>
      </c>
    </row>
    <row r="191" spans="2:9" x14ac:dyDescent="0.25">
      <c r="B191" s="1" t="s">
        <v>110</v>
      </c>
      <c r="C191" s="5">
        <v>1372940408</v>
      </c>
      <c r="D191" s="8">
        <f t="shared" si="34"/>
        <v>4.8444942362214354</v>
      </c>
      <c r="E191" s="9">
        <v>1874225775.5699999</v>
      </c>
      <c r="F191" s="6">
        <f t="shared" si="35"/>
        <v>5.0262256204550733</v>
      </c>
      <c r="G191" s="5">
        <v>1660375437.3699999</v>
      </c>
      <c r="H191" s="6">
        <f t="shared" si="36"/>
        <v>5.0501258259942068</v>
      </c>
      <c r="I191" s="6">
        <f t="shared" si="37"/>
        <v>88.589937189666344</v>
      </c>
    </row>
    <row r="192" spans="2:9" x14ac:dyDescent="0.25">
      <c r="B192" s="1" t="s">
        <v>111</v>
      </c>
      <c r="C192" s="5">
        <v>919332670.15999997</v>
      </c>
      <c r="D192" s="8">
        <f t="shared" si="34"/>
        <v>3.2439148821091308</v>
      </c>
      <c r="E192" s="9">
        <v>1243790314.8800001</v>
      </c>
      <c r="F192" s="6">
        <f t="shared" si="35"/>
        <v>3.3355483787552105</v>
      </c>
      <c r="G192" s="5">
        <v>1113992503.8199999</v>
      </c>
      <c r="H192" s="6">
        <f t="shared" si="36"/>
        <v>3.388271222812405</v>
      </c>
      <c r="I192" s="6">
        <f t="shared" si="37"/>
        <v>89.564333352079288</v>
      </c>
    </row>
    <row r="193" spans="2:9" x14ac:dyDescent="0.25">
      <c r="B193" s="1" t="s">
        <v>112</v>
      </c>
      <c r="C193" s="5">
        <v>269125508.11000001</v>
      </c>
      <c r="D193" s="8">
        <f t="shared" si="34"/>
        <v>0.94962386223179773</v>
      </c>
      <c r="E193" s="9">
        <v>394833219.56</v>
      </c>
      <c r="F193" s="6">
        <f t="shared" si="35"/>
        <v>1.0588483361113161</v>
      </c>
      <c r="G193" s="5">
        <v>343787641.67000002</v>
      </c>
      <c r="H193" s="6">
        <f t="shared" si="36"/>
        <v>1.0456495614060441</v>
      </c>
      <c r="I193" s="6">
        <f t="shared" si="37"/>
        <v>87.071610147979712</v>
      </c>
    </row>
    <row r="194" spans="2:9" x14ac:dyDescent="0.25">
      <c r="B194" s="1" t="s">
        <v>113</v>
      </c>
      <c r="C194" s="5">
        <v>275271322.11000001</v>
      </c>
      <c r="D194" s="8">
        <f t="shared" si="34"/>
        <v>0.97130969821302637</v>
      </c>
      <c r="E194" s="9">
        <v>363746113.74000001</v>
      </c>
      <c r="F194" s="6">
        <f t="shared" si="35"/>
        <v>0.97548014761718338</v>
      </c>
      <c r="G194" s="5">
        <v>316900880.85000002</v>
      </c>
      <c r="H194" s="6">
        <f t="shared" si="36"/>
        <v>0.96387195729411745</v>
      </c>
      <c r="I194" s="6">
        <f t="shared" si="37"/>
        <v>87.121447866936052</v>
      </c>
    </row>
    <row r="195" spans="2:9" x14ac:dyDescent="0.25">
      <c r="B195" s="1" t="s">
        <v>114</v>
      </c>
      <c r="C195" s="5">
        <v>483104534.19</v>
      </c>
      <c r="D195" s="8">
        <f t="shared" si="34"/>
        <v>1.7046603900202901</v>
      </c>
      <c r="E195" s="9">
        <v>686215261.84000003</v>
      </c>
      <c r="F195" s="6">
        <f t="shared" si="35"/>
        <v>1.8402653379145553</v>
      </c>
      <c r="G195" s="5">
        <v>630523174.00999999</v>
      </c>
      <c r="H195" s="6">
        <f t="shared" si="36"/>
        <v>1.9177719046479513</v>
      </c>
      <c r="I195" s="6">
        <f t="shared" si="37"/>
        <v>91.884166539713988</v>
      </c>
    </row>
    <row r="196" spans="2:9" x14ac:dyDescent="0.25">
      <c r="B196" s="1" t="s">
        <v>116</v>
      </c>
      <c r="C196" s="7">
        <v>0</v>
      </c>
      <c r="D196" s="8">
        <f t="shared" si="34"/>
        <v>0</v>
      </c>
      <c r="E196" s="9">
        <v>9751435.7300000004</v>
      </c>
      <c r="F196" s="6">
        <f t="shared" si="35"/>
        <v>2.615102019255975E-2</v>
      </c>
      <c r="G196" s="5">
        <v>9751436.0299999993</v>
      </c>
      <c r="H196" s="6">
        <f t="shared" si="36"/>
        <v>2.9659544358014607E-2</v>
      </c>
      <c r="I196" s="6">
        <f t="shared" si="37"/>
        <v>100.00000307647004</v>
      </c>
    </row>
    <row r="197" spans="2:9" x14ac:dyDescent="0.25">
      <c r="B197" s="36" t="s">
        <v>7</v>
      </c>
      <c r="C197" s="34">
        <f>+C19</f>
        <v>28340221725</v>
      </c>
      <c r="D197" s="37">
        <f t="shared" si="34"/>
        <v>100</v>
      </c>
      <c r="E197" s="34">
        <f>+E19</f>
        <v>37288930444</v>
      </c>
      <c r="F197" s="35">
        <f t="shared" si="35"/>
        <v>100</v>
      </c>
      <c r="G197" s="34">
        <f>+G19</f>
        <v>32877902345</v>
      </c>
      <c r="H197" s="35">
        <f t="shared" si="36"/>
        <v>100</v>
      </c>
      <c r="I197" s="35">
        <f t="shared" si="37"/>
        <v>88.170676802799647</v>
      </c>
    </row>
    <row r="198" spans="2:9" x14ac:dyDescent="0.25">
      <c r="C198" s="9"/>
      <c r="D198" s="8"/>
      <c r="E198" s="9"/>
      <c r="G198" s="9"/>
    </row>
    <row r="200" spans="2:9" x14ac:dyDescent="0.25">
      <c r="B200" s="14" t="s">
        <v>161</v>
      </c>
    </row>
    <row r="201" spans="2:9" x14ac:dyDescent="0.25">
      <c r="B201" s="15" t="s">
        <v>0</v>
      </c>
    </row>
    <row r="202" spans="2:9" x14ac:dyDescent="0.25">
      <c r="B202" s="2" t="s">
        <v>117</v>
      </c>
      <c r="C202" s="2" t="s">
        <v>2</v>
      </c>
      <c r="D202" s="2" t="s">
        <v>6</v>
      </c>
      <c r="E202" s="2" t="s">
        <v>3</v>
      </c>
      <c r="F202" s="2" t="s">
        <v>6</v>
      </c>
      <c r="G202" s="2" t="s">
        <v>4</v>
      </c>
      <c r="H202" s="2" t="s">
        <v>6</v>
      </c>
      <c r="I202" s="2" t="s">
        <v>5</v>
      </c>
    </row>
    <row r="203" spans="2:9" ht="30" x14ac:dyDescent="0.25">
      <c r="B203" s="46" t="s">
        <v>118</v>
      </c>
      <c r="C203" s="30">
        <f>+SUM(C204:C207)</f>
        <v>7045579723.4200001</v>
      </c>
      <c r="D203" s="42">
        <f>+C203/C$232*100</f>
        <v>29.350742133216993</v>
      </c>
      <c r="E203" s="30">
        <f>+SUM(E204:E207)</f>
        <v>11459319077.58</v>
      </c>
      <c r="F203" s="42">
        <f>+E203/E$232*100</f>
        <v>36.070598835791841</v>
      </c>
      <c r="G203" s="30">
        <f>+SUM(G204:G207)</f>
        <v>9949227279.4200001</v>
      </c>
      <c r="H203" s="42">
        <f>+G203/G$232*100</f>
        <v>34.864050849013211</v>
      </c>
      <c r="I203" s="42">
        <f>+G203/E203*100</f>
        <v>86.822150706018192</v>
      </c>
    </row>
    <row r="204" spans="2:9" ht="60" x14ac:dyDescent="0.25">
      <c r="B204" s="47" t="s">
        <v>119</v>
      </c>
      <c r="C204" s="43">
        <v>1552265570.48</v>
      </c>
      <c r="D204" s="44">
        <f t="shared" ref="D204:D232" si="38">+C204/C$232*100</f>
        <v>6.4664865447458251</v>
      </c>
      <c r="E204" s="43">
        <v>3084397422.6300001</v>
      </c>
      <c r="F204" s="44">
        <f t="shared" ref="F204:F232" si="39">+E204/E$232*100</f>
        <v>9.7087847304564558</v>
      </c>
      <c r="G204" s="43">
        <v>2582382778.1100001</v>
      </c>
      <c r="H204" s="44">
        <f t="shared" ref="H204:H232" si="40">+G204/G$232*100</f>
        <v>9.0491775852658556</v>
      </c>
      <c r="I204" s="44">
        <f t="shared" ref="I204:I232" si="41">+G204/E204*100</f>
        <v>83.724060951524763</v>
      </c>
    </row>
    <row r="205" spans="2:9" ht="30" x14ac:dyDescent="0.25">
      <c r="B205" s="47" t="s">
        <v>120</v>
      </c>
      <c r="C205" s="43">
        <v>1551769872.72</v>
      </c>
      <c r="D205" s="44">
        <f t="shared" si="38"/>
        <v>6.4644215482940206</v>
      </c>
      <c r="E205" s="43">
        <v>3083736748.1999998</v>
      </c>
      <c r="F205" s="44">
        <f t="shared" si="39"/>
        <v>9.7067051197776486</v>
      </c>
      <c r="G205" s="43">
        <v>2581733349.9099998</v>
      </c>
      <c r="H205" s="44">
        <f t="shared" si="40"/>
        <v>9.0469018610159502</v>
      </c>
      <c r="I205" s="44">
        <f t="shared" si="41"/>
        <v>83.720938611798729</v>
      </c>
    </row>
    <row r="206" spans="2:9" ht="30" x14ac:dyDescent="0.25">
      <c r="B206" s="47" t="s">
        <v>121</v>
      </c>
      <c r="C206" s="43">
        <v>581900432.51999998</v>
      </c>
      <c r="D206" s="44">
        <f t="shared" si="38"/>
        <v>2.4241028009844907</v>
      </c>
      <c r="E206" s="43">
        <v>577748372.60000002</v>
      </c>
      <c r="F206" s="44">
        <f t="shared" si="39"/>
        <v>1.8185836030047229</v>
      </c>
      <c r="G206" s="43">
        <v>574133031.36000001</v>
      </c>
      <c r="H206" s="44">
        <f t="shared" si="40"/>
        <v>2.0118751574644924</v>
      </c>
      <c r="I206" s="44">
        <f t="shared" si="41"/>
        <v>99.37423601494018</v>
      </c>
    </row>
    <row r="207" spans="2:9" ht="45" x14ac:dyDescent="0.25">
      <c r="B207" s="47" t="s">
        <v>122</v>
      </c>
      <c r="C207" s="43">
        <v>3359643847.6999998</v>
      </c>
      <c r="D207" s="44">
        <f t="shared" si="38"/>
        <v>13.995731239192654</v>
      </c>
      <c r="E207" s="43">
        <v>4713436534.1499996</v>
      </c>
      <c r="F207" s="44">
        <f t="shared" si="39"/>
        <v>14.83652538255302</v>
      </c>
      <c r="G207" s="43">
        <v>4210978120.04</v>
      </c>
      <c r="H207" s="44">
        <f t="shared" si="40"/>
        <v>14.756096245266914</v>
      </c>
      <c r="I207" s="44">
        <f t="shared" si="41"/>
        <v>89.339871016198785</v>
      </c>
    </row>
    <row r="208" spans="2:9" ht="30" x14ac:dyDescent="0.25">
      <c r="B208" s="46" t="s">
        <v>123</v>
      </c>
      <c r="C208" s="30">
        <f>+SUM(C209:C210)</f>
        <v>8359039121.1000004</v>
      </c>
      <c r="D208" s="42">
        <f t="shared" si="38"/>
        <v>34.822400903269646</v>
      </c>
      <c r="E208" s="30">
        <f>+SUM(E209:E210)</f>
        <v>8497098108.2799997</v>
      </c>
      <c r="F208" s="42">
        <f t="shared" si="39"/>
        <v>26.746389995526677</v>
      </c>
      <c r="G208" s="30">
        <f>+SUM(G209:G210)</f>
        <v>7929171223.2200003</v>
      </c>
      <c r="H208" s="42">
        <f t="shared" si="40"/>
        <v>27.785376788878612</v>
      </c>
      <c r="I208" s="42">
        <f t="shared" si="41"/>
        <v>93.316225400450733</v>
      </c>
    </row>
    <row r="209" spans="2:9" ht="60" x14ac:dyDescent="0.25">
      <c r="B209" s="47" t="s">
        <v>124</v>
      </c>
      <c r="C209" s="43">
        <v>8357709983.25</v>
      </c>
      <c r="D209" s="44">
        <f t="shared" si="38"/>
        <v>34.816863930610722</v>
      </c>
      <c r="E209" s="43">
        <v>8496471743.1199999</v>
      </c>
      <c r="F209" s="44">
        <f t="shared" si="39"/>
        <v>26.744418380436976</v>
      </c>
      <c r="G209" s="43">
        <v>7928567312.1700001</v>
      </c>
      <c r="H209" s="44">
        <f t="shared" si="40"/>
        <v>27.783260565682159</v>
      </c>
      <c r="I209" s="44">
        <f t="shared" si="41"/>
        <v>93.31599694414497</v>
      </c>
    </row>
    <row r="210" spans="2:9" ht="30" x14ac:dyDescent="0.25">
      <c r="B210" s="47" t="s">
        <v>125</v>
      </c>
      <c r="C210" s="43">
        <v>1329137.8500000001</v>
      </c>
      <c r="D210" s="44">
        <f t="shared" si="38"/>
        <v>5.5369726589243676E-3</v>
      </c>
      <c r="E210" s="43">
        <v>626365.16</v>
      </c>
      <c r="F210" s="44">
        <f t="shared" si="39"/>
        <v>1.9716150897028592E-3</v>
      </c>
      <c r="G210" s="43">
        <v>603911.05000000005</v>
      </c>
      <c r="H210" s="44">
        <f t="shared" si="40"/>
        <v>2.1162231964519333E-3</v>
      </c>
      <c r="I210" s="44">
        <f t="shared" si="41"/>
        <v>96.415172580799364</v>
      </c>
    </row>
    <row r="211" spans="2:9" ht="30" x14ac:dyDescent="0.25">
      <c r="B211" s="46" t="s">
        <v>126</v>
      </c>
      <c r="C211" s="30">
        <f>SUM(C212:C219)</f>
        <v>6908658639.3500004</v>
      </c>
      <c r="D211" s="42">
        <f t="shared" si="38"/>
        <v>28.780351109497467</v>
      </c>
      <c r="E211" s="30">
        <f>SUM(E212:E219)</f>
        <v>8679404831.3099995</v>
      </c>
      <c r="F211" s="42">
        <f t="shared" si="39"/>
        <v>27.320238461300576</v>
      </c>
      <c r="G211" s="30">
        <f>SUM(G212:G219)</f>
        <v>8039391970.71</v>
      </c>
      <c r="H211" s="42">
        <f t="shared" si="40"/>
        <v>28.171611984556204</v>
      </c>
      <c r="I211" s="42">
        <f t="shared" si="41"/>
        <v>92.626074332986249</v>
      </c>
    </row>
    <row r="212" spans="2:9" ht="45" x14ac:dyDescent="0.25">
      <c r="B212" s="47" t="s">
        <v>127</v>
      </c>
      <c r="C212" s="43">
        <v>6437148082.6999998</v>
      </c>
      <c r="D212" s="44">
        <f t="shared" si="38"/>
        <v>26.816114622992128</v>
      </c>
      <c r="E212" s="43">
        <v>7999913721.3000002</v>
      </c>
      <c r="F212" s="44">
        <f t="shared" si="39"/>
        <v>25.181398354333805</v>
      </c>
      <c r="G212" s="43">
        <v>7422561525.3599997</v>
      </c>
      <c r="H212" s="44">
        <f t="shared" si="40"/>
        <v>26.010116683671335</v>
      </c>
      <c r="I212" s="44">
        <f t="shared" si="41"/>
        <v>92.783019716790392</v>
      </c>
    </row>
    <row r="213" spans="2:9" ht="30" x14ac:dyDescent="0.25">
      <c r="B213" s="47" t="s">
        <v>128</v>
      </c>
      <c r="C213" s="43">
        <v>14909455.050000001</v>
      </c>
      <c r="D213" s="44">
        <f t="shared" si="38"/>
        <v>6.2110370998246608E-2</v>
      </c>
      <c r="E213" s="43">
        <v>15525333.09</v>
      </c>
      <c r="F213" s="44">
        <f t="shared" si="39"/>
        <v>4.8869226687044846E-2</v>
      </c>
      <c r="G213" s="43">
        <v>14765144.539999999</v>
      </c>
      <c r="H213" s="44">
        <f t="shared" si="40"/>
        <v>5.1739972922359351E-2</v>
      </c>
      <c r="I213" s="44">
        <f t="shared" si="41"/>
        <v>95.103560447990361</v>
      </c>
    </row>
    <row r="214" spans="2:9" ht="30" x14ac:dyDescent="0.25">
      <c r="B214" s="47" t="s">
        <v>129</v>
      </c>
      <c r="C214" s="43">
        <v>355081174.01999998</v>
      </c>
      <c r="D214" s="44">
        <f t="shared" si="38"/>
        <v>1.4792105666447655</v>
      </c>
      <c r="E214" s="43">
        <v>501576166.06999999</v>
      </c>
      <c r="F214" s="44">
        <f t="shared" si="39"/>
        <v>1.5788156826265993</v>
      </c>
      <c r="G214" s="43">
        <v>456437818.57999998</v>
      </c>
      <c r="H214" s="44">
        <f t="shared" si="40"/>
        <v>1.5994479640949029</v>
      </c>
      <c r="I214" s="44">
        <f>+G214/E214*100</f>
        <v>91.000699286875502</v>
      </c>
    </row>
    <row r="215" spans="2:9" ht="30" x14ac:dyDescent="0.25">
      <c r="B215" s="47" t="s">
        <v>130</v>
      </c>
      <c r="C215" s="43">
        <v>9868774.8900000006</v>
      </c>
      <c r="D215" s="44">
        <f t="shared" si="38"/>
        <v>4.1111715194183461E-2</v>
      </c>
      <c r="E215" s="43">
        <v>39233442.590000004</v>
      </c>
      <c r="F215" s="44">
        <f t="shared" si="39"/>
        <v>0.12349545021219702</v>
      </c>
      <c r="G215" s="43">
        <v>25217190.890000001</v>
      </c>
      <c r="H215" s="44">
        <f t="shared" si="40"/>
        <v>8.8366000772422307E-2</v>
      </c>
      <c r="I215" s="44">
        <f t="shared" si="41"/>
        <v>64.274734066868433</v>
      </c>
    </row>
    <row r="216" spans="2:9" ht="30" x14ac:dyDescent="0.25">
      <c r="B216" s="47" t="s">
        <v>131</v>
      </c>
      <c r="C216" s="43">
        <v>40473847.359999999</v>
      </c>
      <c r="D216" s="44">
        <f t="shared" si="38"/>
        <v>0.16860748208607421</v>
      </c>
      <c r="E216" s="43">
        <v>61613127.939999998</v>
      </c>
      <c r="F216" s="44">
        <f t="shared" si="39"/>
        <v>0.19394018142755071</v>
      </c>
      <c r="G216" s="43">
        <v>61344593.07</v>
      </c>
      <c r="H216" s="44">
        <f t="shared" si="40"/>
        <v>0.21496352953243444</v>
      </c>
      <c r="I216" s="44">
        <f t="shared" si="41"/>
        <v>99.564159653992078</v>
      </c>
    </row>
    <row r="217" spans="2:9" ht="30" x14ac:dyDescent="0.25">
      <c r="B217" s="47" t="s">
        <v>132</v>
      </c>
      <c r="C217" s="43">
        <v>20195167.620000001</v>
      </c>
      <c r="D217" s="44">
        <f t="shared" si="38"/>
        <v>8.4129792071104367E-2</v>
      </c>
      <c r="E217" s="43">
        <v>28984335.710000001</v>
      </c>
      <c r="F217" s="44">
        <f t="shared" si="39"/>
        <v>9.1234246890183723E-2</v>
      </c>
      <c r="G217" s="43">
        <v>27302701.030000001</v>
      </c>
      <c r="H217" s="44">
        <f t="shared" si="40"/>
        <v>9.567403882654256E-2</v>
      </c>
      <c r="I217" s="44">
        <f t="shared" si="41"/>
        <v>94.19812585382175</v>
      </c>
    </row>
    <row r="218" spans="2:9" ht="30" x14ac:dyDescent="0.25">
      <c r="B218" s="47" t="s">
        <v>133</v>
      </c>
      <c r="C218" s="43">
        <v>17403151.84</v>
      </c>
      <c r="D218" s="44">
        <f t="shared" si="38"/>
        <v>7.2498707276441865E-2</v>
      </c>
      <c r="E218" s="43">
        <v>19724132.170000002</v>
      </c>
      <c r="F218" s="44">
        <f t="shared" si="39"/>
        <v>6.2085823256302443E-2</v>
      </c>
      <c r="G218" s="43">
        <v>19045662.02</v>
      </c>
      <c r="H218" s="44">
        <f t="shared" si="40"/>
        <v>6.6739748773445323E-2</v>
      </c>
      <c r="I218" s="44">
        <f t="shared" si="41"/>
        <v>96.560202780267616</v>
      </c>
    </row>
    <row r="219" spans="2:9" ht="30" x14ac:dyDescent="0.25">
      <c r="B219" s="47" t="s">
        <v>134</v>
      </c>
      <c r="C219" s="43">
        <v>13578985.869999999</v>
      </c>
      <c r="D219" s="44">
        <f t="shared" si="38"/>
        <v>5.6567852234522036E-2</v>
      </c>
      <c r="E219" s="43">
        <v>12834572.439999999</v>
      </c>
      <c r="F219" s="44">
        <f t="shared" si="39"/>
        <v>4.0399495866897256E-2</v>
      </c>
      <c r="G219" s="43">
        <v>12717335.220000001</v>
      </c>
      <c r="H219" s="44">
        <f t="shared" si="40"/>
        <v>4.4564045962760819E-2</v>
      </c>
      <c r="I219" s="44">
        <f t="shared" si="41"/>
        <v>99.086551417680113</v>
      </c>
    </row>
    <row r="220" spans="2:9" ht="30" x14ac:dyDescent="0.25">
      <c r="B220" s="46" t="s">
        <v>135</v>
      </c>
      <c r="C220" s="30">
        <f>SUM(C221:C231)</f>
        <v>1691497902.8699999</v>
      </c>
      <c r="D220" s="42">
        <f t="shared" si="38"/>
        <v>7.0465058540158898</v>
      </c>
      <c r="E220" s="30">
        <f>SUM(E221:E231)</f>
        <v>3133318078.75</v>
      </c>
      <c r="F220" s="42">
        <f t="shared" si="39"/>
        <v>9.8627727073809002</v>
      </c>
      <c r="G220" s="45">
        <f>SUM(G221:G231)</f>
        <v>2619419165.6199999</v>
      </c>
      <c r="H220" s="42">
        <f t="shared" si="40"/>
        <v>9.178960377551979</v>
      </c>
      <c r="I220" s="42">
        <f t="shared" si="41"/>
        <v>83.598891009015787</v>
      </c>
    </row>
    <row r="221" spans="2:9" ht="45" x14ac:dyDescent="0.25">
      <c r="B221" s="47" t="s">
        <v>136</v>
      </c>
      <c r="C221" s="43">
        <v>13784283.52</v>
      </c>
      <c r="D221" s="44">
        <f t="shared" si="38"/>
        <v>5.7423088939271227E-2</v>
      </c>
      <c r="E221" s="43">
        <v>23454537.399999999</v>
      </c>
      <c r="F221" s="44">
        <f t="shared" si="39"/>
        <v>7.3828052409300765E-2</v>
      </c>
      <c r="G221" s="43">
        <v>22206402.550000001</v>
      </c>
      <c r="H221" s="44">
        <f t="shared" si="40"/>
        <v>7.7815605768530582E-2</v>
      </c>
      <c r="I221" s="44">
        <f t="shared" si="41"/>
        <v>94.678492998118145</v>
      </c>
    </row>
    <row r="222" spans="2:9" ht="30" x14ac:dyDescent="0.25">
      <c r="B222" s="47" t="s">
        <v>137</v>
      </c>
      <c r="C222" s="43">
        <v>163743306.69</v>
      </c>
      <c r="D222" s="44">
        <f t="shared" si="38"/>
        <v>0.68212805182276426</v>
      </c>
      <c r="E222" s="43">
        <v>163814959.59</v>
      </c>
      <c r="F222" s="44">
        <f t="shared" si="39"/>
        <v>0.51564178034216979</v>
      </c>
      <c r="G222" s="43">
        <v>159464435.41</v>
      </c>
      <c r="H222" s="44">
        <f t="shared" si="40"/>
        <v>0.5587947715541105</v>
      </c>
      <c r="I222" s="44">
        <f t="shared" si="41"/>
        <v>97.34424487794729</v>
      </c>
    </row>
    <row r="223" spans="2:9" ht="45" x14ac:dyDescent="0.25">
      <c r="B223" s="47" t="s">
        <v>138</v>
      </c>
      <c r="C223" s="43">
        <v>210097.52</v>
      </c>
      <c r="D223" s="44">
        <f t="shared" si="38"/>
        <v>8.7523218449298945E-4</v>
      </c>
      <c r="E223" s="43">
        <v>151753.4</v>
      </c>
      <c r="F223" s="44">
        <f t="shared" si="39"/>
        <v>4.7767550378075593E-4</v>
      </c>
      <c r="G223" s="43">
        <v>143265.60000000001</v>
      </c>
      <c r="H223" s="44">
        <f t="shared" si="40"/>
        <v>5.0203086360748662E-4</v>
      </c>
      <c r="I223" s="44">
        <f t="shared" si="41"/>
        <v>94.406846897664238</v>
      </c>
    </row>
    <row r="224" spans="2:9" ht="30" x14ac:dyDescent="0.25">
      <c r="B224" s="47" t="s">
        <v>139</v>
      </c>
      <c r="C224" s="43">
        <v>2366534.4900000002</v>
      </c>
      <c r="D224" s="44">
        <f t="shared" si="38"/>
        <v>9.8585987657574606E-3</v>
      </c>
      <c r="E224" s="43">
        <v>1455288.57</v>
      </c>
      <c r="F224" s="44">
        <f t="shared" si="39"/>
        <v>4.580824553658277E-3</v>
      </c>
      <c r="G224" s="43">
        <v>1408562.33</v>
      </c>
      <c r="H224" s="44">
        <f t="shared" si="40"/>
        <v>4.9358796736611839E-3</v>
      </c>
      <c r="I224" s="44">
        <f t="shared" si="41"/>
        <v>96.789211365825551</v>
      </c>
    </row>
    <row r="225" spans="2:9" ht="30" x14ac:dyDescent="0.25">
      <c r="B225" s="47" t="s">
        <v>140</v>
      </c>
      <c r="C225" s="43">
        <v>140052976.56</v>
      </c>
      <c r="D225" s="44">
        <f t="shared" si="38"/>
        <v>0.58343797975032863</v>
      </c>
      <c r="E225" s="43">
        <v>1061382648.87</v>
      </c>
      <c r="F225" s="44">
        <f t="shared" si="39"/>
        <v>3.3409234422631093</v>
      </c>
      <c r="G225" s="43">
        <v>750092500.82000005</v>
      </c>
      <c r="H225" s="44">
        <f t="shared" si="40"/>
        <v>2.6284717753051954</v>
      </c>
      <c r="I225" s="44">
        <f t="shared" si="41"/>
        <v>70.671260889612739</v>
      </c>
    </row>
    <row r="226" spans="2:9" ht="30" x14ac:dyDescent="0.25">
      <c r="B226" s="47" t="s">
        <v>141</v>
      </c>
      <c r="C226" s="43">
        <v>31983988.68</v>
      </c>
      <c r="D226" s="44">
        <f t="shared" si="38"/>
        <v>0.13324010812310136</v>
      </c>
      <c r="E226" s="43">
        <v>31403227.530000001</v>
      </c>
      <c r="F226" s="44">
        <f t="shared" si="39"/>
        <v>9.8848213817512215E-2</v>
      </c>
      <c r="G226" s="43">
        <v>31233072.649999999</v>
      </c>
      <c r="H226" s="44">
        <f t="shared" si="40"/>
        <v>0.10944683465950564</v>
      </c>
      <c r="I226" s="44">
        <f t="shared" si="41"/>
        <v>99.458161172008673</v>
      </c>
    </row>
    <row r="227" spans="2:9" ht="30" x14ac:dyDescent="0.25">
      <c r="B227" s="47" t="s">
        <v>142</v>
      </c>
      <c r="C227" s="43">
        <v>31983988.68</v>
      </c>
      <c r="D227" s="44">
        <f t="shared" si="38"/>
        <v>0.13324010812310136</v>
      </c>
      <c r="E227" s="43">
        <v>31403227.530000001</v>
      </c>
      <c r="F227" s="44">
        <f t="shared" si="39"/>
        <v>9.8848213817512215E-2</v>
      </c>
      <c r="G227" s="43">
        <v>31233072.649999999</v>
      </c>
      <c r="H227" s="44">
        <f t="shared" si="40"/>
        <v>0.10944683465950564</v>
      </c>
      <c r="I227" s="44">
        <f t="shared" si="41"/>
        <v>99.458161172008673</v>
      </c>
    </row>
    <row r="228" spans="2:9" ht="30" x14ac:dyDescent="0.25">
      <c r="B228" s="47" t="s">
        <v>143</v>
      </c>
      <c r="C228" s="43">
        <v>149902484.33000001</v>
      </c>
      <c r="D228" s="44">
        <f t="shared" si="38"/>
        <v>0.62446943124827003</v>
      </c>
      <c r="E228" s="43">
        <v>159258889.49000001</v>
      </c>
      <c r="F228" s="44">
        <f t="shared" si="39"/>
        <v>0.5013005986600596</v>
      </c>
      <c r="G228" s="43">
        <v>155654307.41999999</v>
      </c>
      <c r="H228" s="44">
        <f t="shared" si="40"/>
        <v>0.54544333307010062</v>
      </c>
      <c r="I228" s="44">
        <f t="shared" si="41"/>
        <v>97.736652514943998</v>
      </c>
    </row>
    <row r="229" spans="2:9" ht="30" x14ac:dyDescent="0.25">
      <c r="B229" s="47" t="s">
        <v>144</v>
      </c>
      <c r="C229" s="43">
        <v>9328921.9499999993</v>
      </c>
      <c r="D229" s="44">
        <f t="shared" si="38"/>
        <v>3.8862775425731341E-2</v>
      </c>
      <c r="E229" s="43">
        <v>38833459.18</v>
      </c>
      <c r="F229" s="44">
        <f t="shared" si="39"/>
        <v>0.12223641893595744</v>
      </c>
      <c r="G229" s="43">
        <v>24909081.949999999</v>
      </c>
      <c r="H229" s="44">
        <f t="shared" si="40"/>
        <v>8.7286326396763467E-2</v>
      </c>
      <c r="I229" s="44">
        <f t="shared" si="41"/>
        <v>64.143350801024368</v>
      </c>
    </row>
    <row r="230" spans="2:9" ht="30" x14ac:dyDescent="0.25">
      <c r="B230" s="47" t="s">
        <v>145</v>
      </c>
      <c r="C230" s="43">
        <v>20195167.620000001</v>
      </c>
      <c r="D230" s="44">
        <f t="shared" si="38"/>
        <v>8.4129792071104367E-2</v>
      </c>
      <c r="E230" s="43">
        <v>28984335.710000001</v>
      </c>
      <c r="F230" s="44">
        <f t="shared" si="39"/>
        <v>9.1234246890183723E-2</v>
      </c>
      <c r="G230" s="43">
        <v>27302701.030000001</v>
      </c>
      <c r="H230" s="44">
        <f t="shared" si="40"/>
        <v>9.567403882654256E-2</v>
      </c>
      <c r="I230" s="44">
        <f t="shared" si="41"/>
        <v>94.19812585382175</v>
      </c>
    </row>
    <row r="231" spans="2:9" ht="30" x14ac:dyDescent="0.25">
      <c r="B231" s="47" t="s">
        <v>146</v>
      </c>
      <c r="C231" s="43">
        <v>1127946152.8299999</v>
      </c>
      <c r="D231" s="44">
        <f t="shared" si="38"/>
        <v>4.6988406875619679</v>
      </c>
      <c r="E231" s="43">
        <v>1593175751.48</v>
      </c>
      <c r="F231" s="44">
        <f t="shared" si="39"/>
        <v>5.014853240187656</v>
      </c>
      <c r="G231" s="43">
        <v>1415771763.21</v>
      </c>
      <c r="H231" s="44">
        <f t="shared" si="40"/>
        <v>4.961142946774455</v>
      </c>
      <c r="I231" s="44">
        <f t="shared" si="41"/>
        <v>88.864757192971439</v>
      </c>
    </row>
    <row r="232" spans="2:9" x14ac:dyDescent="0.25">
      <c r="B232" s="36" t="s">
        <v>147</v>
      </c>
      <c r="C232" s="39">
        <f>+C203+C208+C211+C220</f>
        <v>24004775386.740002</v>
      </c>
      <c r="D232" s="40">
        <f t="shared" si="38"/>
        <v>100</v>
      </c>
      <c r="E232" s="34">
        <f>+E203+E208+E211+E220</f>
        <v>31769140095.919998</v>
      </c>
      <c r="F232" s="41">
        <f t="shared" si="39"/>
        <v>100</v>
      </c>
      <c r="G232" s="34">
        <f>+G203+G208+G211+G220</f>
        <v>28537209638.969997</v>
      </c>
      <c r="H232" s="41">
        <f t="shared" si="40"/>
        <v>100</v>
      </c>
      <c r="I232" s="41">
        <f t="shared" si="41"/>
        <v>89.826824247707393</v>
      </c>
    </row>
    <row r="233" spans="2:9" x14ac:dyDescent="0.25">
      <c r="C233" s="5"/>
      <c r="F233" s="11"/>
      <c r="G233" s="5"/>
    </row>
    <row r="236" spans="2:9" x14ac:dyDescent="0.25">
      <c r="E236" s="29"/>
    </row>
    <row r="237" spans="2:9" x14ac:dyDescent="0.25">
      <c r="E237" s="7"/>
    </row>
    <row r="238" spans="2:9" x14ac:dyDescent="0.25">
      <c r="E238" s="29"/>
    </row>
    <row r="239" spans="2:9" x14ac:dyDescent="0.25">
      <c r="E239" s="29"/>
    </row>
    <row r="240" spans="2:9" x14ac:dyDescent="0.25">
      <c r="E240" s="29"/>
    </row>
    <row r="241" spans="3:5" x14ac:dyDescent="0.25">
      <c r="E241" s="29"/>
    </row>
    <row r="246" spans="3:5" x14ac:dyDescent="0.25">
      <c r="C246" s="7"/>
      <c r="E246" s="5"/>
    </row>
    <row r="247" spans="3:5" x14ac:dyDescent="0.25">
      <c r="C247" s="7"/>
      <c r="E247" s="5"/>
    </row>
    <row r="248" spans="3:5" x14ac:dyDescent="0.25">
      <c r="C248" s="7"/>
      <c r="E24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 Rojas, José Carlos</dc:creator>
  <cp:lastModifiedBy>Chagua Ambrosio, Vanessa</cp:lastModifiedBy>
  <dcterms:created xsi:type="dcterms:W3CDTF">2018-04-20T22:28:29Z</dcterms:created>
  <dcterms:modified xsi:type="dcterms:W3CDTF">2020-06-30T22:42:36Z</dcterms:modified>
</cp:coreProperties>
</file>