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L:\OPMI\PROGRAMACION\PMI\ACTUALIZACION DE BRECHAS PARA 2019\Indicadoresdebrecha 2020-2022-Sector Ambiente\MEF\Indicadoresbrecha2019verfinal\Matrices\"/>
    </mc:Choice>
  </mc:AlternateContent>
  <xr:revisionPtr revIDLastSave="0" documentId="13_ncr:1_{F8A45FD5-F697-4BFF-A5EE-A69541D3637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ndicadoresbrechas" sheetId="3" r:id="rId1"/>
  </sheets>
  <definedNames>
    <definedName name="_xlnm.Print_Area" localSheetId="0">Indicadoresbrechas!$A$1:$I$408</definedName>
    <definedName name="_xlnm.Print_Titles" localSheetId="0">Indicadoresbrechas!$18:$20</definedName>
  </definedNames>
  <calcPr calcId="18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H22" i="3" s="1"/>
  <c r="I22" i="3" s="1"/>
  <c r="I261" i="3" l="1"/>
  <c r="H261" i="3"/>
  <c r="G261" i="3"/>
  <c r="F261" i="3"/>
  <c r="I384" i="3" l="1"/>
  <c r="H384" i="3"/>
  <c r="G384" i="3"/>
  <c r="F384" i="3"/>
  <c r="I380" i="3"/>
  <c r="H380" i="3"/>
  <c r="G380" i="3"/>
  <c r="F380" i="3"/>
  <c r="I376" i="3"/>
  <c r="H376" i="3"/>
  <c r="G376" i="3"/>
  <c r="F376" i="3"/>
  <c r="I372" i="3"/>
  <c r="H372" i="3"/>
  <c r="G372" i="3"/>
  <c r="F372" i="3"/>
  <c r="G371" i="3" l="1"/>
  <c r="F371" i="3"/>
  <c r="I371" i="3"/>
  <c r="H371" i="3"/>
  <c r="H351" i="3" l="1"/>
  <c r="H349" i="3" s="1"/>
  <c r="I349" i="3"/>
  <c r="G349" i="3"/>
  <c r="F349" i="3"/>
  <c r="G347" i="3"/>
  <c r="H347" i="3" s="1"/>
  <c r="H345" i="3" s="1"/>
  <c r="I345" i="3"/>
  <c r="F345" i="3"/>
  <c r="H343" i="3"/>
  <c r="I343" i="3" s="1"/>
  <c r="I341" i="3" s="1"/>
  <c r="G341" i="3"/>
  <c r="F341" i="3"/>
  <c r="I112" i="3"/>
  <c r="H112" i="3"/>
  <c r="G112" i="3"/>
  <c r="F112" i="3"/>
  <c r="G90" i="3"/>
  <c r="H90" i="3" s="1"/>
  <c r="F89" i="3"/>
  <c r="G70" i="3"/>
  <c r="H70" i="3" s="1"/>
  <c r="I70" i="3" s="1"/>
  <c r="G68" i="3"/>
  <c r="H68" i="3" s="1"/>
  <c r="F67" i="3"/>
  <c r="F47" i="3"/>
  <c r="G45" i="3"/>
  <c r="H45" i="3" s="1"/>
  <c r="I340" i="3" l="1"/>
  <c r="H341" i="3"/>
  <c r="H340" i="3" s="1"/>
  <c r="I45" i="3"/>
  <c r="F340" i="3"/>
  <c r="G47" i="3"/>
  <c r="H47" i="3" s="1"/>
  <c r="I47" i="3" s="1"/>
  <c r="G345" i="3"/>
  <c r="G340" i="3" s="1"/>
  <c r="I90" i="3"/>
  <c r="I89" i="3" s="1"/>
  <c r="H89" i="3"/>
  <c r="G89" i="3"/>
  <c r="I68" i="3"/>
  <c r="I67" i="3" s="1"/>
  <c r="H67" i="3"/>
  <c r="G67" i="3"/>
</calcChain>
</file>

<file path=xl/sharedStrings.xml><?xml version="1.0" encoding="utf-8"?>
<sst xmlns="http://schemas.openxmlformats.org/spreadsheetml/2006/main" count="580" uniqueCount="207">
  <si>
    <t>V1</t>
  </si>
  <si>
    <t>V2</t>
  </si>
  <si>
    <t>Fórmula</t>
  </si>
  <si>
    <t>Nacional</t>
  </si>
  <si>
    <t>Indicador</t>
  </si>
  <si>
    <t>PERÚ</t>
  </si>
  <si>
    <t>Variable 1 (V1)</t>
  </si>
  <si>
    <t>Variable 2 (V2)</t>
  </si>
  <si>
    <t>Valores de los Indicadores de Brechas</t>
  </si>
  <si>
    <t>Nivel de Desagregación del Indicador de Brecha</t>
  </si>
  <si>
    <t>Provincia</t>
  </si>
  <si>
    <t>Región</t>
  </si>
  <si>
    <t>Año 2020</t>
  </si>
  <si>
    <t>Año 2021</t>
  </si>
  <si>
    <t>Distrito</t>
  </si>
  <si>
    <t>Año 2022</t>
  </si>
  <si>
    <t>Variables</t>
  </si>
  <si>
    <t>Nombre del Indicador</t>
  </si>
  <si>
    <t>Unidad de Medida (Variables)</t>
  </si>
  <si>
    <t>b) Si la fórmula del indicador de brechas tiene más de dos variables, incorporar las filas correspondientes.</t>
  </si>
  <si>
    <t xml:space="preserve">Instrucciones: </t>
  </si>
  <si>
    <t>a) En caso el Sector determine valores a nivel de distrito, debe incorporar las filas correspondientes.</t>
  </si>
  <si>
    <t>d) Si algún indicador no aplica a nivel de región, provincia o distrito, en el casillero correspondiente consignar: N/A</t>
  </si>
  <si>
    <t>c) Si el Sector no cuenta con valores del indicador a nivel de región, provincia o distrito, en el casillero correspondiente consignar: S/I</t>
  </si>
  <si>
    <t>REPORTE DE VALORES DE INDICADORES DE BRECHAS</t>
  </si>
  <si>
    <t>SECTOR AMBIENTE</t>
  </si>
  <si>
    <t>V1SMS.</t>
  </si>
  <si>
    <t>V2SMS.</t>
  </si>
  <si>
    <t>V3SMS.</t>
  </si>
  <si>
    <t>V1SCV.</t>
  </si>
  <si>
    <t>V2SCV.</t>
  </si>
  <si>
    <t>V3SCV.</t>
  </si>
  <si>
    <t>V1SCFEN.</t>
  </si>
  <si>
    <t>V2SCFEN.</t>
  </si>
  <si>
    <t>V3SCFEN.</t>
  </si>
  <si>
    <t>TOTAL</t>
  </si>
  <si>
    <t>Año 2019</t>
  </si>
  <si>
    <t>CENTROS DE MONITOREO</t>
  </si>
  <si>
    <t>PORCENTAJE DE POBLACIÓN NO ATENDIDA POR UN ADECUADO SERVICIO DE LIMPIEZA PÚBLICA</t>
  </si>
  <si>
    <t>POBLACIÓN</t>
  </si>
  <si>
    <t>Población no atendida por un adecuado servicio de Limpieza Pública (LP)</t>
  </si>
  <si>
    <t>Población atendida por un adecuado servicio de LP</t>
  </si>
  <si>
    <t>Variable n (Vn)</t>
  </si>
  <si>
    <t>Población total a nivel nacional</t>
  </si>
  <si>
    <t>[(Población no atendida por un adecuado servicio de LP- Población atendida por un adecuado servicio de LP)/(Población total a nivel nacional)]*100</t>
  </si>
  <si>
    <t>Valores numéricos de los Indicadores de Brechas</t>
  </si>
  <si>
    <t>Línea Base (Año 2019)</t>
  </si>
  <si>
    <t>PORCENTAJE DE HECTÁREAS DE ÁREAS DEGRADADAS POR RESIDUOS SÓLIDOS SIN INTERVENCIÓN</t>
  </si>
  <si>
    <t>HECTÁREAS</t>
  </si>
  <si>
    <t>Cantidad total de áreas degradadas por RS (ha) sin intervención</t>
  </si>
  <si>
    <t>Cantidad total de áreas degradadas por RS (ha) con intervención</t>
  </si>
  <si>
    <t>Variable 3 (V3)</t>
  </si>
  <si>
    <t>Cantidad total de áreas degradadas por RS (ha)</t>
  </si>
  <si>
    <t>( (Cantidad total de áreas degradadas por RS (ha) sin intervención - Cantidad total de áreas degradadas (ha) por RS con intervención)/ Cantidad total de áreas degradadas por RS (ha) ) x 100</t>
  </si>
  <si>
    <t>V3</t>
  </si>
  <si>
    <t>PORCENTAJE DE UNIDADES FISCALIZABLES PRIORIZADAS NO ATENDIDAS POR UN ADECUADO SERVICIO DE FISCALIZACIÓN AMBIENTAL</t>
  </si>
  <si>
    <t>Total de UFP no atendidas por el servicio de fiscalización ambiental</t>
  </si>
  <si>
    <t>Total de UFP atendidas por el servicio de fiscalización ambiental</t>
  </si>
  <si>
    <t>Total de UFP para ser atendidas por el servicio de fiscalización ambiental</t>
  </si>
  <si>
    <t>[Total de UFP no atendidas por el servicio de fiscalización ambiental-Total de UFP atendidas por el servicio de fiscalización ambiental]/(Total de UFP para ser atendidas por el servicio de fiscalización ambiental) x 100</t>
  </si>
  <si>
    <t>N° ha de ED que requieren de recuperación</t>
  </si>
  <si>
    <t xml:space="preserve">N° ha de ED con intervención de recuperación </t>
  </si>
  <si>
    <t>Nº de ha de ED</t>
  </si>
  <si>
    <t>% SED=[(Nº ha de ED que requieren de recuperación - Nº ha de ED con intervención de recuperación)/(Nº de ha de ED)]x100%</t>
  </si>
  <si>
    <t>Número Total de hectáreas de comunidades sin intervención</t>
  </si>
  <si>
    <t>Número de hectáreas de comunidades con intervención.</t>
  </si>
  <si>
    <t>Número de hectáreas de comunidades sin intervención</t>
  </si>
  <si>
    <t>% SCSI=[(N° ha de comunidades sin intervención-N° ha de comunidades con intervención)/(N° Total de ha de comunidades sin intervención)]*100%</t>
  </si>
  <si>
    <t>Porcentaje de valor brecha de IGP (%VBIGP)</t>
  </si>
  <si>
    <t>V4</t>
  </si>
  <si>
    <t>V5</t>
  </si>
  <si>
    <t>V6</t>
  </si>
  <si>
    <t>∑ Especies silvestres  (CR+EN+ISC) con intervención de recuperación</t>
  </si>
  <si>
    <t xml:space="preserve">∑ Especies silvestres  (CR+EN+ISC) que requieren recuperación </t>
  </si>
  <si>
    <t>(∑ Especies silvestres  (CR+EN+ISC) que requieren recuperación - ∑ Especies silvestres (CR+EN+ISC) con intervención de recuperación/∑ Especies silvestres  (CR+EN+ISC) que requieren recuperación)*100</t>
  </si>
  <si>
    <t>PORCENTAJE DE SUPERFICIE DE ECOSISTEMAS DEGRADADOS QUE BRINDAN SERVICIOS ECOSISTÉMICOS QUE REQUIEREN DE RECUPERACIÓN</t>
  </si>
  <si>
    <t>PORCENTAJE DE ESPECIES QUE REQUIEREN DE RECUPERACIÓN</t>
  </si>
  <si>
    <t xml:space="preserve">PORCENTAJE DE SUPERFICIE DE COMUNIDADES CON POTENCIAL PARA EL APOYO AL USO SOSTENIBLE DE LA BIODIVERSIDAD SIN INTERVENCIÓN </t>
  </si>
  <si>
    <t>PORCENTAJE DE INSTITUCIONES PÚBLICAS DE INVESTIGACIÓN (IPI) QUE NO DISPONEN DE LAS CAPACIDADES SUFICIENTES PARA LA GENERACIÓN DE CONOCIMIENTO</t>
  </si>
  <si>
    <t>Total de Especies que requieren recuperación</t>
  </si>
  <si>
    <t>Variable 2 (TSCA)</t>
  </si>
  <si>
    <t>Total de Subcuencas Atendidas</t>
  </si>
  <si>
    <t>SEDES</t>
  </si>
  <si>
    <t>V1SMM.</t>
  </si>
  <si>
    <t>V2SMM.</t>
  </si>
  <si>
    <t>V3SMM.</t>
  </si>
  <si>
    <t>V1SMH.</t>
  </si>
  <si>
    <t>V2SMH.</t>
  </si>
  <si>
    <t>V3SMH.</t>
  </si>
  <si>
    <t>V1SMA.</t>
  </si>
  <si>
    <t>V2SMA.</t>
  </si>
  <si>
    <t>V3SMA.</t>
  </si>
  <si>
    <t>PORCENTAJE DE SEDES QUE BRINDAN EL SERVICIO DE INFORMACIÓN HIDROMETEOROLÓGICA Y AMBIENTAL CON CAPACIDAD OPERATIVA INADECUADA</t>
  </si>
  <si>
    <t>Hectáreas con capacidad operativa inadecuada en servicios de vigilancia y control (HCOI)</t>
  </si>
  <si>
    <t>Total de hectáreas con capacidad operativa inadecuada en servicios de vigilancia y control (HTCOI)</t>
  </si>
  <si>
    <t>% HCOI=HTCOI/(HTCOI+HTCOA) x100 %</t>
  </si>
  <si>
    <t>PORCENTAJE  DE SUPERFICIE CON VIGILANCIA Y CONTROL CON CAPACIDAD OPERATIVA INADECUADA EN ANP</t>
  </si>
  <si>
    <t>V7</t>
  </si>
  <si>
    <t>PORCENTAJE DE ORGANOS Y UNIDADES ORGÁNICAS CON INADECUADO INDICE DE OCUPACIÓN  DEL SECTOR</t>
  </si>
  <si>
    <t>Variable 1 (PUB1)</t>
  </si>
  <si>
    <t>Publicaciones de la IPI 1 (IIAP)</t>
  </si>
  <si>
    <t>Variable 2 (PUB2)</t>
  </si>
  <si>
    <t>Publicaciones de la IPI 2 (INAIGEM).</t>
  </si>
  <si>
    <t>Variable 3 (PUB3)</t>
  </si>
  <si>
    <t>Publicaciones de la IPI 3 (IGP).</t>
  </si>
  <si>
    <t>Variable 4 (TPUB1)</t>
  </si>
  <si>
    <t>Total de publicaciones de la IPI 1 (IIAP).</t>
  </si>
  <si>
    <t>Variable 5 (TPIIPI2)</t>
  </si>
  <si>
    <t>Total de publicaciones de la IPI 2 (INAIGEM).</t>
  </si>
  <si>
    <t>Variable 6 (TPIIPI3)</t>
  </si>
  <si>
    <t>Total de publicaciones de la IPI 3 (IGP)</t>
  </si>
  <si>
    <t>Variable 7 (TE)</t>
  </si>
  <si>
    <t>Total de IPIs que aportan a la brecha.</t>
  </si>
  <si>
    <t>BENTIDAD=100%-⦋((PUB1/TPUB1)+(PUBP2/TPUB2)+(PUBP3/TPUB3))/TENTIDADES⦌x 100 %</t>
  </si>
  <si>
    <t>PORCENTAJE DE ENTIDADES QUE NO DISPONEN DE LAS CAPACIDADES ADECUADAS PARA LA GENERACIÓN DE NUEVOS CONOCIMIENTOS</t>
  </si>
  <si>
    <t xml:space="preserve">UNIDADES FISCALIZABLES </t>
  </si>
  <si>
    <t>VB= Valor Brecha</t>
  </si>
  <si>
    <t>IPI=Institución Publica de Investigación</t>
  </si>
  <si>
    <t>V1SMFEN.</t>
  </si>
  <si>
    <t>V2SMFEN.</t>
  </si>
  <si>
    <t>V3SMFEN.</t>
  </si>
  <si>
    <t>HECTAREAS</t>
  </si>
  <si>
    <t>ESPECIES</t>
  </si>
  <si>
    <t>ENTIDADES</t>
  </si>
  <si>
    <t>UNIDADES ORGANICAS</t>
  </si>
  <si>
    <t>SUBCUENCA MONITOREADA</t>
  </si>
  <si>
    <t>Variable 1 (NPIIPI1)</t>
  </si>
  <si>
    <t>Número de proyectos de inversión de la IPI 1 (IIAP).</t>
  </si>
  <si>
    <t>Variable 2 (NPIIPI2)</t>
  </si>
  <si>
    <t>Número de proyectos de inversión de la IPI 2 (INAIGEM).</t>
  </si>
  <si>
    <t>Variable 3 (NPIIPI3)</t>
  </si>
  <si>
    <t>Número de proyectos de inversión de la IPI 3 (IGP).</t>
  </si>
  <si>
    <t>Variable 4 (TPIIPI1)</t>
  </si>
  <si>
    <t>Total de proyectos de inversión de la IPI 1 (IIAP).</t>
  </si>
  <si>
    <t>Total de proyectos de inversión de la IPI 2 (INAIGEM).</t>
  </si>
  <si>
    <t>Total de proyectos de inversión de la IPI 3 (IGP).</t>
  </si>
  <si>
    <t>Variable 7 (TIPI)</t>
  </si>
  <si>
    <t>% BIPI=100%-⦋((NPIIPI1/TPIIPI1)+(NPIIPI2/TPIIPI2)+(NPIIPI3/TPIIPI3))/TIPI⦌x 100 %</t>
  </si>
  <si>
    <t>Variable 1 (ECSIA)</t>
  </si>
  <si>
    <t>Entidades con subservicios de Información Ambiental</t>
  </si>
  <si>
    <t>Variable 2 (ECSFA)</t>
  </si>
  <si>
    <t xml:space="preserve"> Entidades con subservicios de Fiscalización Ambiental.</t>
  </si>
  <si>
    <t>Variable 3 (ECSCA)</t>
  </si>
  <si>
    <t>Entidades con subservicios de Certificación Ambiental.</t>
  </si>
  <si>
    <t>Variable 4 (CSGAC)</t>
  </si>
  <si>
    <t xml:space="preserve"> Entidades con subservicios de Gestión de Áreas de Conservación.</t>
  </si>
  <si>
    <t>Variable 5 (ECSIOTA)</t>
  </si>
  <si>
    <t>Entidades con subservicios de Información sobre Ordenamiento Territorial Ambiental.</t>
  </si>
  <si>
    <t>Variable 6 (ECASIA)</t>
  </si>
  <si>
    <t>Entidades con adecuado subservicios de Información Ambiental</t>
  </si>
  <si>
    <t>Variable 7 (ECASFA)</t>
  </si>
  <si>
    <t>Entidades con adecuado subservicios de Fiscalización Ambiental.</t>
  </si>
  <si>
    <t>Variable 8 (ECASCA)</t>
  </si>
  <si>
    <t>Entidades con adecuado subservicios de Certificación Ambiental.</t>
  </si>
  <si>
    <t>Variable 9 (ECASGAC)</t>
  </si>
  <si>
    <t>Entidades con adecuado subservicios de Gestión de Áreas de Conservación.</t>
  </si>
  <si>
    <t>Variable 10 (ECASIOTA)</t>
  </si>
  <si>
    <t>Entidades con adecuado subservicios de Información sobre Ordenamiento Territorial Ambiental.</t>
  </si>
  <si>
    <t xml:space="preserve">% ECSGARL=(((ECSIA-ECASIA)/ECSIA)*0.20+((ECSFA-ECASFA)/ECSFA)*0.20+((ECSCA-ECASCA)/ECSCA)*0.20+((ECSGAC-ECASGAC)/ECSGAC)*0.20+((ECSIOTA-ECASIOTA)/ECSIOTA)*0.20)*100                                                                                                                                                                                  </t>
  </si>
  <si>
    <t>PERU</t>
  </si>
  <si>
    <t>V1ECSIA</t>
  </si>
  <si>
    <t>V2ECSFA</t>
  </si>
  <si>
    <t>V3ECSCA</t>
  </si>
  <si>
    <t>V4ECSGAC</t>
  </si>
  <si>
    <t>V5ECSIOTA</t>
  </si>
  <si>
    <t>V6ECASIA</t>
  </si>
  <si>
    <t>V7ECASFA</t>
  </si>
  <si>
    <t>V8ECASCA</t>
  </si>
  <si>
    <t>V9ECASGAC</t>
  </si>
  <si>
    <t>V10ECASIOTA</t>
  </si>
  <si>
    <t>PORCENTAJE DE ENTIDADES QUE BRINDAN LOS SERVICIOS DE GESTIÓN AMBIENTAL REGIONAL O LOCAL CON CAPACIDADES OPERATIVAS INADECUADAS.</t>
  </si>
  <si>
    <t>Sistema de información</t>
  </si>
  <si>
    <t>Variable 1 (SIT)</t>
  </si>
  <si>
    <t>Número total de sistemas de información del Sector</t>
  </si>
  <si>
    <t>Variable 2 (SICE)</t>
  </si>
  <si>
    <t>Número de sistemas de información que funcionan adecuadamente</t>
  </si>
  <si>
    <t>% SINE=(SIT-SICE)/SIT x 100 %</t>
  </si>
  <si>
    <t>INSTITUCIONES PÚBLICAS DE INVESTIGACIÓN (IPI)</t>
  </si>
  <si>
    <t>PORCENTAJE DE SISTEMAS DE INFORMACIÓN QUE NO FUNCIONAN ADECUADAMENTE</t>
  </si>
  <si>
    <t>PORCENTAJE DE CENTROS DE MONITOREO DE LOS PELIGROS RELACIONADOS A LA GEOFÍSICA QUE NO CUENTAN CON CAPACIDADES OPERATIVAS ADECUADAS.</t>
  </si>
  <si>
    <t>Variable 1 (TSCISIM)</t>
  </si>
  <si>
    <t>Variable 1 (TSSMM/TSSMH/TSSMA/TSSMFEN)</t>
  </si>
  <si>
    <t>- TOTAL DE SEDES PARA EL SERVICIO DE MONITOREO METEROLOGICO (TSSMM)
- TOTAL DE SEDES PARA EL SERVICIO DE MONITOREO HIDROLÓGICO (TSSMH)
- TOTAL DE SEDES PARA EL SERVICIO DE MONITOREO AGROMETEOROLÓGICO (TSSMA)
- TOTAL DE SEDES PARA EL SERVICIO DE MONITOREO DEL FENÓMENO EL NIÑO (TSSMFEN)</t>
  </si>
  <si>
    <t>Variable 2 (NSSMM/NSSMH/NSSMA/NSSMFEM)</t>
  </si>
  <si>
    <t>- NÚMERO DE SEDES DE SERVICIO DE MONITOREO METEOROLÓGICO (NSSMM)
- NUMERO DE SEDES DE SERVICIO DE MONITOREO HIDROLÓGICO (NSSMH)
- NUMERO DE SEDES DE SERVICIO DE MONITOREO AGROMETEOROLÓGICO (NSSMA)
- NUMERO DE SEDES DE SERVICIO DE MONITOREO DEL FENÓMENO EL NIÑO (NSSMFEN).</t>
  </si>
  <si>
    <t xml:space="preserve">GENERAL:
% SCPRG=[%SMM+%SMH+%SMA+%SCFEN] 
VARIABLES:
-%SMM=((TOTAL DE SEDES PARA EL SMM -NÚMERO DE SEDES DEL SERVICIO DE SMM)/(TOTAL DE SEDES PARA EL SMM))X25.                                                                                                                                                                                                    
-%SMH=((TOTAL DE SEDES PARA EL SMH -NÚMERO DE SEDES DEL SMH)/(TOTAL DE SEDES PARA EL SMH))  X25. 
-%SMA=((TOTAL DE SEDES PARA EL SMA -NÚMERO DE SEDES DEL SMA)/(TOTAL DE SEDES PARA EL SMA))  X15.                                                                                                                                                                                                                    -%SMFEN=((TOTAL DE SEDES PARA EL SMFEN -NÚMERO DE SEDES DEL SMFEN)/(TOTAL DE SEDES PARA EL SMFEN))  X 15.                                                                                                                                                                                                </t>
  </si>
  <si>
    <t>Variable 1 
(TCSMS/TCSCV/TCSCFEN)</t>
  </si>
  <si>
    <t>-TOTAL DE CENTROS PARA EL SERVICIO DE MONITOREO SÍSMICO
-TOTAL DE CENTROS PARA EL SERVICIO DE MONITOREO VOLCÁNICO
-TOTAL DE CENTROS PARA EL SERVICIO DE MONITOREO DEL FENÓMENO EL NIÑO</t>
  </si>
  <si>
    <t>Variable 2 (NCCASMS/NCCASCV/NCCASCFEN)</t>
  </si>
  <si>
    <t>-NÚMERO DE CENTROS CON CAPACIDADES ADECUADAS DEL SERVICIO DE MONITOREO SÍSMICO 
-NÚMERO DE CENTROS CON CAPACIDADES ADECUADAS  DEL SERVICIO DE MONITOREO VOLCÁNICO 
-NÚMERO DE CENTROS CON CAPACIDADES ADECUADAS DEL SERVICIO DE MONITOREO DEL FENÓMENO EL NIÑO</t>
  </si>
  <si>
    <t xml:space="preserve">GENERAL:
% SCPRG=[%SCS +%SCV+%SCFN] 
VARIABLES:
-%SMS=(Total de Centros para el SMS -Número de Centros con capacidades adecuadas del SMS)/(Total de Centros para el SMS)  X 40.                                                                                                                                                                                                    
-%SCV=(Total de Centros para el SCV -Número de Centros  con capacidades adecuadas del SCV)/(Total de Centros para el SCV)  X14.                                                                                                                                                                                                                   -%SCFEN=(Total de Centros para el SCFEN -Número de Centros con capacidades adecuadas  del SCFEN)/(Total de Centros para el SCFEN)  X 24                                                                                                                                                                                   </t>
  </si>
  <si>
    <t>Variable 2 (UOAIO)</t>
  </si>
  <si>
    <t>Número de unidades orgánicas de una Entidad con adecuado índice de ocupación</t>
  </si>
  <si>
    <t>Total de órgano y unidades orgánicas con inadecuado indice de ocupacion</t>
  </si>
  <si>
    <t>% UOIIO=(TOUOIIO-UOAIO)/TOUOIIO x 100 %</t>
  </si>
  <si>
    <t>Variable 1 (TOUOIIO)</t>
  </si>
  <si>
    <t>PORCENTAJE DE SUBCUENCAS CON INADECUADA CAPACIDAD PARA BRINDAR SERVICIOS DE MONITOREO DE PELIGROS RELACIONADOS A GLACIARES Y  ECOSISTEMAS DE MONTAÑA</t>
  </si>
  <si>
    <t xml:space="preserve">% SCISIM=⦋(TSCISIM-TSCA)/TSCISIM⦌x 100 %                                                                                                                                                                                    </t>
  </si>
  <si>
    <t>Total de Sub Cuencas con Inadecuada Capacidad para brindar el Servicio de Información de Monitoreo de peligros</t>
  </si>
  <si>
    <t>PORCENTAJE DE GOBIERNOS REGIONALES Y LOCALES PRIORIZADOS CON CAPACIDADES OPERATIVAS INADECUADAS QUE BRINDAN SERVICIOS PARA EL ORDENAMIENTO TERRITORIAL.</t>
  </si>
  <si>
    <t>Variable 1 (NTEP)</t>
  </si>
  <si>
    <t>Número Total de Entidades priorizadas</t>
  </si>
  <si>
    <t>Variable 2 (NECCOA)</t>
  </si>
  <si>
    <t xml:space="preserve">% GRGLPCOI=((NTEP-NECCOA)/NTEP)*100                                                                                                                                                                              </t>
  </si>
  <si>
    <t>Numero de Entidades con Capacidades Operativas Adecuadas que brindan Servicios para el Ordenamiento Territorial</t>
  </si>
  <si>
    <t>V1 NECCOA</t>
  </si>
  <si>
    <t>V2 NTEP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</si>
</sst>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000\ _€_-;\-* #,##0.000000\ _€_-;_-* &quot;-&quot;??\ _€_-;_-@_-"/>
    <numFmt numFmtId="167" formatCode="#,##0.000"/>
    <numFmt numFmtId="168" formatCode="0.0%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25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center" wrapText="1"/>
    </xf>
    <xf numFmtId="3" fontId="2" fillId="3" borderId="5" xfId="0" applyNumberFormat="1" applyFont="1" applyFill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2" fillId="3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vertical="center" wrapText="1"/>
    </xf>
    <xf numFmtId="10" fontId="3" fillId="0" borderId="0" xfId="1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4" fontId="2" fillId="0" borderId="0" xfId="2" applyFont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/>
    </xf>
    <xf numFmtId="165" fontId="1" fillId="3" borderId="1" xfId="2" applyNumberFormat="1" applyFont="1" applyFill="1" applyBorder="1" applyAlignment="1">
      <alignment horizontal="center"/>
    </xf>
    <xf numFmtId="165" fontId="1" fillId="3" borderId="1" xfId="2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/>
    </xf>
    <xf numFmtId="164" fontId="1" fillId="3" borderId="1" xfId="2" applyFont="1" applyFill="1" applyBorder="1" applyAlignment="1">
      <alignment vertical="center"/>
    </xf>
    <xf numFmtId="164" fontId="1" fillId="3" borderId="1" xfId="2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 wrapText="1"/>
    </xf>
    <xf numFmtId="3" fontId="1" fillId="3" borderId="4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3" fillId="3" borderId="10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3" borderId="7" xfId="1" applyNumberFormat="1" applyFont="1" applyFill="1" applyBorder="1" applyAlignment="1">
      <alignment horizontal="center" vertical="center" wrapText="1"/>
    </xf>
    <xf numFmtId="2" fontId="3" fillId="3" borderId="14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5" fontId="1" fillId="3" borderId="1" xfId="2" applyNumberFormat="1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3" fillId="3" borderId="1" xfId="1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/>
    </xf>
    <xf numFmtId="167" fontId="1" fillId="0" borderId="16" xfId="0" applyNumberFormat="1" applyFont="1" applyBorder="1" applyAlignment="1">
      <alignment horizontal="right" vertical="center"/>
    </xf>
    <xf numFmtId="167" fontId="1" fillId="0" borderId="18" xfId="0" applyNumberFormat="1" applyFont="1" applyBorder="1" applyAlignment="1">
      <alignment horizontal="right" vertical="center"/>
    </xf>
    <xf numFmtId="167" fontId="1" fillId="0" borderId="1" xfId="0" applyNumberFormat="1" applyFont="1" applyBorder="1" applyAlignment="1">
      <alignment horizontal="right" vertical="center"/>
    </xf>
    <xf numFmtId="167" fontId="1" fillId="0" borderId="28" xfId="0" applyNumberFormat="1" applyFont="1" applyBorder="1" applyAlignment="1">
      <alignment horizontal="right" vertical="center"/>
    </xf>
    <xf numFmtId="167" fontId="1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3" fillId="3" borderId="1" xfId="0" applyNumberFormat="1" applyFont="1" applyFill="1" applyBorder="1"/>
    <xf numFmtId="10" fontId="2" fillId="3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/>
    <xf numFmtId="0" fontId="1" fillId="0" borderId="31" xfId="0" applyFont="1" applyBorder="1" applyAlignment="1">
      <alignment horizontal="left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8" fontId="14" fillId="3" borderId="1" xfId="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0" borderId="2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3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5" fillId="0" borderId="3" xfId="0" quotePrefix="1" applyNumberFormat="1" applyFont="1" applyBorder="1" applyAlignment="1">
      <alignment horizontal="left" vertical="center" wrapText="1"/>
    </xf>
    <xf numFmtId="49" fontId="15" fillId="0" borderId="5" xfId="0" quotePrefix="1" applyNumberFormat="1" applyFont="1" applyBorder="1" applyAlignment="1">
      <alignment horizontal="left" vertical="center" wrapText="1"/>
    </xf>
    <xf numFmtId="49" fontId="15" fillId="0" borderId="4" xfId="0" quotePrefix="1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I408"/>
  <sheetViews>
    <sheetView tabSelected="1" view="pageBreakPreview" topLeftCell="A94" zoomScale="90" zoomScaleNormal="90" zoomScaleSheetLayoutView="90" workbookViewId="0">
      <selection activeCell="E21" sqref="E21"/>
    </sheetView>
  </sheetViews>
  <sheetFormatPr baseColWidth="10" defaultColWidth="11.42578125" defaultRowHeight="12.75" x14ac:dyDescent="0.25"/>
  <cols>
    <col min="1" max="1" width="9.7109375" style="4" customWidth="1"/>
    <col min="2" max="2" width="11.28515625" style="4" customWidth="1"/>
    <col min="3" max="3" width="12.85546875" style="4" customWidth="1"/>
    <col min="4" max="4" width="29.42578125" style="4" customWidth="1"/>
    <col min="5" max="5" width="14.85546875" style="1" customWidth="1"/>
    <col min="6" max="6" width="14.5703125" style="5" customWidth="1"/>
    <col min="7" max="7" width="13.5703125" style="5" customWidth="1"/>
    <col min="8" max="8" width="14.7109375" style="5" customWidth="1"/>
    <col min="9" max="9" width="18" style="5" customWidth="1"/>
    <col min="10" max="10" width="15" style="1" customWidth="1"/>
    <col min="11" max="13" width="11.42578125" style="1"/>
    <col min="14" max="15" width="14" style="1" bestFit="1" customWidth="1"/>
    <col min="16" max="17" width="14" style="1" customWidth="1"/>
    <col min="18" max="16384" width="11.42578125" style="1"/>
  </cols>
  <sheetData>
    <row r="1" spans="1:20" s="18" customFormat="1" ht="18.75" x14ac:dyDescent="0.25">
      <c r="A1" s="231" t="s">
        <v>25</v>
      </c>
      <c r="B1" s="231"/>
      <c r="C1" s="231"/>
      <c r="D1" s="231"/>
      <c r="E1" s="231"/>
      <c r="F1" s="231"/>
      <c r="G1" s="231"/>
      <c r="H1" s="231"/>
      <c r="I1" s="231"/>
    </row>
    <row r="2" spans="1:20" s="18" customFormat="1" ht="18.75" x14ac:dyDescent="0.25">
      <c r="A2" s="231" t="s">
        <v>24</v>
      </c>
      <c r="B2" s="231"/>
      <c r="C2" s="231"/>
      <c r="D2" s="231"/>
      <c r="E2" s="231"/>
      <c r="F2" s="231"/>
      <c r="G2" s="231"/>
      <c r="H2" s="231"/>
      <c r="I2" s="231"/>
    </row>
    <row r="3" spans="1:20" ht="21" x14ac:dyDescent="0.25">
      <c r="A3" s="29">
        <v>1</v>
      </c>
      <c r="B3" s="1"/>
      <c r="C3" s="1"/>
      <c r="D3" s="1"/>
      <c r="F3" s="1"/>
      <c r="G3" s="1"/>
      <c r="H3" s="1"/>
      <c r="I3" s="1"/>
    </row>
    <row r="4" spans="1:20" s="10" customFormat="1" ht="15" x14ac:dyDescent="0.25">
      <c r="A4" s="194" t="s">
        <v>17</v>
      </c>
      <c r="B4" s="175"/>
      <c r="C4" s="176"/>
      <c r="D4" s="194" t="s">
        <v>38</v>
      </c>
      <c r="E4" s="175"/>
      <c r="F4" s="175"/>
      <c r="G4" s="175"/>
      <c r="H4" s="175"/>
      <c r="I4" s="176"/>
    </row>
    <row r="5" spans="1:20" s="10" customFormat="1" ht="15" x14ac:dyDescent="0.25">
      <c r="A5" s="112" t="s">
        <v>18</v>
      </c>
      <c r="B5" s="113"/>
      <c r="C5" s="114"/>
      <c r="D5" s="115" t="s">
        <v>39</v>
      </c>
      <c r="E5" s="116"/>
      <c r="F5" s="116"/>
      <c r="G5" s="116"/>
      <c r="H5" s="116"/>
      <c r="I5" s="117"/>
    </row>
    <row r="6" spans="1:20" s="10" customFormat="1" ht="15" x14ac:dyDescent="0.25">
      <c r="A6" s="112" t="s">
        <v>6</v>
      </c>
      <c r="B6" s="113"/>
      <c r="C6" s="114"/>
      <c r="D6" s="115" t="s">
        <v>40</v>
      </c>
      <c r="E6" s="116"/>
      <c r="F6" s="116"/>
      <c r="G6" s="116"/>
      <c r="H6" s="116"/>
      <c r="I6" s="117"/>
    </row>
    <row r="7" spans="1:20" s="10" customFormat="1" ht="15" x14ac:dyDescent="0.25">
      <c r="A7" s="112" t="s">
        <v>7</v>
      </c>
      <c r="B7" s="113"/>
      <c r="C7" s="114"/>
      <c r="D7" s="115" t="s">
        <v>41</v>
      </c>
      <c r="E7" s="116"/>
      <c r="F7" s="116"/>
      <c r="G7" s="116"/>
      <c r="H7" s="116"/>
      <c r="I7" s="117"/>
    </row>
    <row r="8" spans="1:20" s="10" customFormat="1" ht="15" x14ac:dyDescent="0.25">
      <c r="A8" s="120" t="s">
        <v>42</v>
      </c>
      <c r="B8" s="121"/>
      <c r="C8" s="122"/>
      <c r="D8" s="123" t="s">
        <v>43</v>
      </c>
      <c r="E8" s="124"/>
      <c r="F8" s="124"/>
      <c r="G8" s="124"/>
      <c r="H8" s="124"/>
      <c r="I8" s="125"/>
    </row>
    <row r="9" spans="1:20" x14ac:dyDescent="0.25">
      <c r="A9" s="143"/>
      <c r="B9" s="143"/>
      <c r="C9" s="143"/>
      <c r="D9" s="127"/>
      <c r="E9" s="127"/>
      <c r="F9" s="127"/>
      <c r="G9" s="127"/>
      <c r="H9" s="127"/>
      <c r="I9" s="127"/>
    </row>
    <row r="10" spans="1:20" s="10" customFormat="1" ht="42.75" customHeight="1" x14ac:dyDescent="0.25">
      <c r="A10" s="128" t="s">
        <v>2</v>
      </c>
      <c r="B10" s="129"/>
      <c r="C10" s="130"/>
      <c r="D10" s="131" t="s">
        <v>44</v>
      </c>
      <c r="E10" s="132"/>
      <c r="F10" s="132"/>
      <c r="G10" s="132"/>
      <c r="H10" s="132"/>
      <c r="I10" s="133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2" customHeight="1" x14ac:dyDescent="0.25">
      <c r="A11" s="143"/>
      <c r="B11" s="143"/>
      <c r="C11" s="143"/>
      <c r="D11" s="127"/>
      <c r="E11" s="127"/>
      <c r="F11" s="127"/>
      <c r="G11" s="127"/>
      <c r="H11" s="127"/>
      <c r="I11" s="127"/>
      <c r="L11" s="4"/>
      <c r="M11" s="4"/>
      <c r="N11" s="4"/>
      <c r="O11" s="4"/>
      <c r="P11" s="4"/>
      <c r="Q11" s="4"/>
      <c r="R11" s="4"/>
      <c r="S11" s="4"/>
      <c r="T11" s="4"/>
    </row>
    <row r="12" spans="1:20" s="8" customFormat="1" ht="11.25" x14ac:dyDescent="0.25">
      <c r="A12" s="118" t="s">
        <v>20</v>
      </c>
      <c r="B12" s="119"/>
      <c r="C12" s="119"/>
      <c r="D12" s="119"/>
      <c r="E12" s="119"/>
      <c r="F12" s="119"/>
      <c r="G12" s="119"/>
      <c r="H12" s="119"/>
      <c r="I12" s="144"/>
      <c r="L12" s="9"/>
      <c r="M12" s="9"/>
      <c r="N12" s="9"/>
      <c r="O12" s="9"/>
      <c r="P12" s="9"/>
      <c r="Q12" s="9"/>
      <c r="R12" s="9"/>
      <c r="S12" s="9"/>
      <c r="T12" s="9"/>
    </row>
    <row r="13" spans="1:20" s="8" customFormat="1" ht="11.25" x14ac:dyDescent="0.25">
      <c r="A13" s="99" t="s">
        <v>21</v>
      </c>
      <c r="B13" s="100"/>
      <c r="C13" s="100"/>
      <c r="D13" s="100"/>
      <c r="E13" s="100"/>
      <c r="F13" s="100"/>
      <c r="G13" s="100"/>
      <c r="H13" s="100"/>
      <c r="I13" s="101"/>
      <c r="L13" s="9"/>
      <c r="M13" s="9"/>
      <c r="N13" s="9"/>
      <c r="O13" s="9"/>
      <c r="P13" s="9"/>
      <c r="Q13" s="9"/>
      <c r="R13" s="9"/>
      <c r="S13" s="9"/>
      <c r="T13" s="9"/>
    </row>
    <row r="14" spans="1:20" s="8" customFormat="1" ht="11.25" x14ac:dyDescent="0.25">
      <c r="A14" s="99" t="s">
        <v>19</v>
      </c>
      <c r="B14" s="100"/>
      <c r="C14" s="100"/>
      <c r="D14" s="100"/>
      <c r="E14" s="100"/>
      <c r="F14" s="100"/>
      <c r="G14" s="100"/>
      <c r="H14" s="100"/>
      <c r="I14" s="101"/>
      <c r="L14" s="9"/>
      <c r="M14" s="9"/>
      <c r="N14" s="9"/>
      <c r="O14" s="9"/>
      <c r="P14" s="9"/>
      <c r="Q14" s="9"/>
      <c r="R14" s="9"/>
      <c r="S14" s="9"/>
      <c r="T14" s="9"/>
    </row>
    <row r="15" spans="1:20" s="8" customFormat="1" ht="11.25" x14ac:dyDescent="0.25">
      <c r="A15" s="99" t="s">
        <v>23</v>
      </c>
      <c r="B15" s="100"/>
      <c r="C15" s="100"/>
      <c r="D15" s="100"/>
      <c r="E15" s="100"/>
      <c r="F15" s="100"/>
      <c r="G15" s="100"/>
      <c r="H15" s="100"/>
      <c r="I15" s="101"/>
      <c r="L15" s="20"/>
      <c r="M15" s="20"/>
      <c r="N15" s="20"/>
      <c r="O15" s="20"/>
      <c r="P15" s="20"/>
      <c r="Q15" s="20"/>
      <c r="R15" s="20"/>
      <c r="S15" s="20"/>
      <c r="T15" s="20"/>
    </row>
    <row r="16" spans="1:20" s="8" customFormat="1" ht="11.25" x14ac:dyDescent="0.25">
      <c r="A16" s="99" t="s">
        <v>22</v>
      </c>
      <c r="B16" s="100"/>
      <c r="C16" s="100"/>
      <c r="D16" s="100"/>
      <c r="E16" s="100"/>
      <c r="F16" s="100"/>
      <c r="G16" s="100"/>
      <c r="H16" s="100"/>
      <c r="I16" s="101"/>
      <c r="L16" s="20"/>
      <c r="M16" s="20"/>
      <c r="N16" s="20"/>
      <c r="O16" s="20"/>
      <c r="P16" s="20"/>
      <c r="Q16" s="20"/>
      <c r="R16" s="20"/>
      <c r="S16" s="20"/>
      <c r="T16" s="20"/>
    </row>
    <row r="17" spans="1:35" x14ac:dyDescent="0.25">
      <c r="A17" s="3"/>
      <c r="B17" s="3"/>
      <c r="C17" s="3"/>
      <c r="D17" s="3"/>
      <c r="E17" s="3"/>
      <c r="F17" s="6"/>
      <c r="G17" s="7"/>
      <c r="H17" s="7"/>
      <c r="I17" s="7"/>
      <c r="N17" s="21"/>
    </row>
    <row r="18" spans="1:35" s="12" customFormat="1" ht="15" x14ac:dyDescent="0.25">
      <c r="A18" s="154" t="s">
        <v>9</v>
      </c>
      <c r="B18" s="154"/>
      <c r="C18" s="154"/>
      <c r="D18" s="154"/>
      <c r="E18" s="155" t="s">
        <v>16</v>
      </c>
      <c r="F18" s="158" t="s">
        <v>45</v>
      </c>
      <c r="G18" s="159"/>
      <c r="H18" s="159"/>
      <c r="I18" s="160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s="12" customFormat="1" ht="6" customHeight="1" x14ac:dyDescent="0.25">
      <c r="A19" s="154"/>
      <c r="B19" s="154"/>
      <c r="C19" s="154"/>
      <c r="D19" s="154"/>
      <c r="E19" s="156"/>
      <c r="F19" s="145" t="s">
        <v>46</v>
      </c>
      <c r="G19" s="145" t="s">
        <v>12</v>
      </c>
      <c r="H19" s="145" t="s">
        <v>13</v>
      </c>
      <c r="I19" s="145" t="s">
        <v>15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s="12" customFormat="1" ht="27.75" customHeight="1" x14ac:dyDescent="0.25">
      <c r="A20" s="14" t="s">
        <v>3</v>
      </c>
      <c r="B20" s="15" t="s">
        <v>11</v>
      </c>
      <c r="C20" s="15" t="s">
        <v>10</v>
      </c>
      <c r="D20" s="15" t="s">
        <v>14</v>
      </c>
      <c r="E20" s="157"/>
      <c r="F20" s="146"/>
      <c r="G20" s="146"/>
      <c r="H20" s="146"/>
      <c r="I20" s="146"/>
      <c r="N20" s="22"/>
      <c r="O20" s="22"/>
      <c r="P20" s="22"/>
      <c r="Q20" s="22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s="2" customFormat="1" x14ac:dyDescent="0.2">
      <c r="A21" s="222" t="s">
        <v>5</v>
      </c>
      <c r="B21" s="223"/>
      <c r="C21" s="223"/>
      <c r="D21" s="224"/>
      <c r="E21" s="34" t="s">
        <v>4</v>
      </c>
      <c r="F21" s="82">
        <v>0.61613239136374565</v>
      </c>
      <c r="G21" s="82">
        <v>0.58630448803573021</v>
      </c>
      <c r="H21" s="82">
        <v>0.54454338108969502</v>
      </c>
      <c r="I21" s="82">
        <v>0.53326704496366573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s="2" customFormat="1" x14ac:dyDescent="0.2">
      <c r="A22" s="225"/>
      <c r="B22" s="226"/>
      <c r="C22" s="226"/>
      <c r="D22" s="227"/>
      <c r="E22" s="19" t="s">
        <v>0</v>
      </c>
      <c r="F22" s="35">
        <v>19985780</v>
      </c>
      <c r="G22" s="36">
        <f>+F22-F23</f>
        <v>19246364.719999999</v>
      </c>
      <c r="H22" s="36">
        <f t="shared" ref="H22:I22" si="0">+G22-G23</f>
        <v>18314619.02</v>
      </c>
      <c r="I22" s="36">
        <f t="shared" si="0"/>
        <v>17010111.244300522</v>
      </c>
      <c r="J22" s="23"/>
      <c r="K22" s="23"/>
      <c r="L22" s="23"/>
      <c r="M22" s="23"/>
      <c r="N22" s="24"/>
      <c r="O22" s="24"/>
      <c r="P22" s="24"/>
      <c r="Q22" s="24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s="2" customFormat="1" x14ac:dyDescent="0.2">
      <c r="A23" s="225"/>
      <c r="B23" s="226"/>
      <c r="C23" s="226"/>
      <c r="D23" s="227"/>
      <c r="E23" s="19" t="s">
        <v>1</v>
      </c>
      <c r="F23" s="35">
        <v>739415.28</v>
      </c>
      <c r="G23" s="36">
        <v>931745.7</v>
      </c>
      <c r="H23" s="36">
        <v>1304507.7756994758</v>
      </c>
      <c r="I23" s="36">
        <v>352243.25295818411</v>
      </c>
      <c r="J23" s="25"/>
      <c r="N23" s="26"/>
      <c r="O23" s="26"/>
      <c r="P23" s="26"/>
      <c r="Q23" s="26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s="2" customFormat="1" x14ac:dyDescent="0.2">
      <c r="A24" s="228"/>
      <c r="B24" s="229"/>
      <c r="C24" s="229"/>
      <c r="D24" s="230"/>
      <c r="E24" s="37" t="s">
        <v>1</v>
      </c>
      <c r="F24" s="35">
        <v>31237385</v>
      </c>
      <c r="G24" s="36">
        <v>31237385</v>
      </c>
      <c r="H24" s="36">
        <v>31237385</v>
      </c>
      <c r="I24" s="36">
        <v>31237385</v>
      </c>
      <c r="J24" s="25"/>
      <c r="N24" s="26"/>
      <c r="O24" s="26"/>
      <c r="P24" s="26"/>
      <c r="Q24" s="26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6" spans="1:35" ht="18" customHeight="1" x14ac:dyDescent="0.25">
      <c r="A26" s="29">
        <v>2</v>
      </c>
    </row>
    <row r="27" spans="1:35" ht="28.5" customHeight="1" x14ac:dyDescent="0.25">
      <c r="A27" s="194" t="s">
        <v>17</v>
      </c>
      <c r="B27" s="175"/>
      <c r="C27" s="176"/>
      <c r="D27" s="175" t="s">
        <v>47</v>
      </c>
      <c r="E27" s="175"/>
      <c r="F27" s="175"/>
      <c r="G27" s="175"/>
      <c r="H27" s="175"/>
      <c r="I27" s="176"/>
    </row>
    <row r="28" spans="1:35" ht="15" x14ac:dyDescent="0.25">
      <c r="A28" s="112" t="s">
        <v>18</v>
      </c>
      <c r="B28" s="113"/>
      <c r="C28" s="114"/>
      <c r="D28" s="115" t="s">
        <v>48</v>
      </c>
      <c r="E28" s="116"/>
      <c r="F28" s="116"/>
      <c r="G28" s="116"/>
      <c r="H28" s="116"/>
      <c r="I28" s="117"/>
    </row>
    <row r="29" spans="1:35" ht="15" x14ac:dyDescent="0.25">
      <c r="A29" s="112" t="s">
        <v>6</v>
      </c>
      <c r="B29" s="113"/>
      <c r="C29" s="114"/>
      <c r="D29" s="115" t="s">
        <v>49</v>
      </c>
      <c r="E29" s="116"/>
      <c r="F29" s="116"/>
      <c r="G29" s="116"/>
      <c r="H29" s="116"/>
      <c r="I29" s="117"/>
    </row>
    <row r="30" spans="1:35" ht="15" x14ac:dyDescent="0.25">
      <c r="A30" s="112" t="s">
        <v>7</v>
      </c>
      <c r="B30" s="113"/>
      <c r="C30" s="114"/>
      <c r="D30" s="115" t="s">
        <v>50</v>
      </c>
      <c r="E30" s="116"/>
      <c r="F30" s="116"/>
      <c r="G30" s="116"/>
      <c r="H30" s="116"/>
      <c r="I30" s="117"/>
    </row>
    <row r="31" spans="1:35" ht="15" x14ac:dyDescent="0.25">
      <c r="A31" s="120" t="s">
        <v>51</v>
      </c>
      <c r="B31" s="121"/>
      <c r="C31" s="122"/>
      <c r="D31" s="123" t="s">
        <v>52</v>
      </c>
      <c r="E31" s="124"/>
      <c r="F31" s="124"/>
      <c r="G31" s="124"/>
      <c r="H31" s="124"/>
      <c r="I31" s="125"/>
    </row>
    <row r="32" spans="1:35" x14ac:dyDescent="0.25">
      <c r="A32" s="143"/>
      <c r="B32" s="143"/>
      <c r="C32" s="143"/>
      <c r="D32" s="127"/>
      <c r="E32" s="127"/>
      <c r="F32" s="127"/>
      <c r="G32" s="127"/>
      <c r="H32" s="127"/>
      <c r="I32" s="127"/>
    </row>
    <row r="33" spans="1:9" ht="35.25" customHeight="1" x14ac:dyDescent="0.25">
      <c r="A33" s="128" t="s">
        <v>2</v>
      </c>
      <c r="B33" s="129"/>
      <c r="C33" s="130"/>
      <c r="D33" s="131" t="s">
        <v>53</v>
      </c>
      <c r="E33" s="132"/>
      <c r="F33" s="132"/>
      <c r="G33" s="132"/>
      <c r="H33" s="132"/>
      <c r="I33" s="133"/>
    </row>
    <row r="34" spans="1:9" x14ac:dyDescent="0.25">
      <c r="A34" s="143"/>
      <c r="B34" s="143"/>
      <c r="C34" s="143"/>
      <c r="D34" s="127"/>
      <c r="E34" s="127"/>
      <c r="F34" s="127"/>
      <c r="G34" s="127"/>
      <c r="H34" s="127"/>
      <c r="I34" s="127"/>
    </row>
    <row r="35" spans="1:9" x14ac:dyDescent="0.25">
      <c r="A35" s="118" t="s">
        <v>20</v>
      </c>
      <c r="B35" s="119"/>
      <c r="C35" s="119"/>
      <c r="D35" s="119"/>
      <c r="E35" s="119"/>
      <c r="F35" s="119"/>
      <c r="G35" s="119"/>
      <c r="H35" s="119"/>
      <c r="I35" s="144"/>
    </row>
    <row r="36" spans="1:9" x14ac:dyDescent="0.25">
      <c r="A36" s="99" t="s">
        <v>21</v>
      </c>
      <c r="B36" s="100"/>
      <c r="C36" s="100"/>
      <c r="D36" s="100"/>
      <c r="E36" s="100"/>
      <c r="F36" s="100"/>
      <c r="G36" s="100"/>
      <c r="H36" s="100"/>
      <c r="I36" s="101"/>
    </row>
    <row r="37" spans="1:9" x14ac:dyDescent="0.25">
      <c r="A37" s="99" t="s">
        <v>19</v>
      </c>
      <c r="B37" s="100"/>
      <c r="C37" s="100"/>
      <c r="D37" s="100"/>
      <c r="E37" s="100"/>
      <c r="F37" s="100"/>
      <c r="G37" s="100"/>
      <c r="H37" s="100"/>
      <c r="I37" s="101"/>
    </row>
    <row r="38" spans="1:9" x14ac:dyDescent="0.25">
      <c r="A38" s="99" t="s">
        <v>23</v>
      </c>
      <c r="B38" s="100"/>
      <c r="C38" s="100"/>
      <c r="D38" s="100"/>
      <c r="E38" s="100"/>
      <c r="F38" s="100"/>
      <c r="G38" s="100"/>
      <c r="H38" s="100"/>
      <c r="I38" s="101"/>
    </row>
    <row r="39" spans="1:9" x14ac:dyDescent="0.25">
      <c r="A39" s="99" t="s">
        <v>22</v>
      </c>
      <c r="B39" s="100"/>
      <c r="C39" s="100"/>
      <c r="D39" s="100"/>
      <c r="E39" s="100"/>
      <c r="F39" s="100"/>
      <c r="G39" s="100"/>
      <c r="H39" s="100"/>
      <c r="I39" s="101"/>
    </row>
    <row r="40" spans="1:9" x14ac:dyDescent="0.25">
      <c r="A40" s="3"/>
      <c r="B40" s="3"/>
      <c r="C40" s="3"/>
      <c r="D40" s="3"/>
      <c r="E40" s="3"/>
      <c r="F40" s="6"/>
      <c r="G40" s="7"/>
      <c r="H40" s="7"/>
      <c r="I40" s="7"/>
    </row>
    <row r="41" spans="1:9" ht="15" x14ac:dyDescent="0.25">
      <c r="A41" s="154" t="s">
        <v>9</v>
      </c>
      <c r="B41" s="154"/>
      <c r="C41" s="154"/>
      <c r="D41" s="154"/>
      <c r="E41" s="155" t="s">
        <v>16</v>
      </c>
      <c r="F41" s="158" t="s">
        <v>8</v>
      </c>
      <c r="G41" s="159"/>
      <c r="H41" s="159"/>
      <c r="I41" s="160"/>
    </row>
    <row r="42" spans="1:9" x14ac:dyDescent="0.25">
      <c r="A42" s="154"/>
      <c r="B42" s="154"/>
      <c r="C42" s="154"/>
      <c r="D42" s="154"/>
      <c r="E42" s="156"/>
      <c r="F42" s="145" t="s">
        <v>46</v>
      </c>
      <c r="G42" s="145" t="s">
        <v>12</v>
      </c>
      <c r="H42" s="145" t="s">
        <v>13</v>
      </c>
      <c r="I42" s="145" t="s">
        <v>15</v>
      </c>
    </row>
    <row r="43" spans="1:9" ht="15" x14ac:dyDescent="0.25">
      <c r="A43" s="14" t="s">
        <v>3</v>
      </c>
      <c r="B43" s="15" t="s">
        <v>11</v>
      </c>
      <c r="C43" s="15" t="s">
        <v>10</v>
      </c>
      <c r="D43" s="15" t="s">
        <v>14</v>
      </c>
      <c r="E43" s="157"/>
      <c r="F43" s="221"/>
      <c r="G43" s="221"/>
      <c r="H43" s="221"/>
      <c r="I43" s="221"/>
    </row>
    <row r="44" spans="1:9" x14ac:dyDescent="0.2">
      <c r="A44" s="222" t="s">
        <v>5</v>
      </c>
      <c r="B44" s="223"/>
      <c r="C44" s="223"/>
      <c r="D44" s="224"/>
      <c r="E44" s="55" t="s">
        <v>4</v>
      </c>
      <c r="F44" s="82">
        <v>1</v>
      </c>
      <c r="G44" s="83">
        <v>0.99914037216828477</v>
      </c>
      <c r="H44" s="83">
        <v>0.99118110717030738</v>
      </c>
      <c r="I44" s="83">
        <v>0.84798647297228968</v>
      </c>
    </row>
    <row r="45" spans="1:9" x14ac:dyDescent="0.25">
      <c r="A45" s="225"/>
      <c r="B45" s="226"/>
      <c r="C45" s="226"/>
      <c r="D45" s="227"/>
      <c r="E45" s="55" t="s">
        <v>0</v>
      </c>
      <c r="F45" s="58">
        <v>1977.6</v>
      </c>
      <c r="G45" s="59">
        <f>+F45-F46</f>
        <v>1977.6</v>
      </c>
      <c r="H45" s="59">
        <f>+G45-G46</f>
        <v>1975.8999999999999</v>
      </c>
      <c r="I45" s="59">
        <f>+H45-H46</f>
        <v>1960.1597575399999</v>
      </c>
    </row>
    <row r="46" spans="1:9" x14ac:dyDescent="0.25">
      <c r="A46" s="225"/>
      <c r="B46" s="226"/>
      <c r="C46" s="226"/>
      <c r="D46" s="227"/>
      <c r="E46" s="55" t="s">
        <v>1</v>
      </c>
      <c r="F46" s="60">
        <v>0</v>
      </c>
      <c r="G46" s="59">
        <v>1.7</v>
      </c>
      <c r="H46" s="59">
        <v>15.740242459999999</v>
      </c>
      <c r="I46" s="59">
        <v>283.18170858999997</v>
      </c>
    </row>
    <row r="47" spans="1:9" ht="18" customHeight="1" x14ac:dyDescent="0.25">
      <c r="A47" s="228"/>
      <c r="B47" s="229"/>
      <c r="C47" s="229"/>
      <c r="D47" s="230"/>
      <c r="E47" s="55" t="s">
        <v>54</v>
      </c>
      <c r="F47" s="61">
        <f>+F45</f>
        <v>1977.6</v>
      </c>
      <c r="G47" s="59">
        <f>+G45</f>
        <v>1977.6</v>
      </c>
      <c r="H47" s="59">
        <f>+G47</f>
        <v>1977.6</v>
      </c>
      <c r="I47" s="59">
        <f>+H47</f>
        <v>1977.6</v>
      </c>
    </row>
    <row r="48" spans="1:9" ht="9" customHeight="1" x14ac:dyDescent="0.25"/>
    <row r="49" spans="1:9" ht="21" x14ac:dyDescent="0.25">
      <c r="A49" s="29">
        <v>3</v>
      </c>
    </row>
    <row r="50" spans="1:9" ht="36" customHeight="1" x14ac:dyDescent="0.25">
      <c r="A50" s="194" t="s">
        <v>17</v>
      </c>
      <c r="B50" s="175"/>
      <c r="C50" s="176"/>
      <c r="D50" s="175" t="s">
        <v>55</v>
      </c>
      <c r="E50" s="175"/>
      <c r="F50" s="175"/>
      <c r="G50" s="175"/>
      <c r="H50" s="175"/>
      <c r="I50" s="176"/>
    </row>
    <row r="51" spans="1:9" ht="15" x14ac:dyDescent="0.25">
      <c r="A51" s="112" t="s">
        <v>18</v>
      </c>
      <c r="B51" s="113"/>
      <c r="C51" s="114"/>
      <c r="D51" s="115" t="s">
        <v>115</v>
      </c>
      <c r="E51" s="116"/>
      <c r="F51" s="116"/>
      <c r="G51" s="116"/>
      <c r="H51" s="116"/>
      <c r="I51" s="117"/>
    </row>
    <row r="52" spans="1:9" ht="15" x14ac:dyDescent="0.25">
      <c r="A52" s="112" t="s">
        <v>6</v>
      </c>
      <c r="B52" s="113"/>
      <c r="C52" s="114"/>
      <c r="D52" s="115" t="s">
        <v>56</v>
      </c>
      <c r="E52" s="116"/>
      <c r="F52" s="116"/>
      <c r="G52" s="116"/>
      <c r="H52" s="116"/>
      <c r="I52" s="117"/>
    </row>
    <row r="53" spans="1:9" ht="15" x14ac:dyDescent="0.25">
      <c r="A53" s="112" t="s">
        <v>7</v>
      </c>
      <c r="B53" s="113"/>
      <c r="C53" s="114"/>
      <c r="D53" s="115" t="s">
        <v>57</v>
      </c>
      <c r="E53" s="116"/>
      <c r="F53" s="116"/>
      <c r="G53" s="116"/>
      <c r="H53" s="116"/>
      <c r="I53" s="117"/>
    </row>
    <row r="54" spans="1:9" ht="15" x14ac:dyDescent="0.25">
      <c r="A54" s="120" t="s">
        <v>51</v>
      </c>
      <c r="B54" s="121"/>
      <c r="C54" s="122"/>
      <c r="D54" s="123" t="s">
        <v>58</v>
      </c>
      <c r="E54" s="124"/>
      <c r="F54" s="124"/>
      <c r="G54" s="124"/>
      <c r="H54" s="124"/>
      <c r="I54" s="125"/>
    </row>
    <row r="55" spans="1:9" x14ac:dyDescent="0.25">
      <c r="A55" s="143"/>
      <c r="B55" s="143"/>
      <c r="C55" s="143"/>
      <c r="D55" s="127"/>
      <c r="E55" s="127"/>
      <c r="F55" s="127"/>
      <c r="G55" s="127"/>
      <c r="H55" s="127"/>
      <c r="I55" s="127"/>
    </row>
    <row r="56" spans="1:9" ht="54" customHeight="1" x14ac:dyDescent="0.25">
      <c r="A56" s="128" t="s">
        <v>2</v>
      </c>
      <c r="B56" s="129"/>
      <c r="C56" s="130"/>
      <c r="D56" s="131" t="s">
        <v>59</v>
      </c>
      <c r="E56" s="132"/>
      <c r="F56" s="132"/>
      <c r="G56" s="132"/>
      <c r="H56" s="132"/>
      <c r="I56" s="133"/>
    </row>
    <row r="57" spans="1:9" x14ac:dyDescent="0.25">
      <c r="A57" s="143"/>
      <c r="B57" s="143"/>
      <c r="C57" s="143"/>
      <c r="D57" s="127"/>
      <c r="E57" s="127"/>
      <c r="F57" s="127"/>
      <c r="G57" s="127"/>
      <c r="H57" s="127"/>
      <c r="I57" s="127"/>
    </row>
    <row r="58" spans="1:9" x14ac:dyDescent="0.25">
      <c r="A58" s="118" t="s">
        <v>20</v>
      </c>
      <c r="B58" s="119"/>
      <c r="C58" s="119"/>
      <c r="D58" s="119"/>
      <c r="E58" s="119"/>
      <c r="F58" s="119"/>
      <c r="G58" s="119"/>
      <c r="H58" s="119"/>
      <c r="I58" s="144"/>
    </row>
    <row r="59" spans="1:9" x14ac:dyDescent="0.25">
      <c r="A59" s="99" t="s">
        <v>21</v>
      </c>
      <c r="B59" s="100"/>
      <c r="C59" s="100"/>
      <c r="D59" s="100"/>
      <c r="E59" s="100"/>
      <c r="F59" s="100"/>
      <c r="G59" s="100"/>
      <c r="H59" s="100"/>
      <c r="I59" s="101"/>
    </row>
    <row r="60" spans="1:9" x14ac:dyDescent="0.25">
      <c r="A60" s="99" t="s">
        <v>19</v>
      </c>
      <c r="B60" s="100"/>
      <c r="C60" s="100"/>
      <c r="D60" s="100"/>
      <c r="E60" s="100"/>
      <c r="F60" s="100"/>
      <c r="G60" s="100"/>
      <c r="H60" s="100"/>
      <c r="I60" s="101"/>
    </row>
    <row r="61" spans="1:9" x14ac:dyDescent="0.25">
      <c r="A61" s="99" t="s">
        <v>23</v>
      </c>
      <c r="B61" s="100"/>
      <c r="C61" s="100"/>
      <c r="D61" s="100"/>
      <c r="E61" s="100"/>
      <c r="F61" s="100"/>
      <c r="G61" s="100"/>
      <c r="H61" s="100"/>
      <c r="I61" s="101"/>
    </row>
    <row r="62" spans="1:9" x14ac:dyDescent="0.25">
      <c r="A62" s="99" t="s">
        <v>22</v>
      </c>
      <c r="B62" s="100"/>
      <c r="C62" s="100"/>
      <c r="D62" s="100"/>
      <c r="E62" s="100"/>
      <c r="F62" s="100"/>
      <c r="G62" s="100"/>
      <c r="H62" s="100"/>
      <c r="I62" s="101"/>
    </row>
    <row r="63" spans="1:9" x14ac:dyDescent="0.25">
      <c r="A63" s="3"/>
      <c r="B63" s="3"/>
      <c r="C63" s="3"/>
      <c r="D63" s="3"/>
      <c r="E63" s="3"/>
      <c r="F63" s="6"/>
      <c r="G63" s="7"/>
      <c r="H63" s="7"/>
      <c r="I63" s="7"/>
    </row>
    <row r="64" spans="1:9" ht="15" x14ac:dyDescent="0.25">
      <c r="A64" s="154" t="s">
        <v>9</v>
      </c>
      <c r="B64" s="154"/>
      <c r="C64" s="154"/>
      <c r="D64" s="154"/>
      <c r="E64" s="155" t="s">
        <v>16</v>
      </c>
      <c r="F64" s="158" t="s">
        <v>8</v>
      </c>
      <c r="G64" s="159"/>
      <c r="H64" s="159"/>
      <c r="I64" s="160"/>
    </row>
    <row r="65" spans="1:9" x14ac:dyDescent="0.25">
      <c r="A65" s="154"/>
      <c r="B65" s="154"/>
      <c r="C65" s="154"/>
      <c r="D65" s="154"/>
      <c r="E65" s="156"/>
      <c r="F65" s="145" t="s">
        <v>46</v>
      </c>
      <c r="G65" s="145" t="s">
        <v>12</v>
      </c>
      <c r="H65" s="145" t="s">
        <v>13</v>
      </c>
      <c r="I65" s="145" t="s">
        <v>15</v>
      </c>
    </row>
    <row r="66" spans="1:9" ht="15" x14ac:dyDescent="0.25">
      <c r="A66" s="14" t="s">
        <v>3</v>
      </c>
      <c r="B66" s="15" t="s">
        <v>11</v>
      </c>
      <c r="C66" s="15" t="s">
        <v>10</v>
      </c>
      <c r="D66" s="15" t="s">
        <v>14</v>
      </c>
      <c r="E66" s="157"/>
      <c r="F66" s="221"/>
      <c r="G66" s="221"/>
      <c r="H66" s="221"/>
      <c r="I66" s="221"/>
    </row>
    <row r="67" spans="1:9" ht="17.25" customHeight="1" x14ac:dyDescent="0.2">
      <c r="A67" s="220" t="s">
        <v>5</v>
      </c>
      <c r="B67" s="220"/>
      <c r="C67" s="220"/>
      <c r="D67" s="220"/>
      <c r="E67" s="55" t="s">
        <v>4</v>
      </c>
      <c r="F67" s="84">
        <f>+(F68-F69)/F70</f>
        <v>0.9900000000000001</v>
      </c>
      <c r="G67" s="84">
        <f t="shared" ref="G67:I67" si="1">+(G68-G69)/G70</f>
        <v>0.94327102803738327</v>
      </c>
      <c r="H67" s="84">
        <f t="shared" si="1"/>
        <v>0.57200934579439255</v>
      </c>
      <c r="I67" s="84">
        <f t="shared" si="1"/>
        <v>0.27691588785046733</v>
      </c>
    </row>
    <row r="68" spans="1:9" x14ac:dyDescent="0.25">
      <c r="A68" s="220"/>
      <c r="B68" s="220"/>
      <c r="C68" s="220"/>
      <c r="D68" s="220"/>
      <c r="E68" s="55" t="s">
        <v>0</v>
      </c>
      <c r="F68" s="38">
        <v>428</v>
      </c>
      <c r="G68" s="39">
        <f>+F68-F69</f>
        <v>423.72</v>
      </c>
      <c r="H68" s="39">
        <f t="shared" ref="H68:I68" si="2">+G68-G69</f>
        <v>403.72</v>
      </c>
      <c r="I68" s="39">
        <f t="shared" si="2"/>
        <v>244.82000000000002</v>
      </c>
    </row>
    <row r="69" spans="1:9" x14ac:dyDescent="0.25">
      <c r="A69" s="220"/>
      <c r="B69" s="220"/>
      <c r="C69" s="220"/>
      <c r="D69" s="220"/>
      <c r="E69" s="55" t="s">
        <v>1</v>
      </c>
      <c r="F69" s="38">
        <v>4.28</v>
      </c>
      <c r="G69" s="39">
        <v>20</v>
      </c>
      <c r="H69" s="39">
        <v>158.9</v>
      </c>
      <c r="I69" s="39">
        <v>126.3</v>
      </c>
    </row>
    <row r="70" spans="1:9" x14ac:dyDescent="0.25">
      <c r="A70" s="220"/>
      <c r="B70" s="220"/>
      <c r="C70" s="220"/>
      <c r="D70" s="220"/>
      <c r="E70" s="55" t="s">
        <v>1</v>
      </c>
      <c r="F70" s="38">
        <v>428</v>
      </c>
      <c r="G70" s="39">
        <f>+F70</f>
        <v>428</v>
      </c>
      <c r="H70" s="39">
        <f t="shared" ref="H70:I70" si="3">+G70</f>
        <v>428</v>
      </c>
      <c r="I70" s="39">
        <f t="shared" si="3"/>
        <v>428</v>
      </c>
    </row>
    <row r="71" spans="1:9" ht="21" customHeight="1" x14ac:dyDescent="0.25">
      <c r="A71" s="29">
        <v>4</v>
      </c>
    </row>
    <row r="72" spans="1:9" ht="27" customHeight="1" x14ac:dyDescent="0.25">
      <c r="A72" s="194" t="s">
        <v>17</v>
      </c>
      <c r="B72" s="175"/>
      <c r="C72" s="176"/>
      <c r="D72" s="175" t="s">
        <v>75</v>
      </c>
      <c r="E72" s="175"/>
      <c r="F72" s="175"/>
      <c r="G72" s="175"/>
      <c r="H72" s="175"/>
      <c r="I72" s="176"/>
    </row>
    <row r="73" spans="1:9" ht="15" x14ac:dyDescent="0.25">
      <c r="A73" s="112" t="s">
        <v>18</v>
      </c>
      <c r="B73" s="113"/>
      <c r="C73" s="114"/>
      <c r="D73" s="115" t="s">
        <v>121</v>
      </c>
      <c r="E73" s="116"/>
      <c r="F73" s="116"/>
      <c r="G73" s="116"/>
      <c r="H73" s="116"/>
      <c r="I73" s="117"/>
    </row>
    <row r="74" spans="1:9" ht="15" x14ac:dyDescent="0.25">
      <c r="A74" s="112" t="s">
        <v>6</v>
      </c>
      <c r="B74" s="113"/>
      <c r="C74" s="114"/>
      <c r="D74" s="115" t="s">
        <v>60</v>
      </c>
      <c r="E74" s="116"/>
      <c r="F74" s="116"/>
      <c r="G74" s="116"/>
      <c r="H74" s="116"/>
      <c r="I74" s="117"/>
    </row>
    <row r="75" spans="1:9" ht="15" x14ac:dyDescent="0.25">
      <c r="A75" s="112" t="s">
        <v>7</v>
      </c>
      <c r="B75" s="113"/>
      <c r="C75" s="114"/>
      <c r="D75" s="115" t="s">
        <v>61</v>
      </c>
      <c r="E75" s="116"/>
      <c r="F75" s="116"/>
      <c r="G75" s="116"/>
      <c r="H75" s="116"/>
      <c r="I75" s="117"/>
    </row>
    <row r="76" spans="1:9" ht="15" x14ac:dyDescent="0.25">
      <c r="A76" s="120" t="s">
        <v>51</v>
      </c>
      <c r="B76" s="121"/>
      <c r="C76" s="122"/>
      <c r="D76" s="123" t="s">
        <v>62</v>
      </c>
      <c r="E76" s="124"/>
      <c r="F76" s="124"/>
      <c r="G76" s="124"/>
      <c r="H76" s="124"/>
      <c r="I76" s="125"/>
    </row>
    <row r="77" spans="1:9" x14ac:dyDescent="0.25">
      <c r="A77" s="143"/>
      <c r="B77" s="143"/>
      <c r="C77" s="143"/>
      <c r="D77" s="127"/>
      <c r="E77" s="127"/>
      <c r="F77" s="127"/>
      <c r="G77" s="127"/>
      <c r="H77" s="127"/>
      <c r="I77" s="127"/>
    </row>
    <row r="78" spans="1:9" ht="39.75" customHeight="1" x14ac:dyDescent="0.25">
      <c r="A78" s="128" t="s">
        <v>2</v>
      </c>
      <c r="B78" s="129"/>
      <c r="C78" s="130"/>
      <c r="D78" s="131" t="s">
        <v>63</v>
      </c>
      <c r="E78" s="132"/>
      <c r="F78" s="132"/>
      <c r="G78" s="132"/>
      <c r="H78" s="132"/>
      <c r="I78" s="133"/>
    </row>
    <row r="79" spans="1:9" x14ac:dyDescent="0.25">
      <c r="A79" s="143"/>
      <c r="B79" s="143"/>
      <c r="C79" s="143"/>
      <c r="D79" s="127"/>
      <c r="E79" s="127"/>
      <c r="F79" s="127"/>
      <c r="G79" s="127"/>
      <c r="H79" s="127"/>
      <c r="I79" s="127"/>
    </row>
    <row r="80" spans="1:9" x14ac:dyDescent="0.25">
      <c r="A80" s="118" t="s">
        <v>20</v>
      </c>
      <c r="B80" s="119"/>
      <c r="C80" s="119"/>
      <c r="D80" s="119"/>
      <c r="E80" s="119"/>
      <c r="F80" s="119"/>
      <c r="G80" s="119"/>
      <c r="H80" s="119"/>
      <c r="I80" s="144"/>
    </row>
    <row r="81" spans="1:9" x14ac:dyDescent="0.25">
      <c r="A81" s="99" t="s">
        <v>21</v>
      </c>
      <c r="B81" s="100"/>
      <c r="C81" s="100"/>
      <c r="D81" s="100"/>
      <c r="E81" s="100"/>
      <c r="F81" s="100"/>
      <c r="G81" s="100"/>
      <c r="H81" s="100"/>
      <c r="I81" s="101"/>
    </row>
    <row r="82" spans="1:9" x14ac:dyDescent="0.25">
      <c r="A82" s="99" t="s">
        <v>19</v>
      </c>
      <c r="B82" s="100"/>
      <c r="C82" s="100"/>
      <c r="D82" s="100"/>
      <c r="E82" s="100"/>
      <c r="F82" s="100"/>
      <c r="G82" s="100"/>
      <c r="H82" s="100"/>
      <c r="I82" s="101"/>
    </row>
    <row r="83" spans="1:9" x14ac:dyDescent="0.25">
      <c r="A83" s="99" t="s">
        <v>23</v>
      </c>
      <c r="B83" s="100"/>
      <c r="C83" s="100"/>
      <c r="D83" s="100"/>
      <c r="E83" s="100"/>
      <c r="F83" s="100"/>
      <c r="G83" s="100"/>
      <c r="H83" s="100"/>
      <c r="I83" s="101"/>
    </row>
    <row r="84" spans="1:9" x14ac:dyDescent="0.25">
      <c r="A84" s="99" t="s">
        <v>22</v>
      </c>
      <c r="B84" s="100"/>
      <c r="C84" s="100"/>
      <c r="D84" s="100"/>
      <c r="E84" s="100"/>
      <c r="F84" s="100"/>
      <c r="G84" s="100"/>
      <c r="H84" s="100"/>
      <c r="I84" s="101"/>
    </row>
    <row r="85" spans="1:9" x14ac:dyDescent="0.25">
      <c r="A85" s="3"/>
      <c r="B85" s="3"/>
      <c r="C85" s="3"/>
      <c r="D85" s="3"/>
      <c r="E85" s="3"/>
      <c r="F85" s="6"/>
      <c r="G85" s="7"/>
      <c r="H85" s="7"/>
      <c r="I85" s="7"/>
    </row>
    <row r="86" spans="1:9" ht="15" x14ac:dyDescent="0.25">
      <c r="A86" s="154" t="s">
        <v>9</v>
      </c>
      <c r="B86" s="154"/>
      <c r="C86" s="154"/>
      <c r="D86" s="154"/>
      <c r="E86" s="155" t="s">
        <v>16</v>
      </c>
      <c r="F86" s="158" t="s">
        <v>8</v>
      </c>
      <c r="G86" s="159"/>
      <c r="H86" s="159"/>
      <c r="I86" s="160"/>
    </row>
    <row r="87" spans="1:9" x14ac:dyDescent="0.25">
      <c r="A87" s="154"/>
      <c r="B87" s="154"/>
      <c r="C87" s="154"/>
      <c r="D87" s="154"/>
      <c r="E87" s="156"/>
      <c r="F87" s="145" t="s">
        <v>46</v>
      </c>
      <c r="G87" s="145" t="s">
        <v>12</v>
      </c>
      <c r="H87" s="145" t="s">
        <v>13</v>
      </c>
      <c r="I87" s="145" t="s">
        <v>15</v>
      </c>
    </row>
    <row r="88" spans="1:9" ht="15" x14ac:dyDescent="0.25">
      <c r="A88" s="14" t="s">
        <v>3</v>
      </c>
      <c r="B88" s="15" t="s">
        <v>11</v>
      </c>
      <c r="C88" s="15" t="s">
        <v>10</v>
      </c>
      <c r="D88" s="15" t="s">
        <v>14</v>
      </c>
      <c r="E88" s="157"/>
      <c r="F88" s="146"/>
      <c r="G88" s="146"/>
      <c r="H88" s="146"/>
      <c r="I88" s="146"/>
    </row>
    <row r="89" spans="1:9" x14ac:dyDescent="0.25">
      <c r="A89" s="161" t="s">
        <v>5</v>
      </c>
      <c r="B89" s="162"/>
      <c r="C89" s="162"/>
      <c r="D89" s="163"/>
      <c r="E89" s="40" t="s">
        <v>4</v>
      </c>
      <c r="F89" s="27">
        <f>+(F90-F91)/F92*100</f>
        <v>99.969812161977728</v>
      </c>
      <c r="G89" s="27">
        <f t="shared" ref="G89:H89" si="4">+(G90-G91)/G92*100</f>
        <v>99.936004326435636</v>
      </c>
      <c r="H89" s="27">
        <f t="shared" si="4"/>
        <v>99.890007398575364</v>
      </c>
      <c r="I89" s="27">
        <f>+(I90-I91)/I92*100</f>
        <v>99.822428673585563</v>
      </c>
    </row>
    <row r="90" spans="1:9" x14ac:dyDescent="0.25">
      <c r="A90" s="164"/>
      <c r="B90" s="165"/>
      <c r="C90" s="165"/>
      <c r="D90" s="166"/>
      <c r="E90" s="40" t="s">
        <v>0</v>
      </c>
      <c r="F90" s="74">
        <v>4168142.06</v>
      </c>
      <c r="G90" s="75">
        <f>+F90-F91</f>
        <v>4166976.6</v>
      </c>
      <c r="H90" s="76">
        <f>+G90-G91</f>
        <v>4165567.41</v>
      </c>
      <c r="I90" s="76">
        <f>+H90-H91</f>
        <v>4163650.1500000004</v>
      </c>
    </row>
    <row r="91" spans="1:9" x14ac:dyDescent="0.25">
      <c r="A91" s="164"/>
      <c r="B91" s="165"/>
      <c r="C91" s="165"/>
      <c r="D91" s="166"/>
      <c r="E91" s="40" t="s">
        <v>1</v>
      </c>
      <c r="F91" s="74">
        <v>1165.46</v>
      </c>
      <c r="G91" s="75">
        <v>1409.19</v>
      </c>
      <c r="H91" s="76">
        <v>1917.26</v>
      </c>
      <c r="I91" s="76">
        <v>2816.84</v>
      </c>
    </row>
    <row r="92" spans="1:9" x14ac:dyDescent="0.25">
      <c r="A92" s="167"/>
      <c r="B92" s="168"/>
      <c r="C92" s="168"/>
      <c r="D92" s="169"/>
      <c r="E92" s="40" t="s">
        <v>54</v>
      </c>
      <c r="F92" s="77">
        <v>4168234.9</v>
      </c>
      <c r="G92" s="78">
        <v>4168234.9</v>
      </c>
      <c r="H92" s="76">
        <v>4168234.9</v>
      </c>
      <c r="I92" s="76">
        <v>4168234.9</v>
      </c>
    </row>
    <row r="93" spans="1:9" ht="9.75" customHeight="1" x14ac:dyDescent="0.25"/>
    <row r="94" spans="1:9" ht="21" x14ac:dyDescent="0.25">
      <c r="A94" s="29">
        <v>5</v>
      </c>
    </row>
    <row r="95" spans="1:9" ht="22.5" customHeight="1" x14ac:dyDescent="0.25">
      <c r="A95" s="194" t="s">
        <v>17</v>
      </c>
      <c r="B95" s="175"/>
      <c r="C95" s="176"/>
      <c r="D95" s="175" t="s">
        <v>76</v>
      </c>
      <c r="E95" s="175"/>
      <c r="F95" s="175"/>
      <c r="G95" s="175"/>
      <c r="H95" s="175"/>
      <c r="I95" s="176"/>
    </row>
    <row r="96" spans="1:9" ht="15" x14ac:dyDescent="0.25">
      <c r="A96" s="112" t="s">
        <v>18</v>
      </c>
      <c r="B96" s="113"/>
      <c r="C96" s="114"/>
      <c r="D96" s="115" t="s">
        <v>122</v>
      </c>
      <c r="E96" s="116"/>
      <c r="F96" s="116"/>
      <c r="G96" s="116"/>
      <c r="H96" s="116"/>
      <c r="I96" s="117"/>
    </row>
    <row r="97" spans="1:9" ht="15" x14ac:dyDescent="0.25">
      <c r="A97" s="112" t="s">
        <v>6</v>
      </c>
      <c r="B97" s="113"/>
      <c r="C97" s="114"/>
      <c r="D97" s="115" t="s">
        <v>79</v>
      </c>
      <c r="E97" s="116"/>
      <c r="F97" s="116"/>
      <c r="G97" s="116"/>
      <c r="H97" s="116"/>
      <c r="I97" s="117"/>
    </row>
    <row r="98" spans="1:9" ht="15" x14ac:dyDescent="0.25">
      <c r="A98" s="112" t="s">
        <v>7</v>
      </c>
      <c r="B98" s="113"/>
      <c r="C98" s="114"/>
      <c r="D98" s="115" t="s">
        <v>72</v>
      </c>
      <c r="E98" s="116"/>
      <c r="F98" s="116"/>
      <c r="G98" s="116"/>
      <c r="H98" s="116"/>
      <c r="I98" s="117"/>
    </row>
    <row r="99" spans="1:9" ht="15" x14ac:dyDescent="0.25">
      <c r="A99" s="120" t="s">
        <v>51</v>
      </c>
      <c r="B99" s="121"/>
      <c r="C99" s="122"/>
      <c r="D99" s="123" t="s">
        <v>73</v>
      </c>
      <c r="E99" s="124"/>
      <c r="F99" s="124"/>
      <c r="G99" s="124"/>
      <c r="H99" s="124"/>
      <c r="I99" s="125"/>
    </row>
    <row r="100" spans="1:9" x14ac:dyDescent="0.25">
      <c r="A100" s="143"/>
      <c r="B100" s="143"/>
      <c r="C100" s="143"/>
      <c r="D100" s="127"/>
      <c r="E100" s="127"/>
      <c r="F100" s="127"/>
      <c r="G100" s="127"/>
      <c r="H100" s="127"/>
      <c r="I100" s="127"/>
    </row>
    <row r="101" spans="1:9" ht="48" customHeight="1" x14ac:dyDescent="0.25">
      <c r="A101" s="128" t="s">
        <v>2</v>
      </c>
      <c r="B101" s="129"/>
      <c r="C101" s="130"/>
      <c r="D101" s="131" t="s">
        <v>74</v>
      </c>
      <c r="E101" s="132"/>
      <c r="F101" s="132"/>
      <c r="G101" s="132"/>
      <c r="H101" s="132"/>
      <c r="I101" s="133"/>
    </row>
    <row r="102" spans="1:9" x14ac:dyDescent="0.25">
      <c r="A102" s="143"/>
      <c r="B102" s="143"/>
      <c r="C102" s="143"/>
      <c r="D102" s="127"/>
      <c r="E102" s="127"/>
      <c r="F102" s="127"/>
      <c r="G102" s="127"/>
      <c r="H102" s="127"/>
      <c r="I102" s="127"/>
    </row>
    <row r="103" spans="1:9" x14ac:dyDescent="0.25">
      <c r="A103" s="118" t="s">
        <v>20</v>
      </c>
      <c r="B103" s="119"/>
      <c r="C103" s="119"/>
      <c r="D103" s="119"/>
      <c r="E103" s="119"/>
      <c r="F103" s="119"/>
      <c r="G103" s="119"/>
      <c r="H103" s="119"/>
      <c r="I103" s="144"/>
    </row>
    <row r="104" spans="1:9" x14ac:dyDescent="0.25">
      <c r="A104" s="99" t="s">
        <v>21</v>
      </c>
      <c r="B104" s="100"/>
      <c r="C104" s="100"/>
      <c r="D104" s="100"/>
      <c r="E104" s="100"/>
      <c r="F104" s="100"/>
      <c r="G104" s="100"/>
      <c r="H104" s="100"/>
      <c r="I104" s="101"/>
    </row>
    <row r="105" spans="1:9" x14ac:dyDescent="0.25">
      <c r="A105" s="99" t="s">
        <v>19</v>
      </c>
      <c r="B105" s="100"/>
      <c r="C105" s="100"/>
      <c r="D105" s="100"/>
      <c r="E105" s="100"/>
      <c r="F105" s="100"/>
      <c r="G105" s="100"/>
      <c r="H105" s="100"/>
      <c r="I105" s="101"/>
    </row>
    <row r="106" spans="1:9" x14ac:dyDescent="0.25">
      <c r="A106" s="99" t="s">
        <v>23</v>
      </c>
      <c r="B106" s="100"/>
      <c r="C106" s="100"/>
      <c r="D106" s="100"/>
      <c r="E106" s="100"/>
      <c r="F106" s="100"/>
      <c r="G106" s="100"/>
      <c r="H106" s="100"/>
      <c r="I106" s="101"/>
    </row>
    <row r="107" spans="1:9" x14ac:dyDescent="0.25">
      <c r="A107" s="99" t="s">
        <v>22</v>
      </c>
      <c r="B107" s="100"/>
      <c r="C107" s="100"/>
      <c r="D107" s="100"/>
      <c r="E107" s="100"/>
      <c r="F107" s="100"/>
      <c r="G107" s="100"/>
      <c r="H107" s="100"/>
      <c r="I107" s="101"/>
    </row>
    <row r="108" spans="1:9" x14ac:dyDescent="0.25">
      <c r="A108" s="3"/>
      <c r="B108" s="3"/>
      <c r="C108" s="3"/>
      <c r="D108" s="3"/>
      <c r="E108" s="3"/>
      <c r="F108" s="6"/>
      <c r="G108" s="7"/>
      <c r="H108" s="7"/>
      <c r="I108" s="7"/>
    </row>
    <row r="109" spans="1:9" ht="15" x14ac:dyDescent="0.25">
      <c r="A109" s="154" t="s">
        <v>9</v>
      </c>
      <c r="B109" s="154"/>
      <c r="C109" s="154"/>
      <c r="D109" s="154"/>
      <c r="E109" s="155" t="s">
        <v>16</v>
      </c>
      <c r="F109" s="158" t="s">
        <v>8</v>
      </c>
      <c r="G109" s="159"/>
      <c r="H109" s="159"/>
      <c r="I109" s="160"/>
    </row>
    <row r="110" spans="1:9" x14ac:dyDescent="0.25">
      <c r="A110" s="154"/>
      <c r="B110" s="154"/>
      <c r="C110" s="154"/>
      <c r="D110" s="154"/>
      <c r="E110" s="156"/>
      <c r="F110" s="145" t="s">
        <v>46</v>
      </c>
      <c r="G110" s="145" t="s">
        <v>12</v>
      </c>
      <c r="H110" s="145" t="s">
        <v>13</v>
      </c>
      <c r="I110" s="145" t="s">
        <v>15</v>
      </c>
    </row>
    <row r="111" spans="1:9" ht="15" x14ac:dyDescent="0.25">
      <c r="A111" s="14" t="s">
        <v>3</v>
      </c>
      <c r="B111" s="15" t="s">
        <v>11</v>
      </c>
      <c r="C111" s="15" t="s">
        <v>10</v>
      </c>
      <c r="D111" s="15" t="s">
        <v>14</v>
      </c>
      <c r="E111" s="157"/>
      <c r="F111" s="146"/>
      <c r="G111" s="146"/>
      <c r="H111" s="146"/>
      <c r="I111" s="146"/>
    </row>
    <row r="112" spans="1:9" x14ac:dyDescent="0.25">
      <c r="A112" s="161" t="s">
        <v>5</v>
      </c>
      <c r="B112" s="162"/>
      <c r="C112" s="162"/>
      <c r="D112" s="163"/>
      <c r="E112" s="40" t="s">
        <v>4</v>
      </c>
      <c r="F112" s="43">
        <f>+(F113-F114)/F115*100</f>
        <v>100</v>
      </c>
      <c r="G112" s="43">
        <f t="shared" ref="G112:H112" si="5">+(G113-G114)/G115*100</f>
        <v>100</v>
      </c>
      <c r="H112" s="43">
        <f t="shared" si="5"/>
        <v>100</v>
      </c>
      <c r="I112" s="43">
        <f>+(I113-I114)/I115*100</f>
        <v>100</v>
      </c>
    </row>
    <row r="113" spans="1:9" x14ac:dyDescent="0.25">
      <c r="A113" s="164"/>
      <c r="B113" s="165"/>
      <c r="C113" s="165"/>
      <c r="D113" s="166"/>
      <c r="E113" s="40" t="s">
        <v>0</v>
      </c>
      <c r="F113" s="76">
        <v>542</v>
      </c>
      <c r="G113" s="76">
        <v>542</v>
      </c>
      <c r="H113" s="76">
        <v>542</v>
      </c>
      <c r="I113" s="76">
        <v>542</v>
      </c>
    </row>
    <row r="114" spans="1:9" x14ac:dyDescent="0.25">
      <c r="A114" s="164"/>
      <c r="B114" s="165"/>
      <c r="C114" s="165"/>
      <c r="D114" s="166"/>
      <c r="E114" s="40" t="s">
        <v>1</v>
      </c>
      <c r="F114" s="76">
        <v>0</v>
      </c>
      <c r="G114" s="76">
        <v>0</v>
      </c>
      <c r="H114" s="76">
        <v>0</v>
      </c>
      <c r="I114" s="76">
        <v>0</v>
      </c>
    </row>
    <row r="115" spans="1:9" x14ac:dyDescent="0.25">
      <c r="A115" s="167"/>
      <c r="B115" s="168"/>
      <c r="C115" s="168"/>
      <c r="D115" s="169"/>
      <c r="E115" s="40" t="s">
        <v>54</v>
      </c>
      <c r="F115" s="76">
        <v>542</v>
      </c>
      <c r="G115" s="76">
        <v>542</v>
      </c>
      <c r="H115" s="76">
        <v>542</v>
      </c>
      <c r="I115" s="76">
        <v>542</v>
      </c>
    </row>
    <row r="117" spans="1:9" ht="22.5" customHeight="1" x14ac:dyDescent="0.25">
      <c r="A117" s="29">
        <v>6</v>
      </c>
    </row>
    <row r="118" spans="1:9" ht="41.25" customHeight="1" x14ac:dyDescent="0.25">
      <c r="A118" s="194" t="s">
        <v>17</v>
      </c>
      <c r="B118" s="175"/>
      <c r="C118" s="176"/>
      <c r="D118" s="194" t="s">
        <v>77</v>
      </c>
      <c r="E118" s="175"/>
      <c r="F118" s="175"/>
      <c r="G118" s="175"/>
      <c r="H118" s="175"/>
      <c r="I118" s="176"/>
    </row>
    <row r="119" spans="1:9" ht="15" x14ac:dyDescent="0.25">
      <c r="A119" s="112" t="s">
        <v>18</v>
      </c>
      <c r="B119" s="113"/>
      <c r="C119" s="114"/>
      <c r="D119" s="115" t="s">
        <v>121</v>
      </c>
      <c r="E119" s="116"/>
      <c r="F119" s="116"/>
      <c r="G119" s="116"/>
      <c r="H119" s="116"/>
      <c r="I119" s="117"/>
    </row>
    <row r="120" spans="1:9" ht="15" x14ac:dyDescent="0.25">
      <c r="A120" s="112" t="s">
        <v>6</v>
      </c>
      <c r="B120" s="113"/>
      <c r="C120" s="114"/>
      <c r="D120" s="115" t="s">
        <v>64</v>
      </c>
      <c r="E120" s="116"/>
      <c r="F120" s="116"/>
      <c r="G120" s="116"/>
      <c r="H120" s="116"/>
      <c r="I120" s="117"/>
    </row>
    <row r="121" spans="1:9" ht="15" x14ac:dyDescent="0.25">
      <c r="A121" s="112" t="s">
        <v>7</v>
      </c>
      <c r="B121" s="113"/>
      <c r="C121" s="114"/>
      <c r="D121" s="115" t="s">
        <v>65</v>
      </c>
      <c r="E121" s="116"/>
      <c r="F121" s="116"/>
      <c r="G121" s="116"/>
      <c r="H121" s="116"/>
      <c r="I121" s="117"/>
    </row>
    <row r="122" spans="1:9" ht="15" x14ac:dyDescent="0.25">
      <c r="A122" s="120" t="s">
        <v>42</v>
      </c>
      <c r="B122" s="121"/>
      <c r="C122" s="122"/>
      <c r="D122" s="123" t="s">
        <v>66</v>
      </c>
      <c r="E122" s="124"/>
      <c r="F122" s="124"/>
      <c r="G122" s="124"/>
      <c r="H122" s="124"/>
      <c r="I122" s="125"/>
    </row>
    <row r="123" spans="1:9" x14ac:dyDescent="0.25">
      <c r="A123" s="143"/>
      <c r="B123" s="143"/>
      <c r="C123" s="143"/>
      <c r="D123" s="127"/>
      <c r="E123" s="127"/>
      <c r="F123" s="127"/>
      <c r="G123" s="127"/>
      <c r="H123" s="127"/>
      <c r="I123" s="127"/>
    </row>
    <row r="124" spans="1:9" ht="44.25" customHeight="1" x14ac:dyDescent="0.25">
      <c r="A124" s="128" t="s">
        <v>2</v>
      </c>
      <c r="B124" s="129"/>
      <c r="C124" s="130"/>
      <c r="D124" s="131" t="s">
        <v>67</v>
      </c>
      <c r="E124" s="132"/>
      <c r="F124" s="132"/>
      <c r="G124" s="132"/>
      <c r="H124" s="132"/>
      <c r="I124" s="133"/>
    </row>
    <row r="125" spans="1:9" x14ac:dyDescent="0.25">
      <c r="A125" s="143"/>
      <c r="B125" s="143"/>
      <c r="C125" s="143"/>
      <c r="D125" s="127"/>
      <c r="E125" s="127"/>
      <c r="F125" s="127"/>
      <c r="G125" s="127"/>
      <c r="H125" s="127"/>
      <c r="I125" s="127"/>
    </row>
    <row r="126" spans="1:9" x14ac:dyDescent="0.25">
      <c r="A126" s="118" t="s">
        <v>20</v>
      </c>
      <c r="B126" s="119"/>
      <c r="C126" s="119"/>
      <c r="D126" s="119"/>
      <c r="E126" s="119"/>
      <c r="F126" s="119"/>
      <c r="G126" s="119"/>
      <c r="H126" s="119"/>
      <c r="I126" s="144"/>
    </row>
    <row r="127" spans="1:9" x14ac:dyDescent="0.25">
      <c r="A127" s="99" t="s">
        <v>21</v>
      </c>
      <c r="B127" s="100"/>
      <c r="C127" s="100"/>
      <c r="D127" s="100"/>
      <c r="E127" s="100"/>
      <c r="F127" s="100"/>
      <c r="G127" s="100"/>
      <c r="H127" s="100"/>
      <c r="I127" s="101"/>
    </row>
    <row r="128" spans="1:9" x14ac:dyDescent="0.25">
      <c r="A128" s="99" t="s">
        <v>19</v>
      </c>
      <c r="B128" s="100"/>
      <c r="C128" s="100"/>
      <c r="D128" s="100"/>
      <c r="E128" s="100"/>
      <c r="F128" s="100"/>
      <c r="G128" s="100"/>
      <c r="H128" s="100"/>
      <c r="I128" s="101"/>
    </row>
    <row r="129" spans="1:9" x14ac:dyDescent="0.25">
      <c r="A129" s="99" t="s">
        <v>23</v>
      </c>
      <c r="B129" s="100"/>
      <c r="C129" s="100"/>
      <c r="D129" s="100"/>
      <c r="E129" s="100"/>
      <c r="F129" s="100"/>
      <c r="G129" s="100"/>
      <c r="H129" s="100"/>
      <c r="I129" s="101"/>
    </row>
    <row r="130" spans="1:9" x14ac:dyDescent="0.25">
      <c r="A130" s="99" t="s">
        <v>22</v>
      </c>
      <c r="B130" s="100"/>
      <c r="C130" s="100"/>
      <c r="D130" s="100"/>
      <c r="E130" s="100"/>
      <c r="F130" s="100"/>
      <c r="G130" s="100"/>
      <c r="H130" s="100"/>
      <c r="I130" s="101"/>
    </row>
    <row r="131" spans="1:9" x14ac:dyDescent="0.25">
      <c r="A131" s="3"/>
      <c r="B131" s="3"/>
      <c r="C131" s="3"/>
      <c r="D131" s="3"/>
      <c r="E131" s="3"/>
      <c r="F131" s="6"/>
      <c r="G131" s="7"/>
      <c r="H131" s="7"/>
      <c r="I131" s="7"/>
    </row>
    <row r="132" spans="1:9" ht="15" x14ac:dyDescent="0.25">
      <c r="A132" s="154" t="s">
        <v>9</v>
      </c>
      <c r="B132" s="154"/>
      <c r="C132" s="154"/>
      <c r="D132" s="154"/>
      <c r="E132" s="155" t="s">
        <v>16</v>
      </c>
      <c r="F132" s="158" t="s">
        <v>8</v>
      </c>
      <c r="G132" s="159"/>
      <c r="H132" s="159"/>
      <c r="I132" s="160"/>
    </row>
    <row r="133" spans="1:9" ht="20.25" customHeight="1" x14ac:dyDescent="0.25">
      <c r="A133" s="154"/>
      <c r="B133" s="154"/>
      <c r="C133" s="154"/>
      <c r="D133" s="154"/>
      <c r="E133" s="156"/>
      <c r="F133" s="145" t="s">
        <v>46</v>
      </c>
      <c r="G133" s="145" t="s">
        <v>12</v>
      </c>
      <c r="H133" s="145" t="s">
        <v>13</v>
      </c>
      <c r="I133" s="145" t="s">
        <v>15</v>
      </c>
    </row>
    <row r="134" spans="1:9" ht="20.25" customHeight="1" x14ac:dyDescent="0.25">
      <c r="A134" s="14" t="s">
        <v>3</v>
      </c>
      <c r="B134" s="15" t="s">
        <v>11</v>
      </c>
      <c r="C134" s="15" t="s">
        <v>10</v>
      </c>
      <c r="D134" s="15" t="s">
        <v>14</v>
      </c>
      <c r="E134" s="157"/>
      <c r="F134" s="146"/>
      <c r="G134" s="146"/>
      <c r="H134" s="146"/>
      <c r="I134" s="146"/>
    </row>
    <row r="135" spans="1:9" x14ac:dyDescent="0.25">
      <c r="A135" s="161" t="s">
        <v>5</v>
      </c>
      <c r="B135" s="162"/>
      <c r="C135" s="162"/>
      <c r="D135" s="163"/>
      <c r="E135" s="40" t="s">
        <v>4</v>
      </c>
      <c r="F135" s="28">
        <v>92.197692640003751</v>
      </c>
      <c r="G135" s="28">
        <v>87.905079221477479</v>
      </c>
      <c r="H135" s="28">
        <v>81.113441298904462</v>
      </c>
      <c r="I135" s="28">
        <v>69.595663938456994</v>
      </c>
    </row>
    <row r="136" spans="1:9" x14ac:dyDescent="0.2">
      <c r="A136" s="164"/>
      <c r="B136" s="165"/>
      <c r="C136" s="165"/>
      <c r="D136" s="166"/>
      <c r="E136" s="40" t="s">
        <v>0</v>
      </c>
      <c r="F136" s="81">
        <v>27463671.080000002</v>
      </c>
      <c r="G136" s="81">
        <v>27463671.080000002</v>
      </c>
      <c r="H136" s="81">
        <v>27463671.080000002</v>
      </c>
      <c r="I136" s="81">
        <v>27463671.080000002</v>
      </c>
    </row>
    <row r="137" spans="1:9" x14ac:dyDescent="0.2">
      <c r="A137" s="164"/>
      <c r="B137" s="165"/>
      <c r="C137" s="165"/>
      <c r="D137" s="166"/>
      <c r="E137" s="40" t="s">
        <v>1</v>
      </c>
      <c r="F137" s="81">
        <v>2142800.0299999998</v>
      </c>
      <c r="G137" s="81">
        <v>3321709.2600000002</v>
      </c>
      <c r="H137" s="81">
        <v>5186942.3600000003</v>
      </c>
      <c r="I137" s="81">
        <v>8350146.8499999996</v>
      </c>
    </row>
    <row r="138" spans="1:9" x14ac:dyDescent="0.2">
      <c r="A138" s="167"/>
      <c r="B138" s="168"/>
      <c r="C138" s="168"/>
      <c r="D138" s="169"/>
      <c r="E138" s="40" t="s">
        <v>54</v>
      </c>
      <c r="F138" s="81">
        <v>27463671.079999998</v>
      </c>
      <c r="G138" s="81">
        <v>27463671.080000002</v>
      </c>
      <c r="H138" s="81">
        <v>27463671.080000002</v>
      </c>
      <c r="I138" s="81">
        <v>27463671.080000002</v>
      </c>
    </row>
    <row r="140" spans="1:9" ht="28.5" customHeight="1" x14ac:dyDescent="0.25">
      <c r="A140" s="29">
        <v>7</v>
      </c>
    </row>
    <row r="141" spans="1:9" ht="37.5" customHeight="1" x14ac:dyDescent="0.25">
      <c r="A141" s="108" t="s">
        <v>17</v>
      </c>
      <c r="B141" s="108"/>
      <c r="C141" s="108"/>
      <c r="D141" s="108" t="s">
        <v>96</v>
      </c>
      <c r="E141" s="108"/>
      <c r="F141" s="108"/>
      <c r="G141" s="108"/>
      <c r="H141" s="108"/>
      <c r="I141" s="108"/>
    </row>
    <row r="142" spans="1:9" ht="15" x14ac:dyDescent="0.25">
      <c r="A142" s="170" t="s">
        <v>18</v>
      </c>
      <c r="B142" s="170"/>
      <c r="C142" s="170"/>
      <c r="D142" s="171" t="s">
        <v>121</v>
      </c>
      <c r="E142" s="171"/>
      <c r="F142" s="171"/>
      <c r="G142" s="171"/>
      <c r="H142" s="171"/>
      <c r="I142" s="171"/>
    </row>
    <row r="143" spans="1:9" ht="22.5" customHeight="1" x14ac:dyDescent="0.25">
      <c r="A143" s="170" t="s">
        <v>6</v>
      </c>
      <c r="B143" s="170"/>
      <c r="C143" s="170"/>
      <c r="D143" s="172" t="s">
        <v>93</v>
      </c>
      <c r="E143" s="172"/>
      <c r="F143" s="172"/>
      <c r="G143" s="172"/>
      <c r="H143" s="172"/>
      <c r="I143" s="172"/>
    </row>
    <row r="144" spans="1:9" ht="30.75" customHeight="1" x14ac:dyDescent="0.25">
      <c r="A144" s="170" t="s">
        <v>7</v>
      </c>
      <c r="B144" s="170"/>
      <c r="C144" s="170"/>
      <c r="D144" s="171" t="s">
        <v>94</v>
      </c>
      <c r="E144" s="171"/>
      <c r="F144" s="171"/>
      <c r="G144" s="171"/>
      <c r="H144" s="171"/>
      <c r="I144" s="171"/>
    </row>
    <row r="145" spans="1:9" x14ac:dyDescent="0.25">
      <c r="A145" s="173"/>
      <c r="B145" s="143"/>
      <c r="C145" s="143"/>
      <c r="D145" s="127"/>
      <c r="E145" s="127"/>
      <c r="F145" s="127"/>
      <c r="G145" s="127"/>
      <c r="H145" s="127"/>
      <c r="I145" s="174"/>
    </row>
    <row r="146" spans="1:9" ht="27" customHeight="1" x14ac:dyDescent="0.25">
      <c r="A146" s="128" t="s">
        <v>2</v>
      </c>
      <c r="B146" s="129"/>
      <c r="C146" s="130"/>
      <c r="D146" s="131" t="s">
        <v>95</v>
      </c>
      <c r="E146" s="132"/>
      <c r="F146" s="132"/>
      <c r="G146" s="132"/>
      <c r="H146" s="132"/>
      <c r="I146" s="133"/>
    </row>
    <row r="147" spans="1:9" x14ac:dyDescent="0.25">
      <c r="A147" s="173"/>
      <c r="B147" s="143"/>
      <c r="C147" s="143"/>
      <c r="D147" s="127"/>
      <c r="E147" s="127"/>
      <c r="F147" s="127"/>
      <c r="G147" s="127"/>
      <c r="H147" s="127"/>
      <c r="I147" s="174"/>
    </row>
    <row r="148" spans="1:9" x14ac:dyDescent="0.25">
      <c r="A148" s="118" t="s">
        <v>20</v>
      </c>
      <c r="B148" s="119"/>
      <c r="C148" s="119"/>
      <c r="D148" s="119"/>
      <c r="E148" s="119"/>
      <c r="F148" s="119"/>
      <c r="G148" s="119"/>
      <c r="H148" s="119"/>
      <c r="I148" s="144"/>
    </row>
    <row r="149" spans="1:9" x14ac:dyDescent="0.25">
      <c r="A149" s="99" t="s">
        <v>21</v>
      </c>
      <c r="B149" s="100"/>
      <c r="C149" s="100"/>
      <c r="D149" s="100"/>
      <c r="E149" s="100"/>
      <c r="F149" s="100"/>
      <c r="G149" s="100"/>
      <c r="H149" s="100"/>
      <c r="I149" s="101"/>
    </row>
    <row r="150" spans="1:9" x14ac:dyDescent="0.25">
      <c r="A150" s="99" t="s">
        <v>19</v>
      </c>
      <c r="B150" s="100"/>
      <c r="C150" s="100"/>
      <c r="D150" s="100"/>
      <c r="E150" s="100"/>
      <c r="F150" s="100"/>
      <c r="G150" s="100"/>
      <c r="H150" s="100"/>
      <c r="I150" s="101"/>
    </row>
    <row r="151" spans="1:9" x14ac:dyDescent="0.25">
      <c r="A151" s="99" t="s">
        <v>23</v>
      </c>
      <c r="B151" s="100"/>
      <c r="C151" s="100"/>
      <c r="D151" s="100"/>
      <c r="E151" s="100"/>
      <c r="F151" s="100"/>
      <c r="G151" s="100"/>
      <c r="H151" s="100"/>
      <c r="I151" s="101"/>
    </row>
    <row r="152" spans="1:9" x14ac:dyDescent="0.25">
      <c r="A152" s="99" t="s">
        <v>22</v>
      </c>
      <c r="B152" s="100"/>
      <c r="C152" s="100"/>
      <c r="D152" s="100"/>
      <c r="E152" s="100"/>
      <c r="F152" s="100"/>
      <c r="G152" s="100"/>
      <c r="H152" s="100"/>
      <c r="I152" s="101"/>
    </row>
    <row r="153" spans="1:9" x14ac:dyDescent="0.25">
      <c r="A153" s="44"/>
      <c r="B153" s="3"/>
      <c r="C153" s="3"/>
      <c r="D153" s="3"/>
      <c r="E153" s="3"/>
      <c r="F153" s="6"/>
      <c r="G153" s="7"/>
      <c r="H153" s="7"/>
      <c r="I153" s="45"/>
    </row>
    <row r="154" spans="1:9" ht="15" x14ac:dyDescent="0.25">
      <c r="A154" s="154" t="s">
        <v>9</v>
      </c>
      <c r="B154" s="154"/>
      <c r="C154" s="154"/>
      <c r="D154" s="154"/>
      <c r="E154" s="155" t="s">
        <v>16</v>
      </c>
      <c r="F154" s="158" t="s">
        <v>8</v>
      </c>
      <c r="G154" s="159"/>
      <c r="H154" s="159"/>
      <c r="I154" s="160"/>
    </row>
    <row r="155" spans="1:9" x14ac:dyDescent="0.25">
      <c r="A155" s="154"/>
      <c r="B155" s="154"/>
      <c r="C155" s="154"/>
      <c r="D155" s="154"/>
      <c r="E155" s="156"/>
      <c r="F155" s="145" t="s">
        <v>46</v>
      </c>
      <c r="G155" s="145" t="s">
        <v>12</v>
      </c>
      <c r="H155" s="145" t="s">
        <v>13</v>
      </c>
      <c r="I155" s="145" t="s">
        <v>15</v>
      </c>
    </row>
    <row r="156" spans="1:9" ht="15" x14ac:dyDescent="0.25">
      <c r="A156" s="14" t="s">
        <v>3</v>
      </c>
      <c r="B156" s="15" t="s">
        <v>11</v>
      </c>
      <c r="C156" s="15" t="s">
        <v>10</v>
      </c>
      <c r="D156" s="15" t="s">
        <v>14</v>
      </c>
      <c r="E156" s="157"/>
      <c r="F156" s="146"/>
      <c r="G156" s="146"/>
      <c r="H156" s="146"/>
      <c r="I156" s="146"/>
    </row>
    <row r="157" spans="1:9" x14ac:dyDescent="0.25">
      <c r="A157" s="161" t="s">
        <v>5</v>
      </c>
      <c r="B157" s="162"/>
      <c r="C157" s="162"/>
      <c r="D157" s="163"/>
      <c r="E157" s="40" t="s">
        <v>4</v>
      </c>
      <c r="F157" s="43">
        <v>95.71</v>
      </c>
      <c r="G157" s="43">
        <v>92.42</v>
      </c>
      <c r="H157" s="43">
        <v>90.61</v>
      </c>
      <c r="I157" s="43">
        <v>79.349999999999994</v>
      </c>
    </row>
    <row r="158" spans="1:9" x14ac:dyDescent="0.2">
      <c r="A158" s="164"/>
      <c r="B158" s="165"/>
      <c r="C158" s="165"/>
      <c r="D158" s="166"/>
      <c r="E158" s="40" t="s">
        <v>0</v>
      </c>
      <c r="F158" s="81">
        <v>18590623.550000001</v>
      </c>
      <c r="G158" s="81">
        <v>17951617.079999998</v>
      </c>
      <c r="H158" s="81">
        <v>17599533.940000001</v>
      </c>
      <c r="I158" s="81">
        <v>15414149.949999999</v>
      </c>
    </row>
    <row r="159" spans="1:9" x14ac:dyDescent="0.2">
      <c r="A159" s="167"/>
      <c r="B159" s="168"/>
      <c r="C159" s="168"/>
      <c r="D159" s="169"/>
      <c r="E159" s="40" t="s">
        <v>1</v>
      </c>
      <c r="F159" s="81">
        <v>833769.87</v>
      </c>
      <c r="G159" s="81">
        <v>1472776.34</v>
      </c>
      <c r="H159" s="81">
        <v>1824859.48</v>
      </c>
      <c r="I159" s="81">
        <v>4010243.47</v>
      </c>
    </row>
    <row r="161" spans="1:9" ht="21" x14ac:dyDescent="0.25">
      <c r="A161" s="29">
        <v>8</v>
      </c>
    </row>
    <row r="162" spans="1:9" ht="36.75" customHeight="1" x14ac:dyDescent="0.25">
      <c r="A162" s="195" t="s">
        <v>17</v>
      </c>
      <c r="B162" s="195"/>
      <c r="C162" s="195"/>
      <c r="D162" s="216" t="s">
        <v>199</v>
      </c>
      <c r="E162" s="216"/>
      <c r="F162" s="216"/>
      <c r="G162" s="216"/>
      <c r="H162" s="216"/>
      <c r="I162" s="216"/>
    </row>
    <row r="163" spans="1:9" ht="15" x14ac:dyDescent="0.25">
      <c r="A163" s="217" t="s">
        <v>18</v>
      </c>
      <c r="B163" s="217"/>
      <c r="C163" s="217"/>
      <c r="D163" s="218" t="s">
        <v>123</v>
      </c>
      <c r="E163" s="218"/>
      <c r="F163" s="218"/>
      <c r="G163" s="218"/>
      <c r="H163" s="218"/>
      <c r="I163" s="218"/>
    </row>
    <row r="164" spans="1:9" ht="15" x14ac:dyDescent="0.25">
      <c r="A164" s="219" t="s">
        <v>200</v>
      </c>
      <c r="B164" s="219"/>
      <c r="C164" s="219"/>
      <c r="D164" s="218" t="s">
        <v>201</v>
      </c>
      <c r="E164" s="218"/>
      <c r="F164" s="218"/>
      <c r="G164" s="218"/>
      <c r="H164" s="218"/>
      <c r="I164" s="218"/>
    </row>
    <row r="165" spans="1:9" ht="34.5" customHeight="1" x14ac:dyDescent="0.25">
      <c r="A165" s="219" t="s">
        <v>202</v>
      </c>
      <c r="B165" s="219"/>
      <c r="C165" s="219"/>
      <c r="D165" s="218" t="s">
        <v>204</v>
      </c>
      <c r="E165" s="218"/>
      <c r="F165" s="218"/>
      <c r="G165" s="218"/>
      <c r="H165" s="218"/>
      <c r="I165" s="218"/>
    </row>
    <row r="166" spans="1:9" x14ac:dyDescent="0.25">
      <c r="A166" s="240"/>
      <c r="B166" s="240"/>
      <c r="C166" s="240"/>
      <c r="D166" s="241"/>
      <c r="E166" s="241"/>
      <c r="F166" s="241"/>
      <c r="G166" s="241"/>
      <c r="H166" s="241"/>
      <c r="I166" s="241"/>
    </row>
    <row r="167" spans="1:9" ht="18" customHeight="1" x14ac:dyDescent="0.25">
      <c r="A167" s="195" t="s">
        <v>2</v>
      </c>
      <c r="B167" s="195"/>
      <c r="C167" s="195"/>
      <c r="D167" s="242" t="s">
        <v>203</v>
      </c>
      <c r="E167" s="219"/>
      <c r="F167" s="219"/>
      <c r="G167" s="219"/>
      <c r="H167" s="219"/>
      <c r="I167" s="219"/>
    </row>
    <row r="168" spans="1:9" x14ac:dyDescent="0.25">
      <c r="A168" s="240"/>
      <c r="B168" s="240"/>
      <c r="C168" s="240"/>
      <c r="D168" s="241"/>
      <c r="E168" s="241"/>
      <c r="F168" s="241"/>
      <c r="G168" s="241"/>
      <c r="H168" s="241"/>
      <c r="I168" s="241"/>
    </row>
    <row r="169" spans="1:9" x14ac:dyDescent="0.25">
      <c r="A169" s="246" t="s">
        <v>20</v>
      </c>
      <c r="B169" s="246"/>
      <c r="C169" s="246"/>
      <c r="D169" s="246"/>
      <c r="E169" s="246"/>
      <c r="F169" s="246"/>
      <c r="G169" s="246"/>
      <c r="H169" s="246"/>
      <c r="I169" s="246"/>
    </row>
    <row r="170" spans="1:9" x14ac:dyDescent="0.25">
      <c r="A170" s="247" t="s">
        <v>21</v>
      </c>
      <c r="B170" s="247"/>
      <c r="C170" s="247"/>
      <c r="D170" s="247"/>
      <c r="E170" s="247"/>
      <c r="F170" s="247"/>
      <c r="G170" s="247"/>
      <c r="H170" s="247"/>
      <c r="I170" s="247"/>
    </row>
    <row r="171" spans="1:9" ht="15" customHeight="1" x14ac:dyDescent="0.25">
      <c r="A171" s="247" t="s">
        <v>19</v>
      </c>
      <c r="B171" s="247"/>
      <c r="C171" s="247"/>
      <c r="D171" s="247"/>
      <c r="E171" s="247"/>
      <c r="F171" s="247"/>
      <c r="G171" s="247"/>
      <c r="H171" s="247"/>
      <c r="I171" s="247"/>
    </row>
    <row r="172" spans="1:9" ht="15" customHeight="1" x14ac:dyDescent="0.25">
      <c r="A172" s="247" t="s">
        <v>23</v>
      </c>
      <c r="B172" s="247"/>
      <c r="C172" s="247"/>
      <c r="D172" s="247"/>
      <c r="E172" s="247"/>
      <c r="F172" s="247"/>
      <c r="G172" s="247"/>
      <c r="H172" s="247"/>
      <c r="I172" s="247"/>
    </row>
    <row r="173" spans="1:9" ht="15" customHeight="1" x14ac:dyDescent="0.25">
      <c r="A173" s="247" t="s">
        <v>22</v>
      </c>
      <c r="B173" s="247"/>
      <c r="C173" s="247"/>
      <c r="D173" s="247"/>
      <c r="E173" s="247"/>
      <c r="F173" s="247"/>
      <c r="G173" s="247"/>
      <c r="H173" s="247"/>
      <c r="I173" s="247"/>
    </row>
    <row r="174" spans="1:9" ht="9.75" customHeight="1" x14ac:dyDescent="0.25">
      <c r="A174" s="243"/>
      <c r="B174" s="244"/>
      <c r="C174" s="244"/>
      <c r="D174" s="244"/>
      <c r="E174" s="244"/>
      <c r="F174" s="244"/>
      <c r="G174" s="244"/>
      <c r="H174" s="244"/>
      <c r="I174" s="245"/>
    </row>
    <row r="175" spans="1:9" ht="15" x14ac:dyDescent="0.25">
      <c r="A175" s="248" t="s">
        <v>9</v>
      </c>
      <c r="B175" s="248"/>
      <c r="C175" s="248"/>
      <c r="D175" s="248"/>
      <c r="E175" s="248" t="s">
        <v>16</v>
      </c>
      <c r="F175" s="249" t="s">
        <v>8</v>
      </c>
      <c r="G175" s="249"/>
      <c r="H175" s="249"/>
      <c r="I175" s="249"/>
    </row>
    <row r="176" spans="1:9" ht="15" customHeight="1" x14ac:dyDescent="0.25">
      <c r="A176" s="248"/>
      <c r="B176" s="248"/>
      <c r="C176" s="248"/>
      <c r="D176" s="248"/>
      <c r="E176" s="248"/>
      <c r="F176" s="249" t="s">
        <v>36</v>
      </c>
      <c r="G176" s="249" t="s">
        <v>12</v>
      </c>
      <c r="H176" s="249" t="s">
        <v>13</v>
      </c>
      <c r="I176" s="249" t="s">
        <v>15</v>
      </c>
    </row>
    <row r="177" spans="1:9" ht="15" x14ac:dyDescent="0.25">
      <c r="A177" s="97" t="s">
        <v>3</v>
      </c>
      <c r="B177" s="96" t="s">
        <v>11</v>
      </c>
      <c r="C177" s="96" t="s">
        <v>10</v>
      </c>
      <c r="D177" s="96" t="s">
        <v>14</v>
      </c>
      <c r="E177" s="248"/>
      <c r="F177" s="249"/>
      <c r="G177" s="249"/>
      <c r="H177" s="249"/>
      <c r="I177" s="249"/>
    </row>
    <row r="178" spans="1:9" ht="13.5" customHeight="1" x14ac:dyDescent="0.25">
      <c r="A178" s="219" t="s">
        <v>5</v>
      </c>
      <c r="B178" s="219"/>
      <c r="C178" s="219"/>
      <c r="D178" s="219"/>
      <c r="E178" s="71" t="s">
        <v>4</v>
      </c>
      <c r="F178" s="98">
        <v>0.872</v>
      </c>
      <c r="G178" s="98">
        <v>0.872</v>
      </c>
      <c r="H178" s="98">
        <v>0.82399999999999995</v>
      </c>
      <c r="I178" s="98">
        <v>0.77600000000000002</v>
      </c>
    </row>
    <row r="179" spans="1:9" ht="12.75" customHeight="1" x14ac:dyDescent="0.25">
      <c r="A179" s="219"/>
      <c r="B179" s="219"/>
      <c r="C179" s="219"/>
      <c r="D179" s="219"/>
      <c r="E179" s="55" t="s">
        <v>205</v>
      </c>
      <c r="F179" s="69">
        <v>16</v>
      </c>
      <c r="G179" s="69">
        <v>16</v>
      </c>
      <c r="H179" s="69">
        <v>22</v>
      </c>
      <c r="I179" s="69">
        <v>28</v>
      </c>
    </row>
    <row r="180" spans="1:9" ht="17.25" customHeight="1" x14ac:dyDescent="0.25">
      <c r="A180" s="219"/>
      <c r="B180" s="219"/>
      <c r="C180" s="219"/>
      <c r="D180" s="219"/>
      <c r="E180" s="55" t="s">
        <v>206</v>
      </c>
      <c r="F180" s="69">
        <v>125</v>
      </c>
      <c r="G180" s="69">
        <v>125</v>
      </c>
      <c r="H180" s="69">
        <v>125</v>
      </c>
      <c r="I180" s="69">
        <v>125</v>
      </c>
    </row>
    <row r="181" spans="1:9" ht="12.75" customHeight="1" x14ac:dyDescent="0.25">
      <c r="A181" s="29"/>
    </row>
    <row r="182" spans="1:9" ht="18" customHeight="1" x14ac:dyDescent="0.25">
      <c r="A182" s="29">
        <v>9</v>
      </c>
    </row>
    <row r="183" spans="1:9" ht="39" customHeight="1" x14ac:dyDescent="0.25">
      <c r="A183" s="148" t="s">
        <v>17</v>
      </c>
      <c r="B183" s="149"/>
      <c r="C183" s="150"/>
      <c r="D183" s="148" t="s">
        <v>78</v>
      </c>
      <c r="E183" s="149"/>
      <c r="F183" s="149"/>
      <c r="G183" s="149"/>
      <c r="H183" s="149"/>
      <c r="I183" s="150"/>
    </row>
    <row r="184" spans="1:9" ht="15" customHeight="1" x14ac:dyDescent="0.25">
      <c r="A184" s="210" t="s">
        <v>18</v>
      </c>
      <c r="B184" s="211"/>
      <c r="C184" s="212"/>
      <c r="D184" s="213" t="s">
        <v>177</v>
      </c>
      <c r="E184" s="214"/>
      <c r="F184" s="214"/>
      <c r="G184" s="214"/>
      <c r="H184" s="214"/>
      <c r="I184" s="215"/>
    </row>
    <row r="185" spans="1:9" ht="18.75" customHeight="1" x14ac:dyDescent="0.25">
      <c r="A185" s="196" t="s">
        <v>126</v>
      </c>
      <c r="B185" s="197"/>
      <c r="C185" s="206"/>
      <c r="D185" s="207" t="s">
        <v>127</v>
      </c>
      <c r="E185" s="208"/>
      <c r="F185" s="208"/>
      <c r="G185" s="208"/>
      <c r="H185" s="208"/>
      <c r="I185" s="209"/>
    </row>
    <row r="186" spans="1:9" ht="17.25" customHeight="1" x14ac:dyDescent="0.25">
      <c r="A186" s="196" t="s">
        <v>128</v>
      </c>
      <c r="B186" s="197"/>
      <c r="C186" s="206"/>
      <c r="D186" s="207" t="s">
        <v>129</v>
      </c>
      <c r="E186" s="208"/>
      <c r="F186" s="208"/>
      <c r="G186" s="208"/>
      <c r="H186" s="208"/>
      <c r="I186" s="209"/>
    </row>
    <row r="187" spans="1:9" ht="18.75" customHeight="1" x14ac:dyDescent="0.25">
      <c r="A187" s="196" t="s">
        <v>130</v>
      </c>
      <c r="B187" s="197"/>
      <c r="C187" s="206"/>
      <c r="D187" s="207" t="s">
        <v>131</v>
      </c>
      <c r="E187" s="208"/>
      <c r="F187" s="208"/>
      <c r="G187" s="208"/>
      <c r="H187" s="208"/>
      <c r="I187" s="209"/>
    </row>
    <row r="188" spans="1:9" ht="18" customHeight="1" x14ac:dyDescent="0.25">
      <c r="A188" s="196" t="s">
        <v>132</v>
      </c>
      <c r="B188" s="197"/>
      <c r="C188" s="197"/>
      <c r="D188" s="198" t="s">
        <v>133</v>
      </c>
      <c r="E188" s="199"/>
      <c r="F188" s="199"/>
      <c r="G188" s="199"/>
      <c r="H188" s="199"/>
      <c r="I188" s="200"/>
    </row>
    <row r="189" spans="1:9" ht="20.25" customHeight="1" x14ac:dyDescent="0.25">
      <c r="A189" s="196" t="s">
        <v>107</v>
      </c>
      <c r="B189" s="197"/>
      <c r="C189" s="197"/>
      <c r="D189" s="198" t="s">
        <v>134</v>
      </c>
      <c r="E189" s="199"/>
      <c r="F189" s="199"/>
      <c r="G189" s="199"/>
      <c r="H189" s="199"/>
      <c r="I189" s="200"/>
    </row>
    <row r="190" spans="1:9" ht="15" x14ac:dyDescent="0.25">
      <c r="A190" s="196" t="s">
        <v>109</v>
      </c>
      <c r="B190" s="197"/>
      <c r="C190" s="197"/>
      <c r="D190" s="198" t="s">
        <v>135</v>
      </c>
      <c r="E190" s="199"/>
      <c r="F190" s="199"/>
      <c r="G190" s="199"/>
      <c r="H190" s="199"/>
      <c r="I190" s="200"/>
    </row>
    <row r="191" spans="1:9" ht="15" x14ac:dyDescent="0.25">
      <c r="A191" s="201" t="s">
        <v>136</v>
      </c>
      <c r="B191" s="202"/>
      <c r="C191" s="202"/>
      <c r="D191" s="203" t="s">
        <v>68</v>
      </c>
      <c r="E191" s="204"/>
      <c r="F191" s="204"/>
      <c r="G191" s="204"/>
      <c r="H191" s="204"/>
      <c r="I191" s="205"/>
    </row>
    <row r="192" spans="1:9" x14ac:dyDescent="0.25">
      <c r="A192" s="173"/>
      <c r="B192" s="143"/>
      <c r="C192" s="143"/>
      <c r="D192" s="127"/>
      <c r="E192" s="127"/>
      <c r="F192" s="127"/>
      <c r="G192" s="127"/>
      <c r="H192" s="127"/>
      <c r="I192" s="174"/>
    </row>
    <row r="193" spans="1:13" ht="30.75" customHeight="1" x14ac:dyDescent="0.25">
      <c r="A193" s="128" t="s">
        <v>2</v>
      </c>
      <c r="B193" s="129"/>
      <c r="C193" s="130"/>
      <c r="D193" s="131" t="s">
        <v>137</v>
      </c>
      <c r="E193" s="132"/>
      <c r="F193" s="132"/>
      <c r="G193" s="132"/>
      <c r="H193" s="132"/>
      <c r="I193" s="133"/>
      <c r="M193" s="30"/>
    </row>
    <row r="194" spans="1:13" x14ac:dyDescent="0.25">
      <c r="A194" s="173"/>
      <c r="B194" s="143"/>
      <c r="C194" s="143"/>
      <c r="D194" s="127"/>
      <c r="E194" s="127"/>
      <c r="F194" s="127"/>
      <c r="G194" s="127"/>
      <c r="H194" s="127"/>
      <c r="I194" s="174"/>
    </row>
    <row r="195" spans="1:13" x14ac:dyDescent="0.25">
      <c r="A195" s="118" t="s">
        <v>20</v>
      </c>
      <c r="B195" s="119"/>
      <c r="C195" s="119"/>
      <c r="D195" s="119"/>
      <c r="E195" s="119"/>
      <c r="F195" s="119"/>
      <c r="G195" s="119"/>
      <c r="H195" s="119"/>
      <c r="I195" s="144"/>
    </row>
    <row r="196" spans="1:13" x14ac:dyDescent="0.25">
      <c r="A196" s="99" t="s">
        <v>21</v>
      </c>
      <c r="B196" s="100"/>
      <c r="C196" s="100"/>
      <c r="D196" s="100"/>
      <c r="E196" s="100"/>
      <c r="F196" s="100"/>
      <c r="G196" s="100"/>
      <c r="H196" s="100"/>
      <c r="I196" s="101"/>
    </row>
    <row r="197" spans="1:13" x14ac:dyDescent="0.25">
      <c r="A197" s="99" t="s">
        <v>19</v>
      </c>
      <c r="B197" s="100"/>
      <c r="C197" s="100"/>
      <c r="D197" s="100"/>
      <c r="E197" s="100"/>
      <c r="F197" s="100"/>
      <c r="G197" s="100"/>
      <c r="H197" s="100"/>
      <c r="I197" s="101"/>
    </row>
    <row r="198" spans="1:13" x14ac:dyDescent="0.25">
      <c r="A198" s="99" t="s">
        <v>23</v>
      </c>
      <c r="B198" s="100"/>
      <c r="C198" s="100"/>
      <c r="D198" s="100"/>
      <c r="E198" s="100"/>
      <c r="F198" s="100"/>
      <c r="G198" s="100"/>
      <c r="H198" s="100"/>
      <c r="I198" s="101"/>
    </row>
    <row r="199" spans="1:13" x14ac:dyDescent="0.25">
      <c r="A199" s="99" t="s">
        <v>22</v>
      </c>
      <c r="B199" s="100"/>
      <c r="C199" s="100"/>
      <c r="D199" s="100"/>
      <c r="E199" s="100"/>
      <c r="F199" s="100"/>
      <c r="G199" s="100"/>
      <c r="H199" s="100"/>
      <c r="I199" s="101"/>
    </row>
    <row r="200" spans="1:13" x14ac:dyDescent="0.25">
      <c r="A200" s="44"/>
      <c r="B200" s="3"/>
      <c r="C200" s="3"/>
      <c r="D200" s="3"/>
      <c r="E200" s="3"/>
      <c r="F200" s="6"/>
      <c r="G200" s="7"/>
      <c r="H200" s="7"/>
      <c r="I200" s="45"/>
    </row>
    <row r="201" spans="1:13" ht="15" x14ac:dyDescent="0.25">
      <c r="A201" s="154" t="s">
        <v>9</v>
      </c>
      <c r="B201" s="154"/>
      <c r="C201" s="154"/>
      <c r="D201" s="154"/>
      <c r="E201" s="155" t="s">
        <v>16</v>
      </c>
      <c r="F201" s="158" t="s">
        <v>8</v>
      </c>
      <c r="G201" s="159"/>
      <c r="H201" s="159"/>
      <c r="I201" s="160"/>
    </row>
    <row r="202" spans="1:13" x14ac:dyDescent="0.25">
      <c r="A202" s="154"/>
      <c r="B202" s="154"/>
      <c r="C202" s="154"/>
      <c r="D202" s="154"/>
      <c r="E202" s="156"/>
      <c r="F202" s="145" t="s">
        <v>46</v>
      </c>
      <c r="G202" s="145" t="s">
        <v>12</v>
      </c>
      <c r="H202" s="145" t="s">
        <v>13</v>
      </c>
      <c r="I202" s="145" t="s">
        <v>15</v>
      </c>
    </row>
    <row r="203" spans="1:13" ht="15" x14ac:dyDescent="0.25">
      <c r="A203" s="14" t="s">
        <v>3</v>
      </c>
      <c r="B203" s="15" t="s">
        <v>11</v>
      </c>
      <c r="C203" s="15" t="s">
        <v>10</v>
      </c>
      <c r="D203" s="15" t="s">
        <v>14</v>
      </c>
      <c r="E203" s="157"/>
      <c r="F203" s="146"/>
      <c r="G203" s="146"/>
      <c r="H203" s="146"/>
      <c r="I203" s="146"/>
    </row>
    <row r="204" spans="1:13" x14ac:dyDescent="0.25">
      <c r="A204" s="161" t="s">
        <v>5</v>
      </c>
      <c r="B204" s="162"/>
      <c r="C204" s="162"/>
      <c r="D204" s="163"/>
      <c r="E204" s="40" t="s">
        <v>4</v>
      </c>
      <c r="F204" s="62">
        <v>99.999999999999986</v>
      </c>
      <c r="G204" s="63">
        <v>93.333333333333329</v>
      </c>
      <c r="H204" s="63">
        <v>80</v>
      </c>
      <c r="I204" s="63">
        <v>23.333333333333329</v>
      </c>
    </row>
    <row r="205" spans="1:13" x14ac:dyDescent="0.25">
      <c r="A205" s="164"/>
      <c r="B205" s="165"/>
      <c r="C205" s="165"/>
      <c r="D205" s="166"/>
      <c r="E205" s="40" t="s">
        <v>0</v>
      </c>
      <c r="F205" s="64">
        <v>0</v>
      </c>
      <c r="G205" s="65">
        <v>1</v>
      </c>
      <c r="H205" s="65">
        <v>3</v>
      </c>
      <c r="I205" s="65">
        <v>4</v>
      </c>
    </row>
    <row r="206" spans="1:13" x14ac:dyDescent="0.25">
      <c r="A206" s="164"/>
      <c r="B206" s="165"/>
      <c r="C206" s="165"/>
      <c r="D206" s="166"/>
      <c r="E206" s="40" t="s">
        <v>1</v>
      </c>
      <c r="F206" s="64">
        <v>0</v>
      </c>
      <c r="G206" s="65">
        <v>0</v>
      </c>
      <c r="H206" s="65">
        <v>0</v>
      </c>
      <c r="I206" s="65">
        <v>3</v>
      </c>
    </row>
    <row r="207" spans="1:13" x14ac:dyDescent="0.25">
      <c r="A207" s="164"/>
      <c r="B207" s="165"/>
      <c r="C207" s="165"/>
      <c r="D207" s="166"/>
      <c r="E207" s="40" t="s">
        <v>54</v>
      </c>
      <c r="F207" s="64">
        <v>0</v>
      </c>
      <c r="G207" s="65">
        <v>0</v>
      </c>
      <c r="H207" s="65">
        <v>0</v>
      </c>
      <c r="I207" s="65">
        <v>2</v>
      </c>
    </row>
    <row r="208" spans="1:13" x14ac:dyDescent="0.25">
      <c r="A208" s="164"/>
      <c r="B208" s="165"/>
      <c r="C208" s="165"/>
      <c r="D208" s="166"/>
      <c r="E208" s="40" t="s">
        <v>69</v>
      </c>
      <c r="F208" s="64">
        <v>5</v>
      </c>
      <c r="G208" s="65">
        <v>5</v>
      </c>
      <c r="H208" s="65">
        <v>5</v>
      </c>
      <c r="I208" s="65">
        <v>5</v>
      </c>
    </row>
    <row r="209" spans="1:9" ht="12.75" customHeight="1" x14ac:dyDescent="0.25">
      <c r="A209" s="164"/>
      <c r="B209" s="165"/>
      <c r="C209" s="165"/>
      <c r="D209" s="166"/>
      <c r="E209" s="40" t="s">
        <v>70</v>
      </c>
      <c r="F209" s="64">
        <v>3</v>
      </c>
      <c r="G209" s="65">
        <v>3</v>
      </c>
      <c r="H209" s="65">
        <v>3</v>
      </c>
      <c r="I209" s="65">
        <v>3</v>
      </c>
    </row>
    <row r="210" spans="1:9" x14ac:dyDescent="0.25">
      <c r="A210" s="164"/>
      <c r="B210" s="165"/>
      <c r="C210" s="165"/>
      <c r="D210" s="166"/>
      <c r="E210" s="40" t="s">
        <v>71</v>
      </c>
      <c r="F210" s="64">
        <v>4</v>
      </c>
      <c r="G210" s="65">
        <v>4</v>
      </c>
      <c r="H210" s="65">
        <v>4</v>
      </c>
      <c r="I210" s="65">
        <v>4</v>
      </c>
    </row>
    <row r="211" spans="1:9" x14ac:dyDescent="0.25">
      <c r="A211" s="167"/>
      <c r="B211" s="168"/>
      <c r="C211" s="168"/>
      <c r="D211" s="169"/>
      <c r="E211" s="40" t="s">
        <v>97</v>
      </c>
      <c r="F211" s="64">
        <v>3</v>
      </c>
      <c r="G211" s="65">
        <v>3</v>
      </c>
      <c r="H211" s="65">
        <v>3</v>
      </c>
      <c r="I211" s="65">
        <v>3</v>
      </c>
    </row>
    <row r="212" spans="1:9" x14ac:dyDescent="0.25">
      <c r="A212" s="1"/>
      <c r="B212" s="1"/>
      <c r="C212" s="1"/>
      <c r="D212" s="1"/>
      <c r="F212" s="1"/>
      <c r="G212" s="1"/>
      <c r="H212" s="1"/>
      <c r="I212" s="1"/>
    </row>
    <row r="213" spans="1:9" ht="21" x14ac:dyDescent="0.25">
      <c r="A213" s="29">
        <v>10</v>
      </c>
      <c r="B213" s="56"/>
      <c r="C213" s="56"/>
      <c r="D213" s="56"/>
      <c r="E213" s="31"/>
      <c r="F213" s="32"/>
      <c r="G213" s="33"/>
      <c r="H213" s="33"/>
      <c r="I213" s="33"/>
    </row>
    <row r="214" spans="1:9" ht="37.5" customHeight="1" x14ac:dyDescent="0.25">
      <c r="A214" s="194" t="s">
        <v>17</v>
      </c>
      <c r="B214" s="175"/>
      <c r="C214" s="176"/>
      <c r="D214" s="175" t="s">
        <v>114</v>
      </c>
      <c r="E214" s="175"/>
      <c r="F214" s="175"/>
      <c r="G214" s="175"/>
      <c r="H214" s="175"/>
      <c r="I214" s="176"/>
    </row>
    <row r="215" spans="1:9" ht="15" customHeight="1" x14ac:dyDescent="0.25">
      <c r="A215" s="112" t="s">
        <v>18</v>
      </c>
      <c r="B215" s="113"/>
      <c r="C215" s="114"/>
      <c r="D215" s="115" t="s">
        <v>123</v>
      </c>
      <c r="E215" s="116"/>
      <c r="F215" s="116"/>
      <c r="G215" s="116"/>
      <c r="H215" s="116"/>
      <c r="I215" s="117"/>
    </row>
    <row r="216" spans="1:9" ht="15" customHeight="1" x14ac:dyDescent="0.25">
      <c r="A216" s="112" t="s">
        <v>99</v>
      </c>
      <c r="B216" s="113"/>
      <c r="C216" s="114"/>
      <c r="D216" s="115" t="s">
        <v>100</v>
      </c>
      <c r="E216" s="116"/>
      <c r="F216" s="116"/>
      <c r="G216" s="116"/>
      <c r="H216" s="116"/>
      <c r="I216" s="117"/>
    </row>
    <row r="217" spans="1:9" ht="15" customHeight="1" x14ac:dyDescent="0.25">
      <c r="A217" s="112" t="s">
        <v>101</v>
      </c>
      <c r="B217" s="113"/>
      <c r="C217" s="114"/>
      <c r="D217" s="115" t="s">
        <v>102</v>
      </c>
      <c r="E217" s="116"/>
      <c r="F217" s="116"/>
      <c r="G217" s="116"/>
      <c r="H217" s="116"/>
      <c r="I217" s="117"/>
    </row>
    <row r="218" spans="1:9" ht="15" customHeight="1" x14ac:dyDescent="0.25">
      <c r="A218" s="112" t="s">
        <v>103</v>
      </c>
      <c r="B218" s="113"/>
      <c r="C218" s="114"/>
      <c r="D218" s="115" t="s">
        <v>104</v>
      </c>
      <c r="E218" s="116"/>
      <c r="F218" s="116"/>
      <c r="G218" s="116"/>
      <c r="H218" s="116"/>
      <c r="I218" s="117"/>
    </row>
    <row r="219" spans="1:9" ht="15" customHeight="1" x14ac:dyDescent="0.25">
      <c r="A219" s="112" t="s">
        <v>105</v>
      </c>
      <c r="B219" s="113"/>
      <c r="C219" s="114"/>
      <c r="D219" s="115" t="s">
        <v>106</v>
      </c>
      <c r="E219" s="116"/>
      <c r="F219" s="116"/>
      <c r="G219" s="116"/>
      <c r="H219" s="116"/>
      <c r="I219" s="117"/>
    </row>
    <row r="220" spans="1:9" ht="15" customHeight="1" x14ac:dyDescent="0.25">
      <c r="A220" s="112" t="s">
        <v>107</v>
      </c>
      <c r="B220" s="113"/>
      <c r="C220" s="114"/>
      <c r="D220" s="115" t="s">
        <v>108</v>
      </c>
      <c r="E220" s="116"/>
      <c r="F220" s="116"/>
      <c r="G220" s="116"/>
      <c r="H220" s="116"/>
      <c r="I220" s="117"/>
    </row>
    <row r="221" spans="1:9" ht="15" customHeight="1" x14ac:dyDescent="0.25">
      <c r="A221" s="112" t="s">
        <v>109</v>
      </c>
      <c r="B221" s="113"/>
      <c r="C221" s="114"/>
      <c r="D221" s="115" t="s">
        <v>110</v>
      </c>
      <c r="E221" s="116"/>
      <c r="F221" s="116"/>
      <c r="G221" s="116"/>
      <c r="H221" s="116"/>
      <c r="I221" s="117"/>
    </row>
    <row r="222" spans="1:9" ht="15" customHeight="1" x14ac:dyDescent="0.25">
      <c r="A222" s="120" t="s">
        <v>111</v>
      </c>
      <c r="B222" s="121"/>
      <c r="C222" s="122"/>
      <c r="D222" s="123" t="s">
        <v>112</v>
      </c>
      <c r="E222" s="124"/>
      <c r="F222" s="124"/>
      <c r="G222" s="124"/>
      <c r="H222" s="124"/>
      <c r="I222" s="125"/>
    </row>
    <row r="223" spans="1:9" x14ac:dyDescent="0.25">
      <c r="A223" s="126" t="s">
        <v>117</v>
      </c>
      <c r="B223" s="126"/>
      <c r="C223" s="126"/>
      <c r="D223" s="127"/>
      <c r="E223" s="127"/>
      <c r="F223" s="127"/>
      <c r="G223" s="127"/>
      <c r="H223" s="127"/>
      <c r="I223" s="127"/>
    </row>
    <row r="224" spans="1:9" ht="29.25" customHeight="1" x14ac:dyDescent="0.25">
      <c r="A224" s="128" t="s">
        <v>2</v>
      </c>
      <c r="B224" s="129"/>
      <c r="C224" s="130"/>
      <c r="D224" s="131" t="s">
        <v>113</v>
      </c>
      <c r="E224" s="132"/>
      <c r="F224" s="132"/>
      <c r="G224" s="132"/>
      <c r="H224" s="132"/>
      <c r="I224" s="133"/>
    </row>
    <row r="225" spans="1:9" x14ac:dyDescent="0.25">
      <c r="A225" s="143"/>
      <c r="B225" s="143"/>
      <c r="C225" s="143"/>
      <c r="D225" s="127"/>
      <c r="E225" s="127"/>
      <c r="F225" s="127"/>
      <c r="G225" s="127"/>
      <c r="H225" s="127"/>
      <c r="I225" s="127"/>
    </row>
    <row r="226" spans="1:9" ht="12.75" customHeight="1" x14ac:dyDescent="0.25">
      <c r="A226" s="118" t="s">
        <v>20</v>
      </c>
      <c r="B226" s="119"/>
      <c r="C226" s="119"/>
      <c r="D226" s="119"/>
      <c r="E226" s="119"/>
      <c r="F226" s="119"/>
      <c r="G226" s="119"/>
      <c r="H226" s="119"/>
      <c r="I226" s="144"/>
    </row>
    <row r="227" spans="1:9" ht="12.75" customHeight="1" x14ac:dyDescent="0.25">
      <c r="A227" s="99" t="s">
        <v>21</v>
      </c>
      <c r="B227" s="100"/>
      <c r="C227" s="100"/>
      <c r="D227" s="100"/>
      <c r="E227" s="100"/>
      <c r="F227" s="100"/>
      <c r="G227" s="100"/>
      <c r="H227" s="100"/>
      <c r="I227" s="101"/>
    </row>
    <row r="228" spans="1:9" ht="12.75" customHeight="1" x14ac:dyDescent="0.25">
      <c r="A228" s="99" t="s">
        <v>19</v>
      </c>
      <c r="B228" s="100"/>
      <c r="C228" s="100"/>
      <c r="D228" s="100"/>
      <c r="E228" s="100"/>
      <c r="F228" s="100"/>
      <c r="G228" s="100"/>
      <c r="H228" s="100"/>
      <c r="I228" s="101"/>
    </row>
    <row r="229" spans="1:9" ht="12.75" customHeight="1" x14ac:dyDescent="0.25">
      <c r="A229" s="99" t="s">
        <v>23</v>
      </c>
      <c r="B229" s="100"/>
      <c r="C229" s="100"/>
      <c r="D229" s="100"/>
      <c r="E229" s="100"/>
      <c r="F229" s="100"/>
      <c r="G229" s="100"/>
      <c r="H229" s="100"/>
      <c r="I229" s="101"/>
    </row>
    <row r="230" spans="1:9" ht="12.75" customHeight="1" x14ac:dyDescent="0.25">
      <c r="A230" s="99" t="s">
        <v>22</v>
      </c>
      <c r="B230" s="100"/>
      <c r="C230" s="100"/>
      <c r="D230" s="100"/>
      <c r="E230" s="100"/>
      <c r="F230" s="100"/>
      <c r="G230" s="100"/>
      <c r="H230" s="100"/>
      <c r="I230" s="101"/>
    </row>
    <row r="231" spans="1:9" x14ac:dyDescent="0.25">
      <c r="A231" s="3"/>
      <c r="B231" s="3"/>
      <c r="C231" s="3"/>
      <c r="D231" s="3"/>
      <c r="E231" s="3"/>
      <c r="F231" s="6"/>
      <c r="G231" s="7"/>
      <c r="H231" s="7"/>
      <c r="I231" s="7"/>
    </row>
    <row r="232" spans="1:9" ht="15" customHeight="1" x14ac:dyDescent="0.25">
      <c r="A232" s="154" t="s">
        <v>9</v>
      </c>
      <c r="B232" s="154"/>
      <c r="C232" s="154"/>
      <c r="D232" s="154"/>
      <c r="E232" s="155" t="s">
        <v>16</v>
      </c>
      <c r="F232" s="158" t="s">
        <v>8</v>
      </c>
      <c r="G232" s="159"/>
      <c r="H232" s="159"/>
      <c r="I232" s="160"/>
    </row>
    <row r="233" spans="1:9" ht="12.75" customHeight="1" x14ac:dyDescent="0.25">
      <c r="A233" s="154"/>
      <c r="B233" s="154"/>
      <c r="C233" s="154"/>
      <c r="D233" s="154"/>
      <c r="E233" s="156"/>
      <c r="F233" s="145" t="s">
        <v>46</v>
      </c>
      <c r="G233" s="145" t="s">
        <v>12</v>
      </c>
      <c r="H233" s="145" t="s">
        <v>13</v>
      </c>
      <c r="I233" s="145" t="s">
        <v>15</v>
      </c>
    </row>
    <row r="234" spans="1:9" ht="15" x14ac:dyDescent="0.25">
      <c r="A234" s="14" t="s">
        <v>3</v>
      </c>
      <c r="B234" s="15" t="s">
        <v>11</v>
      </c>
      <c r="C234" s="15" t="s">
        <v>10</v>
      </c>
      <c r="D234" s="15" t="s">
        <v>14</v>
      </c>
      <c r="E234" s="157"/>
      <c r="F234" s="146"/>
      <c r="G234" s="146"/>
      <c r="H234" s="146"/>
      <c r="I234" s="146"/>
    </row>
    <row r="235" spans="1:9" ht="15" x14ac:dyDescent="0.25">
      <c r="A235" s="134" t="s">
        <v>5</v>
      </c>
      <c r="B235" s="135"/>
      <c r="C235" s="135"/>
      <c r="D235" s="136"/>
      <c r="E235" s="40" t="s">
        <v>4</v>
      </c>
      <c r="F235" s="46">
        <v>95.8</v>
      </c>
      <c r="G235" s="46">
        <v>95.8</v>
      </c>
      <c r="H235" s="46">
        <v>95.8</v>
      </c>
      <c r="I235" s="46">
        <v>0</v>
      </c>
    </row>
    <row r="236" spans="1:9" x14ac:dyDescent="0.25">
      <c r="A236" s="137"/>
      <c r="B236" s="138"/>
      <c r="C236" s="138"/>
      <c r="D236" s="139"/>
      <c r="E236" s="40" t="s">
        <v>0</v>
      </c>
      <c r="F236" s="67">
        <v>1</v>
      </c>
      <c r="G236" s="67">
        <v>1</v>
      </c>
      <c r="H236" s="67">
        <v>1</v>
      </c>
      <c r="I236" s="79">
        <v>8</v>
      </c>
    </row>
    <row r="237" spans="1:9" x14ac:dyDescent="0.25">
      <c r="A237" s="137"/>
      <c r="B237" s="138"/>
      <c r="C237" s="138"/>
      <c r="D237" s="139"/>
      <c r="E237" s="40" t="s">
        <v>1</v>
      </c>
      <c r="F237" s="67">
        <v>0</v>
      </c>
      <c r="G237" s="67">
        <v>0</v>
      </c>
      <c r="H237" s="67">
        <v>0</v>
      </c>
      <c r="I237" s="79">
        <v>2</v>
      </c>
    </row>
    <row r="238" spans="1:9" x14ac:dyDescent="0.25">
      <c r="A238" s="137"/>
      <c r="B238" s="138"/>
      <c r="C238" s="138"/>
      <c r="D238" s="139"/>
      <c r="E238" s="40" t="s">
        <v>54</v>
      </c>
      <c r="F238" s="67">
        <v>0</v>
      </c>
      <c r="G238" s="67">
        <v>0</v>
      </c>
      <c r="H238" s="67">
        <v>0</v>
      </c>
      <c r="I238" s="79">
        <v>1</v>
      </c>
    </row>
    <row r="239" spans="1:9" x14ac:dyDescent="0.25">
      <c r="A239" s="137"/>
      <c r="B239" s="138"/>
      <c r="C239" s="138"/>
      <c r="D239" s="139"/>
      <c r="E239" s="40" t="s">
        <v>69</v>
      </c>
      <c r="F239" s="67">
        <v>8</v>
      </c>
      <c r="G239" s="67">
        <v>8</v>
      </c>
      <c r="H239" s="67">
        <v>8</v>
      </c>
      <c r="I239" s="79">
        <v>8</v>
      </c>
    </row>
    <row r="240" spans="1:9" x14ac:dyDescent="0.25">
      <c r="A240" s="137"/>
      <c r="B240" s="138"/>
      <c r="C240" s="138"/>
      <c r="D240" s="139"/>
      <c r="E240" s="40" t="s">
        <v>70</v>
      </c>
      <c r="F240" s="67">
        <v>2</v>
      </c>
      <c r="G240" s="67">
        <v>2</v>
      </c>
      <c r="H240" s="67">
        <v>2</v>
      </c>
      <c r="I240" s="79">
        <v>2</v>
      </c>
    </row>
    <row r="241" spans="1:9" x14ac:dyDescent="0.25">
      <c r="A241" s="137"/>
      <c r="B241" s="138"/>
      <c r="C241" s="138"/>
      <c r="D241" s="139"/>
      <c r="E241" s="40" t="s">
        <v>71</v>
      </c>
      <c r="F241" s="67">
        <v>1</v>
      </c>
      <c r="G241" s="67">
        <v>1</v>
      </c>
      <c r="H241" s="67">
        <v>1</v>
      </c>
      <c r="I241" s="79">
        <v>1</v>
      </c>
    </row>
    <row r="242" spans="1:9" x14ac:dyDescent="0.25">
      <c r="A242" s="140"/>
      <c r="B242" s="141"/>
      <c r="C242" s="141"/>
      <c r="D242" s="142"/>
      <c r="E242" s="40" t="s">
        <v>97</v>
      </c>
      <c r="F242" s="80">
        <v>3</v>
      </c>
      <c r="G242" s="79">
        <v>3</v>
      </c>
      <c r="H242" s="79">
        <v>3</v>
      </c>
      <c r="I242" s="79">
        <v>3</v>
      </c>
    </row>
    <row r="244" spans="1:9" ht="21" x14ac:dyDescent="0.25">
      <c r="A244" s="29">
        <v>11</v>
      </c>
      <c r="B244" s="1"/>
      <c r="C244" s="1"/>
      <c r="D244" s="1"/>
      <c r="F244" s="1"/>
      <c r="G244" s="1"/>
      <c r="H244" s="1"/>
      <c r="I244" s="1"/>
    </row>
    <row r="245" spans="1:9" ht="25.5" customHeight="1" x14ac:dyDescent="0.25">
      <c r="A245" s="195" t="s">
        <v>17</v>
      </c>
      <c r="B245" s="195"/>
      <c r="C245" s="195"/>
      <c r="D245" s="195" t="s">
        <v>178</v>
      </c>
      <c r="E245" s="195"/>
      <c r="F245" s="195"/>
      <c r="G245" s="195"/>
      <c r="H245" s="195"/>
      <c r="I245" s="195"/>
    </row>
    <row r="246" spans="1:9" ht="15" x14ac:dyDescent="0.25">
      <c r="A246" s="170" t="s">
        <v>18</v>
      </c>
      <c r="B246" s="170"/>
      <c r="C246" s="170"/>
      <c r="D246" s="171" t="s">
        <v>171</v>
      </c>
      <c r="E246" s="171"/>
      <c r="F246" s="171"/>
      <c r="G246" s="171"/>
      <c r="H246" s="171"/>
      <c r="I246" s="171"/>
    </row>
    <row r="247" spans="1:9" ht="15" x14ac:dyDescent="0.25">
      <c r="A247" s="170" t="s">
        <v>172</v>
      </c>
      <c r="B247" s="170"/>
      <c r="C247" s="170"/>
      <c r="D247" s="171" t="s">
        <v>173</v>
      </c>
      <c r="E247" s="171"/>
      <c r="F247" s="171"/>
      <c r="G247" s="171"/>
      <c r="H247" s="171"/>
      <c r="I247" s="171"/>
    </row>
    <row r="248" spans="1:9" ht="15" x14ac:dyDescent="0.25">
      <c r="A248" s="170" t="s">
        <v>174</v>
      </c>
      <c r="B248" s="170"/>
      <c r="C248" s="170"/>
      <c r="D248" s="171" t="s">
        <v>175</v>
      </c>
      <c r="E248" s="171"/>
      <c r="F248" s="171"/>
      <c r="G248" s="171"/>
      <c r="H248" s="171"/>
      <c r="I248" s="171"/>
    </row>
    <row r="249" spans="1:9" x14ac:dyDescent="0.25">
      <c r="A249" s="110"/>
      <c r="B249" s="110"/>
      <c r="C249" s="110"/>
      <c r="D249" s="111"/>
      <c r="E249" s="111"/>
      <c r="F249" s="111"/>
      <c r="G249" s="111"/>
      <c r="H249" s="111"/>
      <c r="I249" s="111"/>
    </row>
    <row r="250" spans="1:9" ht="21.75" customHeight="1" x14ac:dyDescent="0.25">
      <c r="A250" s="108" t="s">
        <v>2</v>
      </c>
      <c r="B250" s="108"/>
      <c r="C250" s="108"/>
      <c r="D250" s="109" t="s">
        <v>176</v>
      </c>
      <c r="E250" s="109"/>
      <c r="F250" s="109"/>
      <c r="G250" s="109"/>
      <c r="H250" s="109"/>
      <c r="I250" s="109"/>
    </row>
    <row r="251" spans="1:9" x14ac:dyDescent="0.25">
      <c r="A251" s="110"/>
      <c r="B251" s="110"/>
      <c r="C251" s="110"/>
      <c r="D251" s="111"/>
      <c r="E251" s="111"/>
      <c r="F251" s="111"/>
      <c r="G251" s="111"/>
      <c r="H251" s="111"/>
      <c r="I251" s="111"/>
    </row>
    <row r="252" spans="1:9" x14ac:dyDescent="0.25">
      <c r="A252" s="118" t="s">
        <v>20</v>
      </c>
      <c r="B252" s="119"/>
      <c r="C252" s="119"/>
      <c r="D252" s="119"/>
      <c r="E252" s="119"/>
      <c r="F252" s="119"/>
      <c r="G252" s="119"/>
      <c r="H252" s="119"/>
      <c r="I252" s="144"/>
    </row>
    <row r="253" spans="1:9" x14ac:dyDescent="0.25">
      <c r="A253" s="99" t="s">
        <v>21</v>
      </c>
      <c r="B253" s="100"/>
      <c r="C253" s="100"/>
      <c r="D253" s="100"/>
      <c r="E253" s="100"/>
      <c r="F253" s="100"/>
      <c r="G253" s="100"/>
      <c r="H253" s="100"/>
      <c r="I253" s="101"/>
    </row>
    <row r="254" spans="1:9" ht="14.25" customHeight="1" x14ac:dyDescent="0.25">
      <c r="A254" s="99" t="s">
        <v>19</v>
      </c>
      <c r="B254" s="100"/>
      <c r="C254" s="100"/>
      <c r="D254" s="100"/>
      <c r="E254" s="100"/>
      <c r="F254" s="100"/>
      <c r="G254" s="100"/>
      <c r="H254" s="100"/>
      <c r="I254" s="101"/>
    </row>
    <row r="255" spans="1:9" x14ac:dyDescent="0.25">
      <c r="A255" s="99" t="s">
        <v>23</v>
      </c>
      <c r="B255" s="100"/>
      <c r="C255" s="100"/>
      <c r="D255" s="100"/>
      <c r="E255" s="100"/>
      <c r="F255" s="100"/>
      <c r="G255" s="100"/>
      <c r="H255" s="100"/>
      <c r="I255" s="101"/>
    </row>
    <row r="256" spans="1:9" x14ac:dyDescent="0.25">
      <c r="A256" s="99" t="s">
        <v>22</v>
      </c>
      <c r="B256" s="100"/>
      <c r="C256" s="100"/>
      <c r="D256" s="100"/>
      <c r="E256" s="100"/>
      <c r="F256" s="100"/>
      <c r="G256" s="100"/>
      <c r="H256" s="100"/>
      <c r="I256" s="101"/>
    </row>
    <row r="257" spans="1:9" x14ac:dyDescent="0.25">
      <c r="A257" s="3"/>
      <c r="B257" s="3"/>
      <c r="C257" s="3"/>
      <c r="D257" s="3"/>
      <c r="E257" s="3"/>
      <c r="F257" s="6"/>
      <c r="G257" s="7"/>
      <c r="H257" s="7"/>
      <c r="I257" s="7"/>
    </row>
    <row r="258" spans="1:9" ht="15" x14ac:dyDescent="0.25">
      <c r="A258" s="154" t="s">
        <v>9</v>
      </c>
      <c r="B258" s="154"/>
      <c r="C258" s="154"/>
      <c r="D258" s="154"/>
      <c r="E258" s="155" t="s">
        <v>16</v>
      </c>
      <c r="F258" s="158" t="s">
        <v>8</v>
      </c>
      <c r="G258" s="159"/>
      <c r="H258" s="159"/>
      <c r="I258" s="160"/>
    </row>
    <row r="259" spans="1:9" x14ac:dyDescent="0.25">
      <c r="A259" s="154"/>
      <c r="B259" s="154"/>
      <c r="C259" s="154"/>
      <c r="D259" s="154"/>
      <c r="E259" s="156"/>
      <c r="F259" s="145" t="s">
        <v>46</v>
      </c>
      <c r="G259" s="145" t="s">
        <v>12</v>
      </c>
      <c r="H259" s="145" t="s">
        <v>13</v>
      </c>
      <c r="I259" s="145" t="s">
        <v>15</v>
      </c>
    </row>
    <row r="260" spans="1:9" ht="15" x14ac:dyDescent="0.25">
      <c r="A260" s="14" t="s">
        <v>3</v>
      </c>
      <c r="B260" s="15" t="s">
        <v>11</v>
      </c>
      <c r="C260" s="15" t="s">
        <v>10</v>
      </c>
      <c r="D260" s="15" t="s">
        <v>14</v>
      </c>
      <c r="E260" s="157"/>
      <c r="F260" s="146"/>
      <c r="G260" s="146"/>
      <c r="H260" s="146"/>
      <c r="I260" s="146"/>
    </row>
    <row r="261" spans="1:9" x14ac:dyDescent="0.25">
      <c r="A261" s="161" t="s">
        <v>5</v>
      </c>
      <c r="B261" s="162"/>
      <c r="C261" s="162"/>
      <c r="D261" s="163"/>
      <c r="E261" s="40" t="s">
        <v>4</v>
      </c>
      <c r="F261" s="66">
        <f>((F262-F263)/F262)*100 %</f>
        <v>1</v>
      </c>
      <c r="G261" s="66">
        <f t="shared" ref="G261:I261" si="6">((G262-G263)/G262)*100 %</f>
        <v>0.88888888888888884</v>
      </c>
      <c r="H261" s="66">
        <f t="shared" si="6"/>
        <v>0.77777777777777779</v>
      </c>
      <c r="I261" s="66">
        <f t="shared" si="6"/>
        <v>0.66666666666666663</v>
      </c>
    </row>
    <row r="262" spans="1:9" x14ac:dyDescent="0.25">
      <c r="A262" s="164"/>
      <c r="B262" s="165"/>
      <c r="C262" s="165"/>
      <c r="D262" s="166"/>
      <c r="E262" s="40" t="s">
        <v>0</v>
      </c>
      <c r="F262" s="67">
        <v>9</v>
      </c>
      <c r="G262" s="67">
        <v>9</v>
      </c>
      <c r="H262" s="67">
        <v>9</v>
      </c>
      <c r="I262" s="67">
        <v>9</v>
      </c>
    </row>
    <row r="263" spans="1:9" ht="12.75" customHeight="1" x14ac:dyDescent="0.25">
      <c r="A263" s="167"/>
      <c r="B263" s="168"/>
      <c r="C263" s="168"/>
      <c r="D263" s="169"/>
      <c r="E263" s="40" t="s">
        <v>1</v>
      </c>
      <c r="F263" s="67">
        <v>0</v>
      </c>
      <c r="G263" s="67">
        <v>1</v>
      </c>
      <c r="H263" s="67">
        <v>2</v>
      </c>
      <c r="I263" s="67">
        <v>3</v>
      </c>
    </row>
    <row r="265" spans="1:9" ht="21" x14ac:dyDescent="0.25">
      <c r="A265" s="29">
        <v>12</v>
      </c>
      <c r="B265" s="56"/>
      <c r="C265" s="56"/>
      <c r="D265" s="56"/>
      <c r="E265" s="31"/>
      <c r="F265" s="32"/>
      <c r="G265" s="33"/>
      <c r="H265" s="33"/>
      <c r="I265" s="33"/>
    </row>
    <row r="266" spans="1:9" ht="31.5" customHeight="1" x14ac:dyDescent="0.25">
      <c r="A266" s="148" t="s">
        <v>17</v>
      </c>
      <c r="B266" s="149"/>
      <c r="C266" s="150"/>
      <c r="D266" s="232" t="s">
        <v>98</v>
      </c>
      <c r="E266" s="233"/>
      <c r="F266" s="233"/>
      <c r="G266" s="233"/>
      <c r="H266" s="233"/>
      <c r="I266" s="234"/>
    </row>
    <row r="267" spans="1:9" ht="15" customHeight="1" x14ac:dyDescent="0.25">
      <c r="A267" s="102" t="s">
        <v>18</v>
      </c>
      <c r="B267" s="103"/>
      <c r="C267" s="104"/>
      <c r="D267" s="105" t="s">
        <v>124</v>
      </c>
      <c r="E267" s="106"/>
      <c r="F267" s="106"/>
      <c r="G267" s="106"/>
      <c r="H267" s="106"/>
      <c r="I267" s="107"/>
    </row>
    <row r="268" spans="1:9" ht="15" customHeight="1" x14ac:dyDescent="0.25">
      <c r="A268" s="112" t="s">
        <v>195</v>
      </c>
      <c r="B268" s="113"/>
      <c r="C268" s="114"/>
      <c r="D268" s="115" t="s">
        <v>193</v>
      </c>
      <c r="E268" s="116"/>
      <c r="F268" s="116"/>
      <c r="G268" s="116"/>
      <c r="H268" s="116"/>
      <c r="I268" s="117"/>
    </row>
    <row r="269" spans="1:9" ht="15" customHeight="1" x14ac:dyDescent="0.25">
      <c r="A269" s="112" t="s">
        <v>191</v>
      </c>
      <c r="B269" s="113"/>
      <c r="C269" s="114"/>
      <c r="D269" s="115" t="s">
        <v>192</v>
      </c>
      <c r="E269" s="116"/>
      <c r="F269" s="116"/>
      <c r="G269" s="116"/>
      <c r="H269" s="116"/>
      <c r="I269" s="117"/>
    </row>
    <row r="270" spans="1:9" ht="15" customHeight="1" x14ac:dyDescent="0.25">
      <c r="A270" s="143"/>
      <c r="B270" s="143"/>
      <c r="C270" s="143"/>
      <c r="D270" s="127"/>
      <c r="E270" s="127"/>
      <c r="F270" s="127"/>
      <c r="G270" s="127"/>
      <c r="H270" s="127"/>
      <c r="I270" s="127"/>
    </row>
    <row r="271" spans="1:9" ht="15" customHeight="1" x14ac:dyDescent="0.25">
      <c r="A271" s="128" t="s">
        <v>2</v>
      </c>
      <c r="B271" s="129"/>
      <c r="C271" s="130"/>
      <c r="D271" s="131" t="s">
        <v>194</v>
      </c>
      <c r="E271" s="132"/>
      <c r="F271" s="132"/>
      <c r="G271" s="132"/>
      <c r="H271" s="132"/>
      <c r="I271" s="133"/>
    </row>
    <row r="272" spans="1:9" ht="15" customHeight="1" x14ac:dyDescent="0.25">
      <c r="A272" s="126" t="s">
        <v>116</v>
      </c>
      <c r="B272" s="126"/>
      <c r="C272" s="126"/>
      <c r="D272" s="127"/>
      <c r="E272" s="127"/>
      <c r="F272" s="127"/>
      <c r="G272" s="127"/>
      <c r="H272" s="127"/>
      <c r="I272" s="127"/>
    </row>
    <row r="273" spans="1:9" ht="15" customHeight="1" x14ac:dyDescent="0.25">
      <c r="A273" s="118" t="s">
        <v>20</v>
      </c>
      <c r="B273" s="119"/>
      <c r="C273" s="119"/>
      <c r="D273" s="119"/>
      <c r="E273" s="119"/>
      <c r="F273" s="119"/>
      <c r="G273" s="119"/>
      <c r="H273" s="119"/>
      <c r="I273" s="144"/>
    </row>
    <row r="274" spans="1:9" ht="15" customHeight="1" x14ac:dyDescent="0.25">
      <c r="A274" s="99" t="s">
        <v>21</v>
      </c>
      <c r="B274" s="100"/>
      <c r="C274" s="100"/>
      <c r="D274" s="100"/>
      <c r="E274" s="100"/>
      <c r="F274" s="100"/>
      <c r="G274" s="100"/>
      <c r="H274" s="100"/>
      <c r="I274" s="101"/>
    </row>
    <row r="275" spans="1:9" ht="15" customHeight="1" x14ac:dyDescent="0.25">
      <c r="A275" s="99" t="s">
        <v>19</v>
      </c>
      <c r="B275" s="100"/>
      <c r="C275" s="100"/>
      <c r="D275" s="100"/>
      <c r="E275" s="100"/>
      <c r="F275" s="100"/>
      <c r="G275" s="100"/>
      <c r="H275" s="100"/>
      <c r="I275" s="101"/>
    </row>
    <row r="276" spans="1:9" ht="15" customHeight="1" x14ac:dyDescent="0.25">
      <c r="A276" s="99" t="s">
        <v>23</v>
      </c>
      <c r="B276" s="100"/>
      <c r="C276" s="100"/>
      <c r="D276" s="100"/>
      <c r="E276" s="100"/>
      <c r="F276" s="100"/>
      <c r="G276" s="100"/>
      <c r="H276" s="100"/>
      <c r="I276" s="101"/>
    </row>
    <row r="277" spans="1:9" ht="15" customHeight="1" x14ac:dyDescent="0.25">
      <c r="A277" s="99" t="s">
        <v>22</v>
      </c>
      <c r="B277" s="100"/>
      <c r="C277" s="100"/>
      <c r="D277" s="100"/>
      <c r="E277" s="100"/>
      <c r="F277" s="100"/>
      <c r="G277" s="100"/>
      <c r="H277" s="100"/>
      <c r="I277" s="101"/>
    </row>
    <row r="278" spans="1:9" ht="20.25" customHeight="1" x14ac:dyDescent="0.25">
      <c r="A278" s="3"/>
      <c r="B278" s="3"/>
      <c r="C278" s="3"/>
      <c r="D278" s="3"/>
      <c r="E278" s="3"/>
      <c r="F278" s="6"/>
      <c r="G278" s="7"/>
      <c r="H278" s="7"/>
      <c r="I278" s="7"/>
    </row>
    <row r="279" spans="1:9" ht="15" customHeight="1" x14ac:dyDescent="0.25">
      <c r="A279" s="154" t="s">
        <v>9</v>
      </c>
      <c r="B279" s="154"/>
      <c r="C279" s="154"/>
      <c r="D279" s="154"/>
      <c r="E279" s="155" t="s">
        <v>16</v>
      </c>
      <c r="F279" s="158" t="s">
        <v>8</v>
      </c>
      <c r="G279" s="159"/>
      <c r="H279" s="159"/>
      <c r="I279" s="160"/>
    </row>
    <row r="280" spans="1:9" ht="15" customHeight="1" x14ac:dyDescent="0.25">
      <c r="A280" s="154"/>
      <c r="B280" s="154"/>
      <c r="C280" s="154"/>
      <c r="D280" s="154"/>
      <c r="E280" s="156"/>
      <c r="F280" s="145" t="s">
        <v>46</v>
      </c>
      <c r="G280" s="145" t="s">
        <v>12</v>
      </c>
      <c r="H280" s="145" t="s">
        <v>13</v>
      </c>
      <c r="I280" s="145" t="s">
        <v>15</v>
      </c>
    </row>
    <row r="281" spans="1:9" ht="15" customHeight="1" x14ac:dyDescent="0.25">
      <c r="A281" s="14" t="s">
        <v>3</v>
      </c>
      <c r="B281" s="15" t="s">
        <v>11</v>
      </c>
      <c r="C281" s="15" t="s">
        <v>10</v>
      </c>
      <c r="D281" s="15" t="s">
        <v>14</v>
      </c>
      <c r="E281" s="157"/>
      <c r="F281" s="146"/>
      <c r="G281" s="146"/>
      <c r="H281" s="146"/>
      <c r="I281" s="146"/>
    </row>
    <row r="282" spans="1:9" ht="15" customHeight="1" x14ac:dyDescent="0.25">
      <c r="A282" s="161" t="s">
        <v>5</v>
      </c>
      <c r="B282" s="162"/>
      <c r="C282" s="162"/>
      <c r="D282" s="163"/>
      <c r="E282" s="40" t="s">
        <v>4</v>
      </c>
      <c r="F282" s="89">
        <v>80.7</v>
      </c>
      <c r="G282" s="90">
        <v>76.37</v>
      </c>
      <c r="H282" s="90">
        <v>58.66</v>
      </c>
      <c r="I282" s="91">
        <v>11.811220472440944</v>
      </c>
    </row>
    <row r="283" spans="1:9" ht="15" customHeight="1" x14ac:dyDescent="0.25">
      <c r="A283" s="164"/>
      <c r="B283" s="165"/>
      <c r="C283" s="165"/>
      <c r="D283" s="166"/>
      <c r="E283" s="40" t="s">
        <v>0</v>
      </c>
      <c r="F283" s="92">
        <v>254</v>
      </c>
      <c r="G283" s="92">
        <v>254</v>
      </c>
      <c r="H283" s="92">
        <v>254</v>
      </c>
      <c r="I283" s="93">
        <v>254</v>
      </c>
    </row>
    <row r="284" spans="1:9" ht="15" customHeight="1" x14ac:dyDescent="0.25">
      <c r="A284" s="167"/>
      <c r="B284" s="168"/>
      <c r="C284" s="168"/>
      <c r="D284" s="169"/>
      <c r="E284" s="40" t="s">
        <v>1</v>
      </c>
      <c r="F284" s="94">
        <v>49</v>
      </c>
      <c r="G284" s="94">
        <v>60</v>
      </c>
      <c r="H284" s="94">
        <v>105</v>
      </c>
      <c r="I284" s="95">
        <v>224</v>
      </c>
    </row>
    <row r="285" spans="1:9" x14ac:dyDescent="0.25">
      <c r="A285" s="1"/>
      <c r="B285" s="1"/>
      <c r="C285" s="1"/>
      <c r="D285" s="1"/>
      <c r="F285" s="1"/>
      <c r="G285" s="1"/>
      <c r="H285" s="1"/>
      <c r="I285" s="1"/>
    </row>
    <row r="286" spans="1:9" ht="21" x14ac:dyDescent="0.25">
      <c r="A286" s="47">
        <v>13</v>
      </c>
      <c r="B286" s="56"/>
      <c r="C286" s="56"/>
      <c r="D286" s="56"/>
      <c r="E286" s="31"/>
      <c r="F286" s="32"/>
      <c r="G286" s="33"/>
      <c r="H286" s="33"/>
      <c r="I286" s="33"/>
    </row>
    <row r="287" spans="1:9" ht="41.25" customHeight="1" x14ac:dyDescent="0.25">
      <c r="A287" s="148" t="s">
        <v>17</v>
      </c>
      <c r="B287" s="149"/>
      <c r="C287" s="150"/>
      <c r="D287" s="148" t="s">
        <v>170</v>
      </c>
      <c r="E287" s="149"/>
      <c r="F287" s="149"/>
      <c r="G287" s="149"/>
      <c r="H287" s="149"/>
      <c r="I287" s="150"/>
    </row>
    <row r="288" spans="1:9" ht="15" x14ac:dyDescent="0.25">
      <c r="A288" s="112" t="s">
        <v>18</v>
      </c>
      <c r="B288" s="113"/>
      <c r="C288" s="114"/>
      <c r="D288" s="115" t="s">
        <v>123</v>
      </c>
      <c r="E288" s="116"/>
      <c r="F288" s="116"/>
      <c r="G288" s="116"/>
      <c r="H288" s="116"/>
      <c r="I288" s="117"/>
    </row>
    <row r="289" spans="1:9" ht="15" x14ac:dyDescent="0.25">
      <c r="A289" s="151" t="s">
        <v>138</v>
      </c>
      <c r="B289" s="152"/>
      <c r="C289" s="153"/>
      <c r="D289" s="115" t="s">
        <v>139</v>
      </c>
      <c r="E289" s="116"/>
      <c r="F289" s="116"/>
      <c r="G289" s="116"/>
      <c r="H289" s="116"/>
      <c r="I289" s="117"/>
    </row>
    <row r="290" spans="1:9" ht="15" x14ac:dyDescent="0.25">
      <c r="A290" s="151" t="s">
        <v>140</v>
      </c>
      <c r="B290" s="152"/>
      <c r="C290" s="153"/>
      <c r="D290" s="115" t="s">
        <v>141</v>
      </c>
      <c r="E290" s="116"/>
      <c r="F290" s="116"/>
      <c r="G290" s="116"/>
      <c r="H290" s="116"/>
      <c r="I290" s="117"/>
    </row>
    <row r="291" spans="1:9" ht="15" x14ac:dyDescent="0.25">
      <c r="A291" s="151" t="s">
        <v>142</v>
      </c>
      <c r="B291" s="152"/>
      <c r="C291" s="153"/>
      <c r="D291" s="115" t="s">
        <v>143</v>
      </c>
      <c r="E291" s="116"/>
      <c r="F291" s="116"/>
      <c r="G291" s="116"/>
      <c r="H291" s="116"/>
      <c r="I291" s="117"/>
    </row>
    <row r="292" spans="1:9" ht="15" x14ac:dyDescent="0.25">
      <c r="A292" s="151" t="s">
        <v>144</v>
      </c>
      <c r="B292" s="152"/>
      <c r="C292" s="153"/>
      <c r="D292" s="115" t="s">
        <v>145</v>
      </c>
      <c r="E292" s="116"/>
      <c r="F292" s="116"/>
      <c r="G292" s="116"/>
      <c r="H292" s="116"/>
      <c r="I292" s="117"/>
    </row>
    <row r="293" spans="1:9" ht="15" x14ac:dyDescent="0.25">
      <c r="A293" s="151" t="s">
        <v>146</v>
      </c>
      <c r="B293" s="152"/>
      <c r="C293" s="153"/>
      <c r="D293" s="115" t="s">
        <v>147</v>
      </c>
      <c r="E293" s="116"/>
      <c r="F293" s="116"/>
      <c r="G293" s="116"/>
      <c r="H293" s="116"/>
      <c r="I293" s="117"/>
    </row>
    <row r="294" spans="1:9" ht="15" x14ac:dyDescent="0.25">
      <c r="A294" s="151" t="s">
        <v>148</v>
      </c>
      <c r="B294" s="152"/>
      <c r="C294" s="153"/>
      <c r="D294" s="115" t="s">
        <v>149</v>
      </c>
      <c r="E294" s="116"/>
      <c r="F294" s="116"/>
      <c r="G294" s="116"/>
      <c r="H294" s="116"/>
      <c r="I294" s="117"/>
    </row>
    <row r="295" spans="1:9" ht="15" x14ac:dyDescent="0.25">
      <c r="A295" s="151" t="s">
        <v>150</v>
      </c>
      <c r="B295" s="152"/>
      <c r="C295" s="153"/>
      <c r="D295" s="115" t="s">
        <v>151</v>
      </c>
      <c r="E295" s="116"/>
      <c r="F295" s="116"/>
      <c r="G295" s="116"/>
      <c r="H295" s="116"/>
      <c r="I295" s="117"/>
    </row>
    <row r="296" spans="1:9" ht="15" x14ac:dyDescent="0.25">
      <c r="A296" s="151" t="s">
        <v>152</v>
      </c>
      <c r="B296" s="152"/>
      <c r="C296" s="153"/>
      <c r="D296" s="115" t="s">
        <v>153</v>
      </c>
      <c r="E296" s="116"/>
      <c r="F296" s="116"/>
      <c r="G296" s="116"/>
      <c r="H296" s="116"/>
      <c r="I296" s="117"/>
    </row>
    <row r="297" spans="1:9" ht="15" x14ac:dyDescent="0.25">
      <c r="A297" s="151" t="s">
        <v>154</v>
      </c>
      <c r="B297" s="152"/>
      <c r="C297" s="153"/>
      <c r="D297" s="115" t="s">
        <v>155</v>
      </c>
      <c r="E297" s="116"/>
      <c r="F297" s="116"/>
      <c r="G297" s="116"/>
      <c r="H297" s="116"/>
      <c r="I297" s="117"/>
    </row>
    <row r="298" spans="1:9" ht="15" x14ac:dyDescent="0.25">
      <c r="A298" s="237" t="s">
        <v>156</v>
      </c>
      <c r="B298" s="238"/>
      <c r="C298" s="239"/>
      <c r="D298" s="123" t="s">
        <v>157</v>
      </c>
      <c r="E298" s="124"/>
      <c r="F298" s="124"/>
      <c r="G298" s="124"/>
      <c r="H298" s="124"/>
      <c r="I298" s="125"/>
    </row>
    <row r="299" spans="1:9" x14ac:dyDescent="0.25">
      <c r="A299" s="143"/>
      <c r="B299" s="143"/>
      <c r="C299" s="143"/>
      <c r="D299" s="127"/>
      <c r="E299" s="127"/>
      <c r="F299" s="127"/>
      <c r="G299" s="127"/>
      <c r="H299" s="127"/>
      <c r="I299" s="127"/>
    </row>
    <row r="300" spans="1:9" ht="38.25" customHeight="1" x14ac:dyDescent="0.25">
      <c r="A300" s="128" t="s">
        <v>2</v>
      </c>
      <c r="B300" s="129"/>
      <c r="C300" s="130"/>
      <c r="D300" s="147" t="s">
        <v>158</v>
      </c>
      <c r="E300" s="132"/>
      <c r="F300" s="132"/>
      <c r="G300" s="132"/>
      <c r="H300" s="132"/>
      <c r="I300" s="133"/>
    </row>
    <row r="301" spans="1:9" x14ac:dyDescent="0.25">
      <c r="A301" s="143"/>
      <c r="B301" s="143"/>
      <c r="C301" s="143"/>
      <c r="D301" s="127"/>
      <c r="E301" s="127"/>
      <c r="F301" s="127"/>
      <c r="G301" s="127"/>
      <c r="H301" s="127"/>
      <c r="I301" s="127"/>
    </row>
    <row r="302" spans="1:9" x14ac:dyDescent="0.25">
      <c r="A302" s="118" t="s">
        <v>20</v>
      </c>
      <c r="B302" s="119"/>
      <c r="C302" s="119"/>
      <c r="D302" s="119"/>
      <c r="E302" s="119"/>
      <c r="F302" s="119"/>
      <c r="G302" s="119"/>
      <c r="H302" s="119"/>
      <c r="I302" s="144"/>
    </row>
    <row r="303" spans="1:9" x14ac:dyDescent="0.25">
      <c r="A303" s="99" t="s">
        <v>21</v>
      </c>
      <c r="B303" s="100"/>
      <c r="C303" s="100"/>
      <c r="D303" s="100"/>
      <c r="E303" s="100"/>
      <c r="F303" s="100"/>
      <c r="G303" s="100"/>
      <c r="H303" s="100"/>
      <c r="I303" s="101"/>
    </row>
    <row r="304" spans="1:9" x14ac:dyDescent="0.25">
      <c r="A304" s="99" t="s">
        <v>19</v>
      </c>
      <c r="B304" s="100"/>
      <c r="C304" s="100"/>
      <c r="D304" s="100"/>
      <c r="E304" s="100"/>
      <c r="F304" s="100"/>
      <c r="G304" s="100"/>
      <c r="H304" s="100"/>
      <c r="I304" s="101"/>
    </row>
    <row r="305" spans="1:9" x14ac:dyDescent="0.25">
      <c r="A305" s="99" t="s">
        <v>23</v>
      </c>
      <c r="B305" s="100"/>
      <c r="C305" s="100"/>
      <c r="D305" s="100"/>
      <c r="E305" s="100"/>
      <c r="F305" s="100"/>
      <c r="G305" s="100"/>
      <c r="H305" s="100"/>
      <c r="I305" s="101"/>
    </row>
    <row r="306" spans="1:9" x14ac:dyDescent="0.25">
      <c r="A306" s="99" t="s">
        <v>22</v>
      </c>
      <c r="B306" s="100"/>
      <c r="C306" s="100"/>
      <c r="D306" s="100"/>
      <c r="E306" s="100"/>
      <c r="F306" s="100"/>
      <c r="G306" s="100"/>
      <c r="H306" s="100"/>
      <c r="I306" s="101"/>
    </row>
    <row r="307" spans="1:9" x14ac:dyDescent="0.25">
      <c r="A307" s="3"/>
      <c r="B307" s="3"/>
      <c r="C307" s="3"/>
      <c r="D307" s="3"/>
      <c r="E307" s="3"/>
      <c r="F307" s="6"/>
      <c r="G307" s="7"/>
      <c r="H307" s="7"/>
      <c r="I307" s="7"/>
    </row>
    <row r="308" spans="1:9" ht="15" x14ac:dyDescent="0.25">
      <c r="A308" s="154" t="s">
        <v>9</v>
      </c>
      <c r="B308" s="154"/>
      <c r="C308" s="154"/>
      <c r="D308" s="154"/>
      <c r="E308" s="155" t="s">
        <v>16</v>
      </c>
      <c r="F308" s="158" t="s">
        <v>8</v>
      </c>
      <c r="G308" s="159"/>
      <c r="H308" s="159"/>
      <c r="I308" s="160"/>
    </row>
    <row r="309" spans="1:9" x14ac:dyDescent="0.25">
      <c r="A309" s="154"/>
      <c r="B309" s="154"/>
      <c r="C309" s="154"/>
      <c r="D309" s="154"/>
      <c r="E309" s="156"/>
      <c r="F309" s="145" t="s">
        <v>36</v>
      </c>
      <c r="G309" s="145" t="s">
        <v>12</v>
      </c>
      <c r="H309" s="145" t="s">
        <v>13</v>
      </c>
      <c r="I309" s="145" t="s">
        <v>15</v>
      </c>
    </row>
    <row r="310" spans="1:9" ht="15" x14ac:dyDescent="0.25">
      <c r="A310" s="14" t="s">
        <v>3</v>
      </c>
      <c r="B310" s="15" t="s">
        <v>11</v>
      </c>
      <c r="C310" s="15" t="s">
        <v>10</v>
      </c>
      <c r="D310" s="15" t="s">
        <v>14</v>
      </c>
      <c r="E310" s="157"/>
      <c r="F310" s="146"/>
      <c r="G310" s="146"/>
      <c r="H310" s="146"/>
      <c r="I310" s="146"/>
    </row>
    <row r="311" spans="1:9" ht="15" x14ac:dyDescent="0.25">
      <c r="A311" s="51"/>
      <c r="B311" s="52"/>
      <c r="C311" s="52"/>
      <c r="D311" s="52"/>
      <c r="E311" s="50" t="s">
        <v>4</v>
      </c>
      <c r="F311" s="53">
        <v>97.737556561085981</v>
      </c>
      <c r="G311" s="53">
        <v>97.737556561085981</v>
      </c>
      <c r="H311" s="53">
        <v>97.64705882352942</v>
      </c>
      <c r="I311" s="54">
        <v>97.466063348416299</v>
      </c>
    </row>
    <row r="312" spans="1:9" x14ac:dyDescent="0.25">
      <c r="A312" s="161" t="s">
        <v>159</v>
      </c>
      <c r="B312" s="162"/>
      <c r="C312" s="162"/>
      <c r="D312" s="163"/>
      <c r="E312" s="55" t="s">
        <v>160</v>
      </c>
      <c r="F312" s="69">
        <v>222</v>
      </c>
      <c r="G312" s="69">
        <v>222</v>
      </c>
      <c r="H312" s="69">
        <v>222</v>
      </c>
      <c r="I312" s="69">
        <v>222</v>
      </c>
    </row>
    <row r="313" spans="1:9" x14ac:dyDescent="0.25">
      <c r="A313" s="164"/>
      <c r="B313" s="165"/>
      <c r="C313" s="165"/>
      <c r="D313" s="166"/>
      <c r="E313" s="55" t="s">
        <v>161</v>
      </c>
      <c r="F313" s="69">
        <v>25</v>
      </c>
      <c r="G313" s="69">
        <v>25</v>
      </c>
      <c r="H313" s="69">
        <v>25</v>
      </c>
      <c r="I313" s="69">
        <v>25</v>
      </c>
    </row>
    <row r="314" spans="1:9" x14ac:dyDescent="0.25">
      <c r="A314" s="164"/>
      <c r="B314" s="165"/>
      <c r="C314" s="165"/>
      <c r="D314" s="166"/>
      <c r="E314" s="55" t="s">
        <v>162</v>
      </c>
      <c r="F314" s="59">
        <v>222</v>
      </c>
      <c r="G314" s="59">
        <v>222</v>
      </c>
      <c r="H314" s="59">
        <v>222</v>
      </c>
      <c r="I314" s="59">
        <v>222</v>
      </c>
    </row>
    <row r="315" spans="1:9" x14ac:dyDescent="0.25">
      <c r="A315" s="164"/>
      <c r="B315" s="165"/>
      <c r="C315" s="165"/>
      <c r="D315" s="166"/>
      <c r="E315" s="55" t="s">
        <v>163</v>
      </c>
      <c r="F315" s="59">
        <v>23</v>
      </c>
      <c r="G315" s="59">
        <v>23</v>
      </c>
      <c r="H315" s="59">
        <v>23</v>
      </c>
      <c r="I315" s="59">
        <v>23</v>
      </c>
    </row>
    <row r="316" spans="1:9" x14ac:dyDescent="0.25">
      <c r="A316" s="164"/>
      <c r="B316" s="165"/>
      <c r="C316" s="165"/>
      <c r="D316" s="166"/>
      <c r="E316" s="55" t="s">
        <v>164</v>
      </c>
      <c r="F316" s="59">
        <v>221</v>
      </c>
      <c r="G316" s="59">
        <v>221</v>
      </c>
      <c r="H316" s="59">
        <v>221</v>
      </c>
      <c r="I316" s="59">
        <v>221</v>
      </c>
    </row>
    <row r="317" spans="1:9" x14ac:dyDescent="0.25">
      <c r="A317" s="164"/>
      <c r="B317" s="165"/>
      <c r="C317" s="165"/>
      <c r="D317" s="166"/>
      <c r="E317" s="55" t="s">
        <v>165</v>
      </c>
      <c r="F317" s="59">
        <v>0</v>
      </c>
      <c r="G317" s="59">
        <v>0</v>
      </c>
      <c r="H317" s="59">
        <v>0</v>
      </c>
      <c r="I317" s="59">
        <v>0</v>
      </c>
    </row>
    <row r="318" spans="1:9" x14ac:dyDescent="0.25">
      <c r="A318" s="164"/>
      <c r="B318" s="165"/>
      <c r="C318" s="165"/>
      <c r="D318" s="166"/>
      <c r="E318" s="55" t="s">
        <v>166</v>
      </c>
      <c r="F318" s="59">
        <v>0</v>
      </c>
      <c r="G318" s="59">
        <v>0</v>
      </c>
      <c r="H318" s="59">
        <v>0</v>
      </c>
      <c r="I318" s="59">
        <v>0</v>
      </c>
    </row>
    <row r="319" spans="1:9" x14ac:dyDescent="0.25">
      <c r="A319" s="164"/>
      <c r="B319" s="165"/>
      <c r="C319" s="165"/>
      <c r="D319" s="166"/>
      <c r="E319" s="55" t="s">
        <v>167</v>
      </c>
      <c r="F319" s="59">
        <v>0</v>
      </c>
      <c r="G319" s="59">
        <v>0</v>
      </c>
      <c r="H319" s="59">
        <v>0</v>
      </c>
      <c r="I319" s="59">
        <v>0</v>
      </c>
    </row>
    <row r="320" spans="1:9" x14ac:dyDescent="0.25">
      <c r="A320" s="164"/>
      <c r="B320" s="165"/>
      <c r="C320" s="165"/>
      <c r="D320" s="166"/>
      <c r="E320" s="55" t="s">
        <v>168</v>
      </c>
      <c r="F320" s="59">
        <v>0</v>
      </c>
      <c r="G320" s="59">
        <v>0</v>
      </c>
      <c r="H320" s="59">
        <v>0</v>
      </c>
      <c r="I320" s="59">
        <v>0</v>
      </c>
    </row>
    <row r="321" spans="1:9" x14ac:dyDescent="0.25">
      <c r="A321" s="167"/>
      <c r="B321" s="168"/>
      <c r="C321" s="168"/>
      <c r="D321" s="169"/>
      <c r="E321" s="55" t="s">
        <v>169</v>
      </c>
      <c r="F321" s="59">
        <v>25</v>
      </c>
      <c r="G321" s="59">
        <v>25</v>
      </c>
      <c r="H321" s="70">
        <v>26</v>
      </c>
      <c r="I321" s="70">
        <v>28</v>
      </c>
    </row>
    <row r="322" spans="1:9" x14ac:dyDescent="0.25">
      <c r="A322" s="57"/>
      <c r="B322" s="57"/>
      <c r="C322" s="57"/>
      <c r="D322" s="57"/>
      <c r="E322" s="57"/>
      <c r="F322" s="57"/>
      <c r="G322" s="57"/>
      <c r="H322" s="57"/>
      <c r="I322" s="57"/>
    </row>
    <row r="323" spans="1:9" ht="17.25" customHeight="1" x14ac:dyDescent="0.25">
      <c r="A323" s="29">
        <v>14</v>
      </c>
      <c r="E323" s="4"/>
      <c r="F323" s="4"/>
      <c r="G323" s="4"/>
      <c r="H323" s="4"/>
      <c r="I323" s="4"/>
    </row>
    <row r="324" spans="1:9" ht="41.25" customHeight="1" x14ac:dyDescent="0.25">
      <c r="A324" s="108" t="s">
        <v>17</v>
      </c>
      <c r="B324" s="108"/>
      <c r="C324" s="108"/>
      <c r="D324" s="108" t="s">
        <v>179</v>
      </c>
      <c r="E324" s="108"/>
      <c r="F324" s="108"/>
      <c r="G324" s="108"/>
      <c r="H324" s="108"/>
      <c r="I324" s="108"/>
    </row>
    <row r="325" spans="1:9" ht="27" customHeight="1" x14ac:dyDescent="0.25">
      <c r="A325" s="170" t="s">
        <v>18</v>
      </c>
      <c r="B325" s="170"/>
      <c r="C325" s="170"/>
      <c r="D325" s="171" t="s">
        <v>37</v>
      </c>
      <c r="E325" s="171"/>
      <c r="F325" s="171"/>
      <c r="G325" s="171"/>
      <c r="H325" s="171"/>
      <c r="I325" s="171"/>
    </row>
    <row r="326" spans="1:9" ht="48" customHeight="1" x14ac:dyDescent="0.25">
      <c r="A326" s="108" t="s">
        <v>186</v>
      </c>
      <c r="B326" s="108"/>
      <c r="C326" s="108"/>
      <c r="D326" s="236" t="s">
        <v>187</v>
      </c>
      <c r="E326" s="236"/>
      <c r="F326" s="236"/>
      <c r="G326" s="236"/>
      <c r="H326" s="236"/>
      <c r="I326" s="236"/>
    </row>
    <row r="327" spans="1:9" ht="55.5" customHeight="1" x14ac:dyDescent="0.25">
      <c r="A327" s="108" t="s">
        <v>188</v>
      </c>
      <c r="B327" s="108"/>
      <c r="C327" s="108"/>
      <c r="D327" s="236" t="s">
        <v>189</v>
      </c>
      <c r="E327" s="236"/>
      <c r="F327" s="236"/>
      <c r="G327" s="236"/>
      <c r="H327" s="236"/>
      <c r="I327" s="236"/>
    </row>
    <row r="328" spans="1:9" x14ac:dyDescent="0.25">
      <c r="A328" s="110"/>
      <c r="B328" s="110"/>
      <c r="C328" s="110"/>
      <c r="D328" s="111"/>
      <c r="E328" s="111"/>
      <c r="F328" s="111"/>
      <c r="G328" s="111"/>
      <c r="H328" s="111"/>
      <c r="I328" s="111"/>
    </row>
    <row r="329" spans="1:9" ht="135" customHeight="1" x14ac:dyDescent="0.25">
      <c r="A329" s="108" t="s">
        <v>2</v>
      </c>
      <c r="B329" s="108"/>
      <c r="C329" s="108"/>
      <c r="D329" s="235" t="s">
        <v>190</v>
      </c>
      <c r="E329" s="235"/>
      <c r="F329" s="235"/>
      <c r="G329" s="235"/>
      <c r="H329" s="235"/>
      <c r="I329" s="235"/>
    </row>
    <row r="330" spans="1:9" x14ac:dyDescent="0.25">
      <c r="A330" s="110"/>
      <c r="B330" s="110"/>
      <c r="C330" s="110"/>
      <c r="D330" s="111"/>
      <c r="E330" s="111"/>
      <c r="F330" s="111"/>
      <c r="G330" s="111"/>
      <c r="H330" s="111"/>
      <c r="I330" s="111"/>
    </row>
    <row r="331" spans="1:9" ht="12.75" customHeight="1" x14ac:dyDescent="0.25">
      <c r="A331" s="118" t="s">
        <v>20</v>
      </c>
      <c r="B331" s="119"/>
      <c r="C331" s="119"/>
      <c r="D331" s="119"/>
      <c r="E331" s="119"/>
      <c r="F331" s="119"/>
      <c r="G331" s="119"/>
      <c r="H331" s="119"/>
      <c r="I331" s="119"/>
    </row>
    <row r="332" spans="1:9" ht="12.75" customHeight="1" x14ac:dyDescent="0.25">
      <c r="A332" s="99" t="s">
        <v>21</v>
      </c>
      <c r="B332" s="100"/>
      <c r="C332" s="100"/>
      <c r="D332" s="100"/>
      <c r="E332" s="100"/>
      <c r="F332" s="100"/>
      <c r="G332" s="100"/>
      <c r="H332" s="100"/>
      <c r="I332" s="100"/>
    </row>
    <row r="333" spans="1:9" ht="12.75" customHeight="1" x14ac:dyDescent="0.25">
      <c r="A333" s="99" t="s">
        <v>19</v>
      </c>
      <c r="B333" s="100"/>
      <c r="C333" s="100"/>
      <c r="D333" s="100"/>
      <c r="E333" s="100"/>
      <c r="F333" s="100"/>
      <c r="G333" s="100"/>
      <c r="H333" s="100"/>
      <c r="I333" s="100"/>
    </row>
    <row r="334" spans="1:9" ht="12.75" customHeight="1" x14ac:dyDescent="0.25">
      <c r="A334" s="99" t="s">
        <v>23</v>
      </c>
      <c r="B334" s="100"/>
      <c r="C334" s="100"/>
      <c r="D334" s="100"/>
      <c r="E334" s="100"/>
      <c r="F334" s="100"/>
      <c r="G334" s="100"/>
      <c r="H334" s="100"/>
      <c r="I334" s="100"/>
    </row>
    <row r="335" spans="1:9" ht="12.75" customHeight="1" x14ac:dyDescent="0.25">
      <c r="A335" s="192" t="s">
        <v>22</v>
      </c>
      <c r="B335" s="193"/>
      <c r="C335" s="193"/>
      <c r="D335" s="193"/>
      <c r="E335" s="193"/>
      <c r="F335" s="193"/>
      <c r="G335" s="193"/>
      <c r="H335" s="193"/>
      <c r="I335" s="193"/>
    </row>
    <row r="336" spans="1:9" x14ac:dyDescent="0.25">
      <c r="A336" s="3"/>
      <c r="B336" s="3"/>
      <c r="C336" s="3"/>
      <c r="D336" s="3"/>
      <c r="E336" s="3"/>
      <c r="F336" s="3"/>
      <c r="G336" s="6"/>
      <c r="H336" s="7"/>
      <c r="I336" s="7"/>
    </row>
    <row r="337" spans="1:9" ht="15" customHeight="1" x14ac:dyDescent="0.25">
      <c r="A337" s="154" t="s">
        <v>9</v>
      </c>
      <c r="B337" s="154"/>
      <c r="C337" s="154"/>
      <c r="D337" s="154"/>
      <c r="E337" s="155" t="s">
        <v>16</v>
      </c>
      <c r="F337" s="158" t="s">
        <v>8</v>
      </c>
      <c r="G337" s="159"/>
      <c r="H337" s="159"/>
      <c r="I337" s="159"/>
    </row>
    <row r="338" spans="1:9" ht="12.75" customHeight="1" x14ac:dyDescent="0.25">
      <c r="A338" s="154"/>
      <c r="B338" s="154"/>
      <c r="C338" s="154"/>
      <c r="D338" s="154"/>
      <c r="E338" s="156"/>
      <c r="F338" s="145" t="s">
        <v>46</v>
      </c>
      <c r="G338" s="145" t="s">
        <v>12</v>
      </c>
      <c r="H338" s="145" t="s">
        <v>13</v>
      </c>
      <c r="I338" s="145" t="s">
        <v>15</v>
      </c>
    </row>
    <row r="339" spans="1:9" ht="15" x14ac:dyDescent="0.25">
      <c r="A339" s="14" t="s">
        <v>3</v>
      </c>
      <c r="B339" s="15" t="s">
        <v>11</v>
      </c>
      <c r="C339" s="15" t="s">
        <v>10</v>
      </c>
      <c r="D339" s="15" t="s">
        <v>14</v>
      </c>
      <c r="E339" s="157"/>
      <c r="F339" s="146"/>
      <c r="G339" s="146"/>
      <c r="H339" s="146"/>
      <c r="I339" s="146"/>
    </row>
    <row r="340" spans="1:9" ht="15" x14ac:dyDescent="0.25">
      <c r="A340" s="48"/>
      <c r="B340" s="49"/>
      <c r="C340" s="49"/>
      <c r="D340" s="49"/>
      <c r="E340" s="71" t="s">
        <v>35</v>
      </c>
      <c r="F340" s="72">
        <f>SUM(F341,F345,F349)</f>
        <v>0.77571428571428569</v>
      </c>
      <c r="G340" s="72">
        <f>SUM(G341,G345,G349)</f>
        <v>0.62196801653622069</v>
      </c>
      <c r="H340" s="72">
        <f>SUM(H341,H345,H349)</f>
        <v>0.13935230618253189</v>
      </c>
      <c r="I340" s="72">
        <f>SUM(I341,I345,I349)</f>
        <v>0</v>
      </c>
    </row>
    <row r="341" spans="1:9" x14ac:dyDescent="0.25">
      <c r="A341" s="134" t="s">
        <v>5</v>
      </c>
      <c r="B341" s="135"/>
      <c r="C341" s="135"/>
      <c r="D341" s="136"/>
      <c r="E341" s="40" t="s">
        <v>4</v>
      </c>
      <c r="F341" s="73">
        <f>(((F342-F343)/F344)*40%)</f>
        <v>0.4</v>
      </c>
      <c r="G341" s="73">
        <f>(((G342-G343)/G344)*40%)</f>
        <v>0.35210991167811584</v>
      </c>
      <c r="H341" s="73">
        <f>(((H342-H343)/H344)*40%)</f>
        <v>0.13935230618253189</v>
      </c>
      <c r="I341" s="73">
        <f>(((I342-I343)/I344)*40%)</f>
        <v>0</v>
      </c>
    </row>
    <row r="342" spans="1:9" x14ac:dyDescent="0.25">
      <c r="A342" s="137"/>
      <c r="B342" s="138"/>
      <c r="C342" s="138"/>
      <c r="D342" s="139"/>
      <c r="E342" s="68" t="s">
        <v>26</v>
      </c>
      <c r="F342" s="69">
        <v>1019</v>
      </c>
      <c r="G342" s="69">
        <v>1019</v>
      </c>
      <c r="H342" s="69">
        <v>1019</v>
      </c>
      <c r="I342" s="69">
        <v>1019</v>
      </c>
    </row>
    <row r="343" spans="1:9" x14ac:dyDescent="0.25">
      <c r="A343" s="137"/>
      <c r="B343" s="138"/>
      <c r="C343" s="138"/>
      <c r="D343" s="139"/>
      <c r="E343" s="68" t="s">
        <v>27</v>
      </c>
      <c r="F343" s="59">
        <v>0</v>
      </c>
      <c r="G343" s="59">
        <v>122</v>
      </c>
      <c r="H343" s="59">
        <f>542+G343</f>
        <v>664</v>
      </c>
      <c r="I343" s="59">
        <f>H343+355</f>
        <v>1019</v>
      </c>
    </row>
    <row r="344" spans="1:9" x14ac:dyDescent="0.25">
      <c r="A344" s="137"/>
      <c r="B344" s="138"/>
      <c r="C344" s="138"/>
      <c r="D344" s="139"/>
      <c r="E344" s="68" t="s">
        <v>28</v>
      </c>
      <c r="F344" s="69">
        <v>1019</v>
      </c>
      <c r="G344" s="59">
        <v>1019</v>
      </c>
      <c r="H344" s="59">
        <v>1019</v>
      </c>
      <c r="I344" s="69">
        <v>1019</v>
      </c>
    </row>
    <row r="345" spans="1:9" x14ac:dyDescent="0.25">
      <c r="A345" s="137"/>
      <c r="B345" s="138"/>
      <c r="C345" s="138"/>
      <c r="D345" s="139"/>
      <c r="E345" s="55" t="s">
        <v>4</v>
      </c>
      <c r="F345" s="73">
        <f>(((F346-F347)/F348)*30%)</f>
        <v>0.23571428571428571</v>
      </c>
      <c r="G345" s="73">
        <f>(((G346-G347)/G348)*30%)</f>
        <v>0.13928571428571429</v>
      </c>
      <c r="H345" s="73">
        <f>(((H346-H347)/H348)*30%)</f>
        <v>0</v>
      </c>
      <c r="I345" s="73">
        <f>(((I346-I347)/I348)*30%)</f>
        <v>0</v>
      </c>
    </row>
    <row r="346" spans="1:9" x14ac:dyDescent="0.25">
      <c r="A346" s="137"/>
      <c r="B346" s="138"/>
      <c r="C346" s="138"/>
      <c r="D346" s="139"/>
      <c r="E346" s="68" t="s">
        <v>29</v>
      </c>
      <c r="F346" s="69">
        <v>140</v>
      </c>
      <c r="G346" s="69">
        <v>140</v>
      </c>
      <c r="H346" s="69">
        <v>140</v>
      </c>
      <c r="I346" s="69">
        <v>140</v>
      </c>
    </row>
    <row r="347" spans="1:9" x14ac:dyDescent="0.25">
      <c r="A347" s="137"/>
      <c r="B347" s="138"/>
      <c r="C347" s="138"/>
      <c r="D347" s="139"/>
      <c r="E347" s="68" t="s">
        <v>30</v>
      </c>
      <c r="F347" s="69">
        <v>30</v>
      </c>
      <c r="G347" s="69">
        <f>+F347+45</f>
        <v>75</v>
      </c>
      <c r="H347" s="69">
        <f>+G347+65</f>
        <v>140</v>
      </c>
      <c r="I347" s="69">
        <v>140</v>
      </c>
    </row>
    <row r="348" spans="1:9" x14ac:dyDescent="0.25">
      <c r="A348" s="137"/>
      <c r="B348" s="138"/>
      <c r="C348" s="138"/>
      <c r="D348" s="139"/>
      <c r="E348" s="68" t="s">
        <v>31</v>
      </c>
      <c r="F348" s="69">
        <v>140</v>
      </c>
      <c r="G348" s="69">
        <v>140</v>
      </c>
      <c r="H348" s="69">
        <v>140</v>
      </c>
      <c r="I348" s="69">
        <v>140</v>
      </c>
    </row>
    <row r="349" spans="1:9" x14ac:dyDescent="0.25">
      <c r="A349" s="137"/>
      <c r="B349" s="138"/>
      <c r="C349" s="138"/>
      <c r="D349" s="139"/>
      <c r="E349" s="55" t="s">
        <v>4</v>
      </c>
      <c r="F349" s="73">
        <f>(((F350-F351)/F352)*14%)</f>
        <v>0.14000000000000001</v>
      </c>
      <c r="G349" s="73">
        <f>(((G350-G351)/G352)*14%)</f>
        <v>0.13057239057239059</v>
      </c>
      <c r="H349" s="73">
        <f>(((H350-H351)/H352)*14%)</f>
        <v>0</v>
      </c>
      <c r="I349" s="73">
        <f>(((I350-I351)/I352)*14%)</f>
        <v>0</v>
      </c>
    </row>
    <row r="350" spans="1:9" x14ac:dyDescent="0.25">
      <c r="A350" s="137"/>
      <c r="B350" s="138"/>
      <c r="C350" s="138"/>
      <c r="D350" s="139"/>
      <c r="E350" s="68" t="s">
        <v>32</v>
      </c>
      <c r="F350" s="69">
        <v>297</v>
      </c>
      <c r="G350" s="69">
        <v>297</v>
      </c>
      <c r="H350" s="69">
        <v>297</v>
      </c>
      <c r="I350" s="69">
        <v>297</v>
      </c>
    </row>
    <row r="351" spans="1:9" x14ac:dyDescent="0.25">
      <c r="A351" s="137"/>
      <c r="B351" s="138"/>
      <c r="C351" s="138"/>
      <c r="D351" s="139"/>
      <c r="E351" s="68" t="s">
        <v>33</v>
      </c>
      <c r="F351" s="69">
        <v>0</v>
      </c>
      <c r="G351" s="69">
        <v>20</v>
      </c>
      <c r="H351" s="59">
        <f>+G351+277</f>
        <v>297</v>
      </c>
      <c r="I351" s="59">
        <v>297</v>
      </c>
    </row>
    <row r="352" spans="1:9" x14ac:dyDescent="0.25">
      <c r="A352" s="140"/>
      <c r="B352" s="141"/>
      <c r="C352" s="141"/>
      <c r="D352" s="142"/>
      <c r="E352" s="68" t="s">
        <v>34</v>
      </c>
      <c r="F352" s="69">
        <v>297</v>
      </c>
      <c r="G352" s="69">
        <v>297</v>
      </c>
      <c r="H352" s="69">
        <v>297</v>
      </c>
      <c r="I352" s="69">
        <v>297</v>
      </c>
    </row>
    <row r="354" spans="1:9" ht="21" x14ac:dyDescent="0.25">
      <c r="A354" s="29">
        <v>15</v>
      </c>
    </row>
    <row r="355" spans="1:9" ht="30.75" customHeight="1" x14ac:dyDescent="0.25">
      <c r="A355" s="108" t="s">
        <v>17</v>
      </c>
      <c r="B355" s="108"/>
      <c r="C355" s="108"/>
      <c r="D355" s="175" t="s">
        <v>92</v>
      </c>
      <c r="E355" s="175"/>
      <c r="F355" s="175"/>
      <c r="G355" s="175"/>
      <c r="H355" s="175"/>
      <c r="I355" s="176"/>
    </row>
    <row r="356" spans="1:9" ht="15" customHeight="1" x14ac:dyDescent="0.25">
      <c r="A356" s="170" t="s">
        <v>18</v>
      </c>
      <c r="B356" s="170"/>
      <c r="C356" s="170"/>
      <c r="D356" s="177" t="s">
        <v>82</v>
      </c>
      <c r="E356" s="178"/>
      <c r="F356" s="178"/>
      <c r="G356" s="178"/>
      <c r="H356" s="178"/>
      <c r="I356" s="179"/>
    </row>
    <row r="357" spans="1:9" ht="68.25" customHeight="1" x14ac:dyDescent="0.25">
      <c r="A357" s="180" t="s">
        <v>181</v>
      </c>
      <c r="B357" s="180"/>
      <c r="C357" s="180"/>
      <c r="D357" s="181" t="s">
        <v>182</v>
      </c>
      <c r="E357" s="181"/>
      <c r="F357" s="181"/>
      <c r="G357" s="181"/>
      <c r="H357" s="181"/>
      <c r="I357" s="182"/>
    </row>
    <row r="358" spans="1:9" ht="62.25" customHeight="1" x14ac:dyDescent="0.25">
      <c r="A358" s="180" t="s">
        <v>183</v>
      </c>
      <c r="B358" s="180"/>
      <c r="C358" s="180"/>
      <c r="D358" s="181" t="s">
        <v>184</v>
      </c>
      <c r="E358" s="181"/>
      <c r="F358" s="181"/>
      <c r="G358" s="181"/>
      <c r="H358" s="181"/>
      <c r="I358" s="182"/>
    </row>
    <row r="359" spans="1:9" ht="15" customHeight="1" x14ac:dyDescent="0.25">
      <c r="A359" s="143"/>
      <c r="B359" s="143"/>
      <c r="C359" s="143"/>
      <c r="D359" s="127"/>
      <c r="E359" s="127"/>
      <c r="F359" s="127"/>
      <c r="G359" s="127"/>
      <c r="H359" s="127"/>
      <c r="I359" s="127"/>
    </row>
    <row r="360" spans="1:9" ht="128.25" customHeight="1" x14ac:dyDescent="0.25">
      <c r="A360" s="128" t="s">
        <v>2</v>
      </c>
      <c r="B360" s="129"/>
      <c r="C360" s="130"/>
      <c r="D360" s="183" t="s">
        <v>185</v>
      </c>
      <c r="E360" s="184"/>
      <c r="F360" s="184"/>
      <c r="G360" s="184"/>
      <c r="H360" s="184"/>
      <c r="I360" s="185"/>
    </row>
    <row r="361" spans="1:9" ht="15" customHeight="1" x14ac:dyDescent="0.25">
      <c r="A361" s="143"/>
      <c r="B361" s="143"/>
      <c r="C361" s="143"/>
      <c r="D361" s="127"/>
      <c r="E361" s="127"/>
      <c r="F361" s="127"/>
      <c r="G361" s="127"/>
      <c r="H361" s="127"/>
      <c r="I361" s="127"/>
    </row>
    <row r="362" spans="1:9" ht="15" customHeight="1" x14ac:dyDescent="0.25">
      <c r="A362" s="118" t="s">
        <v>20</v>
      </c>
      <c r="B362" s="119"/>
      <c r="C362" s="119"/>
      <c r="D362" s="119"/>
      <c r="E362" s="119"/>
      <c r="F362" s="119"/>
      <c r="G362" s="119"/>
      <c r="H362" s="119"/>
      <c r="I362" s="144"/>
    </row>
    <row r="363" spans="1:9" ht="15" customHeight="1" x14ac:dyDescent="0.25">
      <c r="A363" s="99" t="s">
        <v>21</v>
      </c>
      <c r="B363" s="100"/>
      <c r="C363" s="100"/>
      <c r="D363" s="100"/>
      <c r="E363" s="100"/>
      <c r="F363" s="100"/>
      <c r="G363" s="100"/>
      <c r="H363" s="100"/>
      <c r="I363" s="101"/>
    </row>
    <row r="364" spans="1:9" ht="15" customHeight="1" x14ac:dyDescent="0.25">
      <c r="A364" s="99" t="s">
        <v>19</v>
      </c>
      <c r="B364" s="100"/>
      <c r="C364" s="100"/>
      <c r="D364" s="100"/>
      <c r="E364" s="100"/>
      <c r="F364" s="100"/>
      <c r="G364" s="100"/>
      <c r="H364" s="100"/>
      <c r="I364" s="101"/>
    </row>
    <row r="365" spans="1:9" ht="15" customHeight="1" x14ac:dyDescent="0.25">
      <c r="A365" s="99" t="s">
        <v>23</v>
      </c>
      <c r="B365" s="100"/>
      <c r="C365" s="100"/>
      <c r="D365" s="100"/>
      <c r="E365" s="100"/>
      <c r="F365" s="100"/>
      <c r="G365" s="100"/>
      <c r="H365" s="100"/>
      <c r="I365" s="101"/>
    </row>
    <row r="366" spans="1:9" ht="15" customHeight="1" x14ac:dyDescent="0.25">
      <c r="A366" s="99" t="s">
        <v>22</v>
      </c>
      <c r="B366" s="100"/>
      <c r="C366" s="100"/>
      <c r="D366" s="100"/>
      <c r="E366" s="100"/>
      <c r="F366" s="100"/>
      <c r="G366" s="100"/>
      <c r="H366" s="100"/>
      <c r="I366" s="101"/>
    </row>
    <row r="367" spans="1:9" ht="15" customHeight="1" x14ac:dyDescent="0.25">
      <c r="A367" s="3"/>
      <c r="B367" s="3"/>
      <c r="C367" s="3"/>
      <c r="D367" s="3"/>
      <c r="E367" s="3"/>
      <c r="F367" s="6"/>
      <c r="G367" s="7"/>
      <c r="H367" s="7"/>
      <c r="I367" s="7"/>
    </row>
    <row r="368" spans="1:9" ht="15" customHeight="1" x14ac:dyDescent="0.25">
      <c r="A368" s="154" t="s">
        <v>9</v>
      </c>
      <c r="B368" s="154"/>
      <c r="C368" s="154"/>
      <c r="D368" s="154"/>
      <c r="E368" s="155" t="s">
        <v>16</v>
      </c>
      <c r="F368" s="158" t="s">
        <v>8</v>
      </c>
      <c r="G368" s="159"/>
      <c r="H368" s="159"/>
      <c r="I368" s="160"/>
    </row>
    <row r="369" spans="1:9" ht="15" customHeight="1" x14ac:dyDescent="0.25">
      <c r="A369" s="154"/>
      <c r="B369" s="154"/>
      <c r="C369" s="154"/>
      <c r="D369" s="154"/>
      <c r="E369" s="156"/>
      <c r="F369" s="145" t="s">
        <v>46</v>
      </c>
      <c r="G369" s="145" t="s">
        <v>12</v>
      </c>
      <c r="H369" s="145" t="s">
        <v>13</v>
      </c>
      <c r="I369" s="145" t="s">
        <v>15</v>
      </c>
    </row>
    <row r="370" spans="1:9" ht="15" customHeight="1" x14ac:dyDescent="0.25">
      <c r="A370" s="14" t="s">
        <v>3</v>
      </c>
      <c r="B370" s="15" t="s">
        <v>11</v>
      </c>
      <c r="C370" s="15" t="s">
        <v>10</v>
      </c>
      <c r="D370" s="15" t="s">
        <v>14</v>
      </c>
      <c r="E370" s="157"/>
      <c r="F370" s="146"/>
      <c r="G370" s="146"/>
      <c r="H370" s="146"/>
      <c r="I370" s="146"/>
    </row>
    <row r="371" spans="1:9" ht="15" customHeight="1" x14ac:dyDescent="0.25">
      <c r="A371" s="48"/>
      <c r="B371" s="49"/>
      <c r="C371" s="49"/>
      <c r="D371" s="49"/>
      <c r="E371" s="71" t="s">
        <v>35</v>
      </c>
      <c r="F371" s="72">
        <f>+F372+F376+F380+F384</f>
        <v>0.79856722997795737</v>
      </c>
      <c r="G371" s="72">
        <f t="shared" ref="G371:I371" si="7">+G372+G376+G380+G384</f>
        <v>0.79856722997795737</v>
      </c>
      <c r="H371" s="72">
        <f t="shared" si="7"/>
        <v>0.74637215282880243</v>
      </c>
      <c r="I371" s="72">
        <f t="shared" si="7"/>
        <v>0.74637215282880243</v>
      </c>
    </row>
    <row r="372" spans="1:9" ht="15" customHeight="1" x14ac:dyDescent="0.25">
      <c r="A372" s="161" t="s">
        <v>5</v>
      </c>
      <c r="B372" s="162"/>
      <c r="C372" s="162"/>
      <c r="D372" s="163"/>
      <c r="E372" s="40" t="s">
        <v>4</v>
      </c>
      <c r="F372" s="73">
        <f t="shared" ref="F372:I372" si="8">(((F373-F374)/F375)*25%)</f>
        <v>0.25</v>
      </c>
      <c r="G372" s="73">
        <f t="shared" si="8"/>
        <v>0.25</v>
      </c>
      <c r="H372" s="73">
        <f t="shared" si="8"/>
        <v>0.25</v>
      </c>
      <c r="I372" s="73">
        <f t="shared" si="8"/>
        <v>0.25</v>
      </c>
    </row>
    <row r="373" spans="1:9" x14ac:dyDescent="0.25">
      <c r="A373" s="164"/>
      <c r="B373" s="165"/>
      <c r="C373" s="165"/>
      <c r="D373" s="166"/>
      <c r="E373" s="68" t="s">
        <v>83</v>
      </c>
      <c r="F373" s="69">
        <v>5</v>
      </c>
      <c r="G373" s="69">
        <v>5</v>
      </c>
      <c r="H373" s="69">
        <v>5</v>
      </c>
      <c r="I373" s="69">
        <v>5</v>
      </c>
    </row>
    <row r="374" spans="1:9" ht="15" customHeight="1" x14ac:dyDescent="0.25">
      <c r="A374" s="164"/>
      <c r="B374" s="165"/>
      <c r="C374" s="165"/>
      <c r="D374" s="166"/>
      <c r="E374" s="68" t="s">
        <v>84</v>
      </c>
      <c r="F374" s="59">
        <v>0</v>
      </c>
      <c r="G374" s="59">
        <v>0</v>
      </c>
      <c r="H374" s="59">
        <v>0</v>
      </c>
      <c r="I374" s="59">
        <v>0</v>
      </c>
    </row>
    <row r="375" spans="1:9" x14ac:dyDescent="0.25">
      <c r="A375" s="164"/>
      <c r="B375" s="165"/>
      <c r="C375" s="165"/>
      <c r="D375" s="166"/>
      <c r="E375" s="68" t="s">
        <v>85</v>
      </c>
      <c r="F375" s="59">
        <v>5</v>
      </c>
      <c r="G375" s="59">
        <v>5</v>
      </c>
      <c r="H375" s="59">
        <v>5</v>
      </c>
      <c r="I375" s="59">
        <v>5</v>
      </c>
    </row>
    <row r="376" spans="1:9" ht="12.75" customHeight="1" x14ac:dyDescent="0.25">
      <c r="A376" s="164"/>
      <c r="B376" s="165"/>
      <c r="C376" s="165"/>
      <c r="D376" s="166"/>
      <c r="E376" s="55" t="s">
        <v>4</v>
      </c>
      <c r="F376" s="73">
        <f t="shared" ref="F376:I376" si="9">(((F377-F378)/F379)*25%)</f>
        <v>0.25</v>
      </c>
      <c r="G376" s="73">
        <f t="shared" si="9"/>
        <v>0.25</v>
      </c>
      <c r="H376" s="73">
        <f t="shared" si="9"/>
        <v>0.25</v>
      </c>
      <c r="I376" s="73">
        <f t="shared" si="9"/>
        <v>0.25</v>
      </c>
    </row>
    <row r="377" spans="1:9" ht="12.75" customHeight="1" x14ac:dyDescent="0.25">
      <c r="A377" s="164"/>
      <c r="B377" s="165"/>
      <c r="C377" s="165"/>
      <c r="D377" s="166"/>
      <c r="E377" s="68" t="s">
        <v>86</v>
      </c>
      <c r="F377" s="69">
        <v>8</v>
      </c>
      <c r="G377" s="69">
        <v>8</v>
      </c>
      <c r="H377" s="69">
        <v>8</v>
      </c>
      <c r="I377" s="69">
        <v>8</v>
      </c>
    </row>
    <row r="378" spans="1:9" ht="12.75" customHeight="1" x14ac:dyDescent="0.25">
      <c r="A378" s="164"/>
      <c r="B378" s="165"/>
      <c r="C378" s="165"/>
      <c r="D378" s="166"/>
      <c r="E378" s="68" t="s">
        <v>87</v>
      </c>
      <c r="F378" s="69">
        <v>0</v>
      </c>
      <c r="G378" s="69">
        <v>0</v>
      </c>
      <c r="H378" s="69">
        <v>0</v>
      </c>
      <c r="I378" s="69">
        <v>0</v>
      </c>
    </row>
    <row r="379" spans="1:9" ht="12.75" customHeight="1" x14ac:dyDescent="0.25">
      <c r="A379" s="164"/>
      <c r="B379" s="165"/>
      <c r="C379" s="165"/>
      <c r="D379" s="166"/>
      <c r="E379" s="68" t="s">
        <v>88</v>
      </c>
      <c r="F379" s="69">
        <v>8</v>
      </c>
      <c r="G379" s="69">
        <v>8</v>
      </c>
      <c r="H379" s="69">
        <v>8</v>
      </c>
      <c r="I379" s="69">
        <v>8</v>
      </c>
    </row>
    <row r="380" spans="1:9" ht="12.75" customHeight="1" x14ac:dyDescent="0.25">
      <c r="A380" s="164"/>
      <c r="B380" s="165"/>
      <c r="C380" s="165"/>
      <c r="D380" s="166"/>
      <c r="E380" s="55" t="s">
        <v>4</v>
      </c>
      <c r="F380" s="73">
        <f t="shared" ref="F380:I380" si="10">(((F381-F382)/F383)*15%)</f>
        <v>0.15</v>
      </c>
      <c r="G380" s="73">
        <f t="shared" si="10"/>
        <v>0.15</v>
      </c>
      <c r="H380" s="73">
        <f t="shared" si="10"/>
        <v>0.11249999999999999</v>
      </c>
      <c r="I380" s="73">
        <f t="shared" si="10"/>
        <v>0.11249999999999999</v>
      </c>
    </row>
    <row r="381" spans="1:9" x14ac:dyDescent="0.25">
      <c r="A381" s="164"/>
      <c r="B381" s="165"/>
      <c r="C381" s="165"/>
      <c r="D381" s="166"/>
      <c r="E381" s="68" t="s">
        <v>89</v>
      </c>
      <c r="F381" s="69">
        <v>16</v>
      </c>
      <c r="G381" s="69">
        <v>16</v>
      </c>
      <c r="H381" s="69">
        <v>16</v>
      </c>
      <c r="I381" s="69">
        <v>16</v>
      </c>
    </row>
    <row r="382" spans="1:9" ht="15" customHeight="1" x14ac:dyDescent="0.25">
      <c r="A382" s="164"/>
      <c r="B382" s="165"/>
      <c r="C382" s="165"/>
      <c r="D382" s="166"/>
      <c r="E382" s="68" t="s">
        <v>90</v>
      </c>
      <c r="F382" s="69">
        <v>0</v>
      </c>
      <c r="G382" s="69">
        <v>0</v>
      </c>
      <c r="H382" s="69">
        <v>4</v>
      </c>
      <c r="I382" s="69">
        <v>4</v>
      </c>
    </row>
    <row r="383" spans="1:9" ht="12.75" customHeight="1" x14ac:dyDescent="0.25">
      <c r="A383" s="164"/>
      <c r="B383" s="165"/>
      <c r="C383" s="165"/>
      <c r="D383" s="166"/>
      <c r="E383" s="68" t="s">
        <v>91</v>
      </c>
      <c r="F383" s="69">
        <v>16</v>
      </c>
      <c r="G383" s="69">
        <v>16</v>
      </c>
      <c r="H383" s="69">
        <v>16</v>
      </c>
      <c r="I383" s="69">
        <v>16</v>
      </c>
    </row>
    <row r="384" spans="1:9" x14ac:dyDescent="0.25">
      <c r="A384" s="164"/>
      <c r="B384" s="165"/>
      <c r="C384" s="165"/>
      <c r="D384" s="166"/>
      <c r="E384" s="55" t="s">
        <v>4</v>
      </c>
      <c r="F384" s="73">
        <f t="shared" ref="F384:I384" si="11">(((F385-F386)/F387)*20%)</f>
        <v>0.1485672299779574</v>
      </c>
      <c r="G384" s="73">
        <f t="shared" si="11"/>
        <v>0.1485672299779574</v>
      </c>
      <c r="H384" s="73">
        <f t="shared" si="11"/>
        <v>0.13387215282880235</v>
      </c>
      <c r="I384" s="73">
        <f t="shared" si="11"/>
        <v>0.13387215282880235</v>
      </c>
    </row>
    <row r="385" spans="1:9" ht="15" customHeight="1" x14ac:dyDescent="0.25">
      <c r="A385" s="164"/>
      <c r="B385" s="165"/>
      <c r="C385" s="165"/>
      <c r="D385" s="166"/>
      <c r="E385" s="68" t="s">
        <v>118</v>
      </c>
      <c r="F385" s="69">
        <v>1361</v>
      </c>
      <c r="G385" s="69">
        <v>1361</v>
      </c>
      <c r="H385" s="69">
        <v>1361</v>
      </c>
      <c r="I385" s="69">
        <v>1361</v>
      </c>
    </row>
    <row r="386" spans="1:9" x14ac:dyDescent="0.25">
      <c r="A386" s="164"/>
      <c r="B386" s="165"/>
      <c r="C386" s="165"/>
      <c r="D386" s="166"/>
      <c r="E386" s="68" t="s">
        <v>119</v>
      </c>
      <c r="F386" s="69">
        <v>350</v>
      </c>
      <c r="G386" s="69">
        <v>350</v>
      </c>
      <c r="H386" s="59">
        <v>450</v>
      </c>
      <c r="I386" s="59">
        <v>450</v>
      </c>
    </row>
    <row r="387" spans="1:9" x14ac:dyDescent="0.25">
      <c r="A387" s="167"/>
      <c r="B387" s="168"/>
      <c r="C387" s="168"/>
      <c r="D387" s="169"/>
      <c r="E387" s="68" t="s">
        <v>120</v>
      </c>
      <c r="F387" s="69">
        <v>1361</v>
      </c>
      <c r="G387" s="69">
        <v>1361</v>
      </c>
      <c r="H387" s="69">
        <v>1361</v>
      </c>
      <c r="I387" s="69">
        <v>1361</v>
      </c>
    </row>
    <row r="389" spans="1:9" ht="21" x14ac:dyDescent="0.25">
      <c r="A389" s="29">
        <v>16</v>
      </c>
    </row>
    <row r="390" spans="1:9" ht="48" customHeight="1" x14ac:dyDescent="0.25">
      <c r="A390" s="188" t="s">
        <v>17</v>
      </c>
      <c r="B390" s="189"/>
      <c r="C390" s="189"/>
      <c r="D390" s="108" t="s">
        <v>196</v>
      </c>
      <c r="E390" s="108"/>
      <c r="F390" s="108"/>
      <c r="G390" s="108"/>
      <c r="H390" s="108"/>
      <c r="I390" s="108"/>
    </row>
    <row r="391" spans="1:9" ht="15" customHeight="1" x14ac:dyDescent="0.25">
      <c r="A391" s="170" t="s">
        <v>18</v>
      </c>
      <c r="B391" s="170"/>
      <c r="C391" s="190"/>
      <c r="D391" s="108" t="s">
        <v>125</v>
      </c>
      <c r="E391" s="108"/>
      <c r="F391" s="108"/>
      <c r="G391" s="108"/>
      <c r="H391" s="108"/>
      <c r="I391" s="108"/>
    </row>
    <row r="392" spans="1:9" ht="30" customHeight="1" x14ac:dyDescent="0.25">
      <c r="A392" s="108" t="s">
        <v>180</v>
      </c>
      <c r="B392" s="108"/>
      <c r="C392" s="128"/>
      <c r="D392" s="171" t="s">
        <v>198</v>
      </c>
      <c r="E392" s="171"/>
      <c r="F392" s="171"/>
      <c r="G392" s="171"/>
      <c r="H392" s="171"/>
      <c r="I392" s="171"/>
    </row>
    <row r="393" spans="1:9" ht="15" customHeight="1" x14ac:dyDescent="0.25">
      <c r="A393" s="108" t="s">
        <v>80</v>
      </c>
      <c r="B393" s="108"/>
      <c r="C393" s="128"/>
      <c r="D393" s="171" t="s">
        <v>81</v>
      </c>
      <c r="E393" s="171"/>
      <c r="F393" s="171"/>
      <c r="G393" s="171"/>
      <c r="H393" s="171"/>
      <c r="I393" s="171"/>
    </row>
    <row r="394" spans="1:9" x14ac:dyDescent="0.25">
      <c r="A394" s="191"/>
      <c r="B394" s="191"/>
      <c r="C394" s="191"/>
      <c r="D394" s="111"/>
      <c r="E394" s="111"/>
      <c r="F394" s="111"/>
      <c r="G394" s="111"/>
      <c r="H394" s="111"/>
      <c r="I394" s="111"/>
    </row>
    <row r="395" spans="1:9" ht="15" customHeight="1" x14ac:dyDescent="0.25">
      <c r="A395" s="128" t="s">
        <v>2</v>
      </c>
      <c r="B395" s="129"/>
      <c r="C395" s="130"/>
      <c r="D395" s="131" t="s">
        <v>197</v>
      </c>
      <c r="E395" s="132"/>
      <c r="F395" s="132"/>
      <c r="G395" s="132"/>
      <c r="H395" s="132"/>
      <c r="I395" s="133"/>
    </row>
    <row r="396" spans="1:9" x14ac:dyDescent="0.25">
      <c r="A396" s="186"/>
      <c r="B396" s="186"/>
      <c r="C396" s="186"/>
      <c r="D396" s="187"/>
      <c r="E396" s="187"/>
      <c r="F396" s="187"/>
      <c r="G396" s="187"/>
      <c r="H396" s="187"/>
      <c r="I396" s="187"/>
    </row>
    <row r="397" spans="1:9" ht="12.75" customHeight="1" x14ac:dyDescent="0.25">
      <c r="A397" s="118" t="s">
        <v>20</v>
      </c>
      <c r="B397" s="119"/>
      <c r="C397" s="119"/>
      <c r="D397" s="119"/>
      <c r="E397" s="119"/>
      <c r="F397" s="119"/>
      <c r="G397" s="119"/>
      <c r="H397" s="119"/>
      <c r="I397" s="144"/>
    </row>
    <row r="398" spans="1:9" ht="12.75" customHeight="1" x14ac:dyDescent="0.25">
      <c r="A398" s="99" t="s">
        <v>21</v>
      </c>
      <c r="B398" s="100"/>
      <c r="C398" s="100"/>
      <c r="D398" s="100"/>
      <c r="E398" s="100"/>
      <c r="F398" s="100"/>
      <c r="G398" s="100"/>
      <c r="H398" s="100"/>
      <c r="I398" s="101"/>
    </row>
    <row r="399" spans="1:9" ht="12.75" customHeight="1" x14ac:dyDescent="0.25">
      <c r="A399" s="99" t="s">
        <v>19</v>
      </c>
      <c r="B399" s="100"/>
      <c r="C399" s="100"/>
      <c r="D399" s="100"/>
      <c r="E399" s="100"/>
      <c r="F399" s="100"/>
      <c r="G399" s="100"/>
      <c r="H399" s="100"/>
      <c r="I399" s="101"/>
    </row>
    <row r="400" spans="1:9" x14ac:dyDescent="0.25">
      <c r="A400" s="99" t="s">
        <v>23</v>
      </c>
      <c r="B400" s="100"/>
      <c r="C400" s="100"/>
      <c r="D400" s="100"/>
      <c r="E400" s="100"/>
      <c r="F400" s="100"/>
      <c r="G400" s="100"/>
      <c r="H400" s="100"/>
      <c r="I400" s="101"/>
    </row>
    <row r="401" spans="1:9" x14ac:dyDescent="0.25">
      <c r="A401" s="99" t="s">
        <v>22</v>
      </c>
      <c r="B401" s="100"/>
      <c r="C401" s="100"/>
      <c r="D401" s="100"/>
      <c r="E401" s="100"/>
      <c r="F401" s="100"/>
      <c r="G401" s="100"/>
      <c r="H401" s="100"/>
      <c r="I401" s="101"/>
    </row>
    <row r="402" spans="1:9" x14ac:dyDescent="0.25">
      <c r="A402" s="3"/>
      <c r="B402" s="3"/>
      <c r="C402" s="3"/>
      <c r="D402" s="3"/>
      <c r="E402" s="3"/>
      <c r="F402" s="6"/>
      <c r="G402" s="7"/>
      <c r="H402" s="7"/>
      <c r="I402" s="7"/>
    </row>
    <row r="403" spans="1:9" ht="15" x14ac:dyDescent="0.25">
      <c r="A403" s="154" t="s">
        <v>9</v>
      </c>
      <c r="B403" s="154"/>
      <c r="C403" s="154"/>
      <c r="D403" s="154"/>
      <c r="E403" s="155" t="s">
        <v>16</v>
      </c>
      <c r="F403" s="158" t="s">
        <v>8</v>
      </c>
      <c r="G403" s="159"/>
      <c r="H403" s="159"/>
      <c r="I403" s="160"/>
    </row>
    <row r="404" spans="1:9" x14ac:dyDescent="0.25">
      <c r="A404" s="154"/>
      <c r="B404" s="154"/>
      <c r="C404" s="154"/>
      <c r="D404" s="154"/>
      <c r="E404" s="156"/>
      <c r="F404" s="145" t="s">
        <v>46</v>
      </c>
      <c r="G404" s="145" t="s">
        <v>12</v>
      </c>
      <c r="H404" s="145" t="s">
        <v>13</v>
      </c>
      <c r="I404" s="145" t="s">
        <v>15</v>
      </c>
    </row>
    <row r="405" spans="1:9" ht="15" x14ac:dyDescent="0.25">
      <c r="A405" s="14" t="s">
        <v>3</v>
      </c>
      <c r="B405" s="15" t="s">
        <v>11</v>
      </c>
      <c r="C405" s="15" t="s">
        <v>10</v>
      </c>
      <c r="D405" s="15" t="s">
        <v>14</v>
      </c>
      <c r="E405" s="157"/>
      <c r="F405" s="146"/>
      <c r="G405" s="146"/>
      <c r="H405" s="146"/>
      <c r="I405" s="146"/>
    </row>
    <row r="406" spans="1:9" ht="15" x14ac:dyDescent="0.25">
      <c r="A406" s="161" t="s">
        <v>5</v>
      </c>
      <c r="B406" s="162"/>
      <c r="C406" s="162"/>
      <c r="D406" s="163"/>
      <c r="E406" s="40" t="s">
        <v>4</v>
      </c>
      <c r="F406" s="41">
        <v>100</v>
      </c>
      <c r="G406" s="42">
        <v>87.5</v>
      </c>
      <c r="H406" s="41">
        <v>75</v>
      </c>
      <c r="I406" s="42">
        <v>62.5</v>
      </c>
    </row>
    <row r="407" spans="1:9" x14ac:dyDescent="0.25">
      <c r="A407" s="164"/>
      <c r="B407" s="165"/>
      <c r="C407" s="165"/>
      <c r="D407" s="166"/>
      <c r="E407" s="85" t="s">
        <v>0</v>
      </c>
      <c r="F407" s="86">
        <v>24</v>
      </c>
      <c r="G407" s="86">
        <v>24</v>
      </c>
      <c r="H407" s="86">
        <v>24</v>
      </c>
      <c r="I407" s="87">
        <v>24</v>
      </c>
    </row>
    <row r="408" spans="1:9" x14ac:dyDescent="0.25">
      <c r="A408" s="167"/>
      <c r="B408" s="168"/>
      <c r="C408" s="168"/>
      <c r="D408" s="169"/>
      <c r="E408" s="88" t="s">
        <v>1</v>
      </c>
      <c r="F408" s="86">
        <v>0</v>
      </c>
      <c r="G408" s="86">
        <v>3</v>
      </c>
      <c r="H408" s="86">
        <v>6</v>
      </c>
      <c r="I408" s="87">
        <v>9</v>
      </c>
    </row>
  </sheetData>
  <dataConsolidate/>
  <mergeCells count="483">
    <mergeCell ref="A175:D176"/>
    <mergeCell ref="E175:E177"/>
    <mergeCell ref="F175:I175"/>
    <mergeCell ref="F176:F177"/>
    <mergeCell ref="G176:G177"/>
    <mergeCell ref="H176:H177"/>
    <mergeCell ref="I176:I177"/>
    <mergeCell ref="A306:I306"/>
    <mergeCell ref="A295:C295"/>
    <mergeCell ref="D295:I295"/>
    <mergeCell ref="A296:C296"/>
    <mergeCell ref="D296:I296"/>
    <mergeCell ref="A297:C297"/>
    <mergeCell ref="D297:I297"/>
    <mergeCell ref="A298:C298"/>
    <mergeCell ref="D164:I164"/>
    <mergeCell ref="A165:C165"/>
    <mergeCell ref="D165:I165"/>
    <mergeCell ref="A166:C166"/>
    <mergeCell ref="D166:I166"/>
    <mergeCell ref="A167:C167"/>
    <mergeCell ref="D167:I167"/>
    <mergeCell ref="A168:C168"/>
    <mergeCell ref="D168:I168"/>
    <mergeCell ref="A178:D180"/>
    <mergeCell ref="A174:I174"/>
    <mergeCell ref="A169:I169"/>
    <mergeCell ref="A170:I170"/>
    <mergeCell ref="A171:I171"/>
    <mergeCell ref="A172:I172"/>
    <mergeCell ref="A173:I173"/>
    <mergeCell ref="D324:I324"/>
    <mergeCell ref="D325:I325"/>
    <mergeCell ref="D330:I330"/>
    <mergeCell ref="D329:I329"/>
    <mergeCell ref="D328:I328"/>
    <mergeCell ref="D327:I327"/>
    <mergeCell ref="D326:I326"/>
    <mergeCell ref="A327:C327"/>
    <mergeCell ref="A324:C324"/>
    <mergeCell ref="A325:C325"/>
    <mergeCell ref="A326:C326"/>
    <mergeCell ref="A329:C329"/>
    <mergeCell ref="A330:C330"/>
    <mergeCell ref="A328:C328"/>
    <mergeCell ref="A277:I277"/>
    <mergeCell ref="A279:D280"/>
    <mergeCell ref="E279:E281"/>
    <mergeCell ref="F279:I279"/>
    <mergeCell ref="F280:F281"/>
    <mergeCell ref="G280:G281"/>
    <mergeCell ref="H280:H281"/>
    <mergeCell ref="I280:I281"/>
    <mergeCell ref="A282:D284"/>
    <mergeCell ref="A273:I273"/>
    <mergeCell ref="A274:I274"/>
    <mergeCell ref="A275:I275"/>
    <mergeCell ref="A276:I276"/>
    <mergeCell ref="A258:D259"/>
    <mergeCell ref="E258:E260"/>
    <mergeCell ref="F258:I258"/>
    <mergeCell ref="D270:I270"/>
    <mergeCell ref="A272:C272"/>
    <mergeCell ref="D272:I272"/>
    <mergeCell ref="A266:C266"/>
    <mergeCell ref="D266:I266"/>
    <mergeCell ref="A271:C271"/>
    <mergeCell ref="D271:I271"/>
    <mergeCell ref="A269:C269"/>
    <mergeCell ref="D269:I269"/>
    <mergeCell ref="A270:C270"/>
    <mergeCell ref="A199:I199"/>
    <mergeCell ref="A201:D202"/>
    <mergeCell ref="E201:E203"/>
    <mergeCell ref="F201:I201"/>
    <mergeCell ref="F202:F203"/>
    <mergeCell ref="G202:G203"/>
    <mergeCell ref="H202:H203"/>
    <mergeCell ref="I202:I203"/>
    <mergeCell ref="A255:I255"/>
    <mergeCell ref="D217:I217"/>
    <mergeCell ref="A218:C218"/>
    <mergeCell ref="D218:I218"/>
    <mergeCell ref="A219:C219"/>
    <mergeCell ref="D219:I219"/>
    <mergeCell ref="E232:E234"/>
    <mergeCell ref="A216:C216"/>
    <mergeCell ref="D216:I216"/>
    <mergeCell ref="A217:C217"/>
    <mergeCell ref="A232:D233"/>
    <mergeCell ref="F232:I232"/>
    <mergeCell ref="A252:I252"/>
    <mergeCell ref="G233:G234"/>
    <mergeCell ref="H233:H234"/>
    <mergeCell ref="I233:I234"/>
    <mergeCell ref="A5:C5"/>
    <mergeCell ref="D5:I5"/>
    <mergeCell ref="A1:I1"/>
    <mergeCell ref="A2:I2"/>
    <mergeCell ref="A4:C4"/>
    <mergeCell ref="D4:I4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A35:I35"/>
    <mergeCell ref="D27:I27"/>
    <mergeCell ref="D28:I28"/>
    <mergeCell ref="D29:I29"/>
    <mergeCell ref="A27:C27"/>
    <mergeCell ref="A28:C28"/>
    <mergeCell ref="A29:C29"/>
    <mergeCell ref="H19:H20"/>
    <mergeCell ref="I19:I20"/>
    <mergeCell ref="A21:D24"/>
    <mergeCell ref="A30:C30"/>
    <mergeCell ref="D30:I30"/>
    <mergeCell ref="A31:C31"/>
    <mergeCell ref="D31:I31"/>
    <mergeCell ref="A32:C32"/>
    <mergeCell ref="D32:I32"/>
    <mergeCell ref="A33:C33"/>
    <mergeCell ref="D33:I33"/>
    <mergeCell ref="A34:C34"/>
    <mergeCell ref="D34:I34"/>
    <mergeCell ref="A36:I36"/>
    <mergeCell ref="A37:I37"/>
    <mergeCell ref="A38:I38"/>
    <mergeCell ref="A39:I39"/>
    <mergeCell ref="A41:D42"/>
    <mergeCell ref="E41:E43"/>
    <mergeCell ref="F41:I41"/>
    <mergeCell ref="F42:F43"/>
    <mergeCell ref="G42:G43"/>
    <mergeCell ref="H42:H43"/>
    <mergeCell ref="I42:I43"/>
    <mergeCell ref="A52:C52"/>
    <mergeCell ref="D52:I52"/>
    <mergeCell ref="A53:C53"/>
    <mergeCell ref="D53:I53"/>
    <mergeCell ref="A54:C54"/>
    <mergeCell ref="D54:I54"/>
    <mergeCell ref="A44:D47"/>
    <mergeCell ref="A50:C50"/>
    <mergeCell ref="D50:I50"/>
    <mergeCell ref="A51:C51"/>
    <mergeCell ref="D51:I51"/>
    <mergeCell ref="A58:I58"/>
    <mergeCell ref="A59:I59"/>
    <mergeCell ref="A60:I60"/>
    <mergeCell ref="A61:I61"/>
    <mergeCell ref="A62:I62"/>
    <mergeCell ref="A55:C55"/>
    <mergeCell ref="D55:I55"/>
    <mergeCell ref="A56:C56"/>
    <mergeCell ref="D56:I56"/>
    <mergeCell ref="A57:C57"/>
    <mergeCell ref="D57:I57"/>
    <mergeCell ref="A67:D70"/>
    <mergeCell ref="A72:C72"/>
    <mergeCell ref="D72:I72"/>
    <mergeCell ref="A73:C73"/>
    <mergeCell ref="D73:I73"/>
    <mergeCell ref="A64:D65"/>
    <mergeCell ref="E64:E66"/>
    <mergeCell ref="F64:I64"/>
    <mergeCell ref="F65:F66"/>
    <mergeCell ref="G65:G66"/>
    <mergeCell ref="H65:H66"/>
    <mergeCell ref="I65:I66"/>
    <mergeCell ref="A77:C77"/>
    <mergeCell ref="D77:I77"/>
    <mergeCell ref="A78:C78"/>
    <mergeCell ref="D78:I78"/>
    <mergeCell ref="A79:C79"/>
    <mergeCell ref="D79:I79"/>
    <mergeCell ref="A74:C74"/>
    <mergeCell ref="D74:I74"/>
    <mergeCell ref="A75:C75"/>
    <mergeCell ref="D75:I75"/>
    <mergeCell ref="A76:C76"/>
    <mergeCell ref="D76:I76"/>
    <mergeCell ref="A86:D87"/>
    <mergeCell ref="E86:E88"/>
    <mergeCell ref="F86:I86"/>
    <mergeCell ref="F87:F88"/>
    <mergeCell ref="G87:G88"/>
    <mergeCell ref="H87:H88"/>
    <mergeCell ref="I87:I88"/>
    <mergeCell ref="A80:I80"/>
    <mergeCell ref="A81:I81"/>
    <mergeCell ref="A82:I82"/>
    <mergeCell ref="A83:I83"/>
    <mergeCell ref="A84:I84"/>
    <mergeCell ref="A97:C97"/>
    <mergeCell ref="D97:I97"/>
    <mergeCell ref="A98:C98"/>
    <mergeCell ref="D98:I98"/>
    <mergeCell ref="A99:C99"/>
    <mergeCell ref="D99:I99"/>
    <mergeCell ref="A89:D92"/>
    <mergeCell ref="A95:C95"/>
    <mergeCell ref="D95:I95"/>
    <mergeCell ref="A96:C96"/>
    <mergeCell ref="D96:I96"/>
    <mergeCell ref="A103:I103"/>
    <mergeCell ref="A104:I104"/>
    <mergeCell ref="A105:I105"/>
    <mergeCell ref="A106:I106"/>
    <mergeCell ref="A107:I107"/>
    <mergeCell ref="A100:C100"/>
    <mergeCell ref="D100:I100"/>
    <mergeCell ref="A101:C101"/>
    <mergeCell ref="D101:I101"/>
    <mergeCell ref="A102:C102"/>
    <mergeCell ref="D102:I102"/>
    <mergeCell ref="A112:D115"/>
    <mergeCell ref="A118:C118"/>
    <mergeCell ref="D118:I118"/>
    <mergeCell ref="A119:C119"/>
    <mergeCell ref="D119:I119"/>
    <mergeCell ref="A109:D110"/>
    <mergeCell ref="E109:E111"/>
    <mergeCell ref="F109:I109"/>
    <mergeCell ref="F110:F111"/>
    <mergeCell ref="G110:G111"/>
    <mergeCell ref="H110:H111"/>
    <mergeCell ref="I110:I111"/>
    <mergeCell ref="A123:C123"/>
    <mergeCell ref="D123:I123"/>
    <mergeCell ref="A124:C124"/>
    <mergeCell ref="D124:I124"/>
    <mergeCell ref="A125:C125"/>
    <mergeCell ref="D125:I125"/>
    <mergeCell ref="A120:C120"/>
    <mergeCell ref="D120:I120"/>
    <mergeCell ref="A121:C121"/>
    <mergeCell ref="D121:I121"/>
    <mergeCell ref="A122:C122"/>
    <mergeCell ref="D122:I122"/>
    <mergeCell ref="A132:D133"/>
    <mergeCell ref="E132:E134"/>
    <mergeCell ref="F132:I132"/>
    <mergeCell ref="F133:F134"/>
    <mergeCell ref="G133:G134"/>
    <mergeCell ref="H133:H134"/>
    <mergeCell ref="I133:I134"/>
    <mergeCell ref="A126:I126"/>
    <mergeCell ref="A127:I127"/>
    <mergeCell ref="A128:I128"/>
    <mergeCell ref="A129:I129"/>
    <mergeCell ref="A130:I130"/>
    <mergeCell ref="A185:C185"/>
    <mergeCell ref="D185:I185"/>
    <mergeCell ref="A186:C186"/>
    <mergeCell ref="D186:I186"/>
    <mergeCell ref="A187:C187"/>
    <mergeCell ref="D187:I187"/>
    <mergeCell ref="A135:D138"/>
    <mergeCell ref="A183:C183"/>
    <mergeCell ref="D183:I183"/>
    <mergeCell ref="A184:C184"/>
    <mergeCell ref="D184:I184"/>
    <mergeCell ref="A154:D155"/>
    <mergeCell ref="E154:E156"/>
    <mergeCell ref="F154:I154"/>
    <mergeCell ref="F155:F156"/>
    <mergeCell ref="G155:G156"/>
    <mergeCell ref="H155:H156"/>
    <mergeCell ref="I155:I156"/>
    <mergeCell ref="A157:D159"/>
    <mergeCell ref="A162:C162"/>
    <mergeCell ref="D162:I162"/>
    <mergeCell ref="A163:C163"/>
    <mergeCell ref="D163:I163"/>
    <mergeCell ref="A164:C164"/>
    <mergeCell ref="A195:I195"/>
    <mergeCell ref="A188:C188"/>
    <mergeCell ref="D188:I188"/>
    <mergeCell ref="A189:C189"/>
    <mergeCell ref="D189:I189"/>
    <mergeCell ref="A190:C190"/>
    <mergeCell ref="D190:I190"/>
    <mergeCell ref="A191:C191"/>
    <mergeCell ref="D191:I191"/>
    <mergeCell ref="A192:C192"/>
    <mergeCell ref="D192:I192"/>
    <mergeCell ref="A193:C193"/>
    <mergeCell ref="D193:I193"/>
    <mergeCell ref="A194:C194"/>
    <mergeCell ref="D194:I194"/>
    <mergeCell ref="A196:I196"/>
    <mergeCell ref="A197:I197"/>
    <mergeCell ref="A198:I198"/>
    <mergeCell ref="A302:I302"/>
    <mergeCell ref="A303:I303"/>
    <mergeCell ref="A304:I304"/>
    <mergeCell ref="A305:I305"/>
    <mergeCell ref="A335:I335"/>
    <mergeCell ref="A334:I334"/>
    <mergeCell ref="A214:C214"/>
    <mergeCell ref="D214:I214"/>
    <mergeCell ref="A204:D211"/>
    <mergeCell ref="A247:C247"/>
    <mergeCell ref="D247:I247"/>
    <mergeCell ref="A248:C248"/>
    <mergeCell ref="D248:I248"/>
    <mergeCell ref="A249:C249"/>
    <mergeCell ref="D249:I249"/>
    <mergeCell ref="A245:C245"/>
    <mergeCell ref="D245:I245"/>
    <mergeCell ref="A246:C246"/>
    <mergeCell ref="D246:I246"/>
    <mergeCell ref="A215:C215"/>
    <mergeCell ref="D215:I215"/>
    <mergeCell ref="A390:C390"/>
    <mergeCell ref="D390:I390"/>
    <mergeCell ref="A391:C391"/>
    <mergeCell ref="D391:I391"/>
    <mergeCell ref="A392:C392"/>
    <mergeCell ref="D392:I392"/>
    <mergeCell ref="A393:C393"/>
    <mergeCell ref="D393:I393"/>
    <mergeCell ref="A394:C394"/>
    <mergeCell ref="D394:I394"/>
    <mergeCell ref="A395:C395"/>
    <mergeCell ref="D395:I395"/>
    <mergeCell ref="A396:C396"/>
    <mergeCell ref="D396:I396"/>
    <mergeCell ref="A397:I397"/>
    <mergeCell ref="A398:I398"/>
    <mergeCell ref="A399:I399"/>
    <mergeCell ref="A406:D408"/>
    <mergeCell ref="A400:I400"/>
    <mergeCell ref="A401:I401"/>
    <mergeCell ref="A403:D404"/>
    <mergeCell ref="E403:E405"/>
    <mergeCell ref="F403:I403"/>
    <mergeCell ref="F404:F405"/>
    <mergeCell ref="G404:G405"/>
    <mergeCell ref="H404:H405"/>
    <mergeCell ref="I404:I405"/>
    <mergeCell ref="A372:D387"/>
    <mergeCell ref="A355:C355"/>
    <mergeCell ref="D355:I355"/>
    <mergeCell ref="A356:C356"/>
    <mergeCell ref="D356:I356"/>
    <mergeCell ref="A357:C357"/>
    <mergeCell ref="D357:I357"/>
    <mergeCell ref="A358:C358"/>
    <mergeCell ref="D358:I358"/>
    <mergeCell ref="A359:C359"/>
    <mergeCell ref="D359:I359"/>
    <mergeCell ref="A360:C360"/>
    <mergeCell ref="D360:I360"/>
    <mergeCell ref="A361:C361"/>
    <mergeCell ref="D361:I361"/>
    <mergeCell ref="A362:I362"/>
    <mergeCell ref="A363:I363"/>
    <mergeCell ref="A364:I364"/>
    <mergeCell ref="A365:I365"/>
    <mergeCell ref="A146:C146"/>
    <mergeCell ref="D146:I146"/>
    <mergeCell ref="A147:C147"/>
    <mergeCell ref="D147:I147"/>
    <mergeCell ref="A148:I148"/>
    <mergeCell ref="A149:I149"/>
    <mergeCell ref="A150:I150"/>
    <mergeCell ref="A151:I151"/>
    <mergeCell ref="A152:I152"/>
    <mergeCell ref="A141:C141"/>
    <mergeCell ref="D141:I141"/>
    <mergeCell ref="A142:C142"/>
    <mergeCell ref="D142:I142"/>
    <mergeCell ref="A143:C143"/>
    <mergeCell ref="D143:I143"/>
    <mergeCell ref="A144:C144"/>
    <mergeCell ref="D144:I144"/>
    <mergeCell ref="A145:C145"/>
    <mergeCell ref="D145:I145"/>
    <mergeCell ref="A308:D309"/>
    <mergeCell ref="E308:E310"/>
    <mergeCell ref="F308:I308"/>
    <mergeCell ref="F309:F310"/>
    <mergeCell ref="G309:G310"/>
    <mergeCell ref="H309:H310"/>
    <mergeCell ref="I309:I310"/>
    <mergeCell ref="A366:I366"/>
    <mergeCell ref="A368:D369"/>
    <mergeCell ref="E368:E370"/>
    <mergeCell ref="F368:I368"/>
    <mergeCell ref="F369:F370"/>
    <mergeCell ref="G369:G370"/>
    <mergeCell ref="H369:H370"/>
    <mergeCell ref="I369:I370"/>
    <mergeCell ref="A341:D352"/>
    <mergeCell ref="A337:D338"/>
    <mergeCell ref="E337:E339"/>
    <mergeCell ref="F338:F339"/>
    <mergeCell ref="G338:G339"/>
    <mergeCell ref="H338:H339"/>
    <mergeCell ref="I338:I339"/>
    <mergeCell ref="F337:I337"/>
    <mergeCell ref="A312:D321"/>
    <mergeCell ref="D298:I298"/>
    <mergeCell ref="A299:C299"/>
    <mergeCell ref="D299:I299"/>
    <mergeCell ref="A300:C300"/>
    <mergeCell ref="D300:I300"/>
    <mergeCell ref="A301:C301"/>
    <mergeCell ref="D301:I301"/>
    <mergeCell ref="A287:C287"/>
    <mergeCell ref="D287:I287"/>
    <mergeCell ref="A290:C290"/>
    <mergeCell ref="D290:I290"/>
    <mergeCell ref="A291:C291"/>
    <mergeCell ref="D291:I291"/>
    <mergeCell ref="A292:C292"/>
    <mergeCell ref="D292:I292"/>
    <mergeCell ref="A293:C293"/>
    <mergeCell ref="D293:I293"/>
    <mergeCell ref="A294:C294"/>
    <mergeCell ref="D294:I294"/>
    <mergeCell ref="A288:C288"/>
    <mergeCell ref="D288:I288"/>
    <mergeCell ref="A289:C289"/>
    <mergeCell ref="D289:I289"/>
    <mergeCell ref="A333:I333"/>
    <mergeCell ref="A332:I332"/>
    <mergeCell ref="A331:I331"/>
    <mergeCell ref="A220:C220"/>
    <mergeCell ref="D220:I220"/>
    <mergeCell ref="A221:C221"/>
    <mergeCell ref="D221:I221"/>
    <mergeCell ref="A222:C222"/>
    <mergeCell ref="D222:I222"/>
    <mergeCell ref="A223:C223"/>
    <mergeCell ref="D223:I223"/>
    <mergeCell ref="A224:C224"/>
    <mergeCell ref="D224:I224"/>
    <mergeCell ref="A235:D242"/>
    <mergeCell ref="A225:C225"/>
    <mergeCell ref="D225:I225"/>
    <mergeCell ref="A226:I226"/>
    <mergeCell ref="A227:I227"/>
    <mergeCell ref="A228:I228"/>
    <mergeCell ref="A229:I229"/>
    <mergeCell ref="A230:I230"/>
    <mergeCell ref="A253:I253"/>
    <mergeCell ref="A254:I254"/>
    <mergeCell ref="F233:F234"/>
    <mergeCell ref="A256:I256"/>
    <mergeCell ref="A267:C267"/>
    <mergeCell ref="D267:I267"/>
    <mergeCell ref="A250:C250"/>
    <mergeCell ref="D250:I250"/>
    <mergeCell ref="A251:C251"/>
    <mergeCell ref="D251:I251"/>
    <mergeCell ref="A268:C268"/>
    <mergeCell ref="D268:I268"/>
    <mergeCell ref="F259:F260"/>
    <mergeCell ref="G259:G260"/>
    <mergeCell ref="H259:H260"/>
    <mergeCell ref="I259:I260"/>
    <mergeCell ref="A261:D263"/>
  </mergeCells>
  <printOptions horizontalCentered="1"/>
  <pageMargins left="0.31496062992125984" right="0.31496062992125984" top="0.94488188976377963" bottom="0.15748031496062992" header="0.31496062992125984" footer="0.31496062992125984"/>
  <pageSetup paperSize="9" scale="39" orientation="portrait" r:id="rId1"/>
  <rowBreaks count="3" manualBreakCount="3">
    <brk id="92" min="7" max="8" man="1"/>
    <brk id="212" max="8" man="1"/>
    <brk id="321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Indicadoresbrechas</vt:lpstr>
      <vt:lpstr>Indicadoresbrechas!Área_de_impresión</vt:lpstr>
      <vt:lpstr>Indicadoresbrechas!Títulos_a_imprimir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Lahura Ramos, Katherine</dc:creator>
  <cp:lastModifiedBy>Doris Ofelia Rueda Curimania</cp:lastModifiedBy>
  <cp:lastPrinted>2019-03-11T23:58:29Z</cp:lastPrinted>
  <dcterms:created xsi:type="dcterms:W3CDTF">2019-02-05T15:02:50Z</dcterms:created>
  <dcterms:modified xsi:type="dcterms:W3CDTF">2019-03-12T21:01:07Z</dcterms:modified>
</cp:coreProperties>
</file>