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TP\PORTAL_IP\docs\foniprel\Desembolsos_DS-CONV\2015\"/>
    </mc:Choice>
  </mc:AlternateContent>
  <bookViews>
    <workbookView xWindow="-45" yWindow="15" windowWidth="15480" windowHeight="7590" tabRatio="732"/>
  </bookViews>
  <sheets>
    <sheet name="Anexo para 2do DS" sheetId="5" r:id="rId1"/>
  </sheets>
  <definedNames>
    <definedName name="_xlnm._FilterDatabase" localSheetId="0" hidden="1">'Anexo para 2do DS'!$A$7:$AG$24</definedName>
  </definedNames>
  <calcPr calcId="152511"/>
</workbook>
</file>

<file path=xl/calcChain.xml><?xml version="1.0" encoding="utf-8"?>
<calcChain xmlns="http://schemas.openxmlformats.org/spreadsheetml/2006/main"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3" i="5" s="1"/>
  <c r="AF23" i="5"/>
  <c r="AG23" i="5" s="1"/>
  <c r="AH23" i="5" s="1"/>
  <c r="V23" i="5"/>
  <c r="W23" i="5" s="1"/>
  <c r="T23" i="5"/>
  <c r="U23" i="5" s="1"/>
  <c r="I23" i="5"/>
  <c r="S22" i="5"/>
  <c r="R22" i="5"/>
  <c r="Q22" i="5"/>
  <c r="H22" i="5"/>
  <c r="AF21" i="5"/>
  <c r="AG21" i="5" s="1"/>
  <c r="AH21" i="5" s="1"/>
  <c r="V21" i="5"/>
  <c r="W21" i="5" s="1"/>
  <c r="T21" i="5"/>
  <c r="U21" i="5" s="1"/>
  <c r="I21" i="5"/>
  <c r="AF20" i="5"/>
  <c r="AG20" i="5" s="1"/>
  <c r="AH20" i="5" s="1"/>
  <c r="V20" i="5"/>
  <c r="W20" i="5" s="1"/>
  <c r="T20" i="5"/>
  <c r="U20" i="5" s="1"/>
  <c r="I20" i="5"/>
  <c r="AF19" i="5"/>
  <c r="AG19" i="5" s="1"/>
  <c r="AH19" i="5" s="1"/>
  <c r="V19" i="5"/>
  <c r="W19" i="5" s="1"/>
  <c r="T19" i="5"/>
  <c r="U19" i="5" s="1"/>
  <c r="I19" i="5"/>
  <c r="AF18" i="5"/>
  <c r="AG18" i="5" s="1"/>
  <c r="AH18" i="5" s="1"/>
  <c r="V18" i="5"/>
  <c r="W18" i="5" s="1"/>
  <c r="T18" i="5"/>
  <c r="U18" i="5" s="1"/>
  <c r="I18" i="5"/>
  <c r="AF17" i="5"/>
  <c r="AG17" i="5" s="1"/>
  <c r="AH17" i="5" s="1"/>
  <c r="V17" i="5"/>
  <c r="W17" i="5" s="1"/>
  <c r="T17" i="5"/>
  <c r="U17" i="5" s="1"/>
  <c r="I17" i="5"/>
  <c r="AF16" i="5"/>
  <c r="AG16" i="5" s="1"/>
  <c r="AH16" i="5" s="1"/>
  <c r="V16" i="5"/>
  <c r="W16" i="5" s="1"/>
  <c r="T16" i="5"/>
  <c r="U16" i="5" s="1"/>
  <c r="I16" i="5"/>
  <c r="AF15" i="5"/>
  <c r="AG15" i="5" s="1"/>
  <c r="AH15" i="5" s="1"/>
  <c r="V15" i="5"/>
  <c r="W15" i="5" s="1"/>
  <c r="T15" i="5"/>
  <c r="U15" i="5" s="1"/>
  <c r="I15" i="5"/>
  <c r="AF14" i="5"/>
  <c r="AG14" i="5" s="1"/>
  <c r="AH14" i="5" s="1"/>
  <c r="V14" i="5"/>
  <c r="W14" i="5" s="1"/>
  <c r="T14" i="5"/>
  <c r="U14" i="5" s="1"/>
  <c r="I14" i="5"/>
  <c r="AF13" i="5"/>
  <c r="AG13" i="5" s="1"/>
  <c r="AH13" i="5" s="1"/>
  <c r="V13" i="5"/>
  <c r="W13" i="5" s="1"/>
  <c r="T13" i="5"/>
  <c r="U13" i="5" s="1"/>
  <c r="I13" i="5"/>
  <c r="AF12" i="5"/>
  <c r="AG12" i="5" s="1"/>
  <c r="AH12" i="5" s="1"/>
  <c r="V12" i="5"/>
  <c r="W12" i="5" s="1"/>
  <c r="T12" i="5"/>
  <c r="U12" i="5" s="1"/>
  <c r="I12" i="5"/>
  <c r="AF11" i="5"/>
  <c r="AG11" i="5" s="1"/>
  <c r="AH11" i="5" s="1"/>
  <c r="V11" i="5"/>
  <c r="W11" i="5" s="1"/>
  <c r="T11" i="5"/>
  <c r="U11" i="5" s="1"/>
  <c r="I11" i="5"/>
  <c r="AF10" i="5"/>
  <c r="AG10" i="5" s="1"/>
  <c r="AH10" i="5" s="1"/>
  <c r="V10" i="5"/>
  <c r="W10" i="5" s="1"/>
  <c r="T10" i="5"/>
  <c r="U10" i="5" s="1"/>
  <c r="I10" i="5"/>
  <c r="S9" i="5"/>
  <c r="S8" i="5" s="1"/>
  <c r="R9" i="5"/>
  <c r="Q9" i="5"/>
  <c r="H9" i="5"/>
  <c r="Q8" i="5" l="1"/>
  <c r="R8" i="5"/>
  <c r="H8" i="5"/>
  <c r="T9" i="5"/>
  <c r="U9" i="5"/>
  <c r="T22" i="5"/>
  <c r="AF9" i="5"/>
  <c r="AG22" i="5"/>
  <c r="AI9" i="5"/>
  <c r="U22" i="5"/>
  <c r="AI22" i="5"/>
  <c r="AF22" i="5"/>
  <c r="AI8" i="5" l="1"/>
  <c r="T8" i="5"/>
  <c r="U8" i="5"/>
  <c r="AF8" i="5"/>
  <c r="AG9" i="5"/>
  <c r="AG8" i="5" s="1"/>
  <c r="AH22" i="5"/>
  <c r="AH8" i="5" l="1"/>
  <c r="AH9" i="5"/>
</calcChain>
</file>

<file path=xl/sharedStrings.xml><?xml version="1.0" encoding="utf-8"?>
<sst xmlns="http://schemas.openxmlformats.org/spreadsheetml/2006/main" count="214" uniqueCount="136">
  <si>
    <t>NUMEROEXPEDIENTE</t>
  </si>
  <si>
    <t>AMBITOGOBIERNO_1</t>
  </si>
  <si>
    <t>AMBITOGOBIERNO_INTEGRANTE</t>
  </si>
  <si>
    <t>REGION</t>
  </si>
  <si>
    <t>PROVINCIA</t>
  </si>
  <si>
    <t>DISTRITO</t>
  </si>
  <si>
    <t>PRIORIDAD</t>
  </si>
  <si>
    <t>OBJETOCOFINANCIAMIENTO</t>
  </si>
  <si>
    <t>NOMBREPLIEGO</t>
  </si>
  <si>
    <t>MUNICIPALIDAD DISTRITAL</t>
  </si>
  <si>
    <t/>
  </si>
  <si>
    <t>AYACUCHO</t>
  </si>
  <si>
    <t>Infraestructura Vial</t>
  </si>
  <si>
    <t>EJECUCION</t>
  </si>
  <si>
    <t>-</t>
  </si>
  <si>
    <t>Servicio de Educación Básica</t>
  </si>
  <si>
    <t>HUANCAVELICA</t>
  </si>
  <si>
    <t>Servicio de Saneamiento - Agua y Alcantarillado</t>
  </si>
  <si>
    <t>Servicio Salud Básica</t>
  </si>
  <si>
    <t xml:space="preserve">Infraestructura Agrícola </t>
  </si>
  <si>
    <t>CAJAMARCA</t>
  </si>
  <si>
    <t>SOLI-2013-32500301</t>
  </si>
  <si>
    <t>LIMA</t>
  </si>
  <si>
    <t>YAUYOS</t>
  </si>
  <si>
    <t>CHOCOS</t>
  </si>
  <si>
    <t>255350</t>
  </si>
  <si>
    <t>INSTALACION DEL SERVICIO DE AGUA DEL SISTEMA DE RIEGO EN LA LOCALIDAD DE CHOCOS, DISTRITO DE CHOCOS, PROVINCIA DE YAUYOS - LIMA</t>
  </si>
  <si>
    <t>MUNICIPALIDAD DISTRITAL DE CHOCOS</t>
  </si>
  <si>
    <t>PIURA</t>
  </si>
  <si>
    <t>HUANCABAMBA</t>
  </si>
  <si>
    <t>CANCHAQUE</t>
  </si>
  <si>
    <t>MUNICIPALIDAD DISTRITAL DE CANCHAQUE</t>
  </si>
  <si>
    <t>DESASTRES</t>
  </si>
  <si>
    <t>AMAZONAS</t>
  </si>
  <si>
    <t>CHACHAPOYAS</t>
  </si>
  <si>
    <t>APURIMAC</t>
  </si>
  <si>
    <t>AYMARAES</t>
  </si>
  <si>
    <t>HUAMANGA</t>
  </si>
  <si>
    <t>CUSCO</t>
  </si>
  <si>
    <t>ACOBAMBA</t>
  </si>
  <si>
    <t>MUNICIPALIDAD PROVINCIAL</t>
  </si>
  <si>
    <t>ANDAHUAYLAS</t>
  </si>
  <si>
    <t>SOLI-2013-32501611</t>
  </si>
  <si>
    <t>TAMBILLO</t>
  </si>
  <si>
    <t>253102</t>
  </si>
  <si>
    <t>INSTALACION DE LOS SERVICIOS DE PROTECCION EN LA MARGEN IZQUIERDA DEL RIO YUCAES Y MARGEN DERECHA DEL RIO HUATATAS, DISTRITO DE TAMBILLO - HUAMANGA - AYACUCHO</t>
  </si>
  <si>
    <t>MUNICIPALIDAD DISTRITAL DE TAMBILLO</t>
  </si>
  <si>
    <t>LUCANAS</t>
  </si>
  <si>
    <t>HUAC-HUAS</t>
  </si>
  <si>
    <t>MUNICIPALIDAD DISTRITAL DE HUAC-HUAS</t>
  </si>
  <si>
    <t>PARINACOCHAS</t>
  </si>
  <si>
    <t>OLLEROS</t>
  </si>
  <si>
    <t>MUNICIPALIDAD DISTRITAL DE OLLEROS</t>
  </si>
  <si>
    <t>SOLI-2013-32500929</t>
  </si>
  <si>
    <t>130269</t>
  </si>
  <si>
    <t>AMPLIACION Y MEJORAMIENTO DE LOS SISTEMAS DE AGUA POTABLE Y ALCANTARILLADO DE LAS LOCALIDADES DE ANDAHUAYLAS Y TALAVERA , PROVINCIA DE ANDAHUAYLAS - APURIMAC</t>
  </si>
  <si>
    <t>MUNICIPALIDAD PROVINCIAL DE ANDAHUAYLAS</t>
  </si>
  <si>
    <t>SOLI-2013-32500899</t>
  </si>
  <si>
    <t>PUYUSCA</t>
  </si>
  <si>
    <t>267687</t>
  </si>
  <si>
    <t>MEJORAMIENTO DEL SERVICIO EDUCATIVO EN LA I.E. SECUNDARIA ANTONIO RAIMONDI DEL DELL ACQUA EN LA LOCALIDAD DE YURACCHUASI, DISTRITO DE PUYUSCA - PARINACOCHAS - AYACUCHO</t>
  </si>
  <si>
    <t>MUNICIPALIDAD DISTRITAL DE PUYUSCA</t>
  </si>
  <si>
    <t>SAN MIGUEL</t>
  </si>
  <si>
    <t>MUNICIPALIDAD PROVINCIAL DE SAN MIGUEL</t>
  </si>
  <si>
    <t>SOLI-2013-32500505</t>
  </si>
  <si>
    <t>160137</t>
  </si>
  <si>
    <t>CONSTRUCCIÓN Y EQUIPAMIENTO DE LA I.E. SAN MIGUEL, DISTRITO DE SAN MIGUEL, SAN MIGUEL, CAJAMARCA.</t>
  </si>
  <si>
    <t>SOLI-2013-32502021</t>
  </si>
  <si>
    <t>PAUCARA</t>
  </si>
  <si>
    <t>269199</t>
  </si>
  <si>
    <t>AMPLIACION Y MEJORAMIENTO DE LOS SISTEMAS DE AGUA POTABLE Y ALCANTARILLADO  DEL, DISTRITO DE PAUCARA - ACOBAMBA - HUANCAVELICA</t>
  </si>
  <si>
    <t>MUNICIPALIDAD DISTRITAL DE PAUCARA</t>
  </si>
  <si>
    <t>GOBIERNO REGIONAL</t>
  </si>
  <si>
    <t>SOLI-2013-32502151</t>
  </si>
  <si>
    <t>LAMBAYEQUE</t>
  </si>
  <si>
    <t>173132</t>
  </si>
  <si>
    <t>MEJORAMIENTO DE LA CARRETERA DEPARTAMENTAL LA-105, TRAMO PUENTE POSITOS (KM 9 + 212), DISTRITO DE TÚCUME HASTA  LA CIUDAD  DE MÓRROPE, INTERSECCIÓN CON LA CARRETERA PANAMERICANA NORTE (KM 1,008), PROVINCIA DE LAMBAYEQUE, DEPARTAMENTO DE LAMBAYEQUE</t>
  </si>
  <si>
    <t>GOBIERNO REGIONAL DE LAMBAYEQUE</t>
  </si>
  <si>
    <t>MADRE DE DIOS</t>
  </si>
  <si>
    <t>TAMBOPATA</t>
  </si>
  <si>
    <t>MUNICIPALIDAD PROVINCIAL DE TAMBOPATA</t>
  </si>
  <si>
    <t>SOLI-2013-32501672</t>
  </si>
  <si>
    <t>211923</t>
  </si>
  <si>
    <t>MEJORAMIENTO DE LOS SERVICIOS EDUCATIVOS EN LA INSTITUCIÓN EDUCATIVA N 52035  DE LOS NIVELES DE PRIMARIA Y SECUNDARIA DEL CENTRO POBLADO SAN BERNARDO, PROVINCIA DE TAMBOPATA - MADRE DE DIOS</t>
  </si>
  <si>
    <t>SOLI-2013-32501068</t>
  </si>
  <si>
    <t>248379</t>
  </si>
  <si>
    <t>INSTALACION DEL SISTEMA DE RIEGO DEL ANEXO SAN MIGUEL DE LA REYNA Y DEL SECTOR SISO DEL, DISTRITO DE OLLEROS - CHACHAPOYAS - AMAZONAS</t>
  </si>
  <si>
    <t>MUNICIPALIDAD PROVINCIAL DE AYMARAES</t>
  </si>
  <si>
    <t>SOLI-2013-32500825</t>
  </si>
  <si>
    <t>243624</t>
  </si>
  <si>
    <t>MEJORAMIENTO DE LOS CENTROS DE SALUD NIVEL I-3 DE LA MICRO RED SANTA ROSA DISTRITOS DE LUCRE Y TINTAY, PROVINCIA DE AYMARAES - APURIMAC</t>
  </si>
  <si>
    <t>SOLI-2013-32500823</t>
  </si>
  <si>
    <t>226475</t>
  </si>
  <si>
    <t>MEJORAMIENTO DEL SERVICIO DE AGUA PARA EL SISTEMA DE RIEGO AUCORA  DE LA LOCALIDAD DE SAYHUA, DISTRITO DE HUAC-HUAS - LUCANAS - AYACUCHO</t>
  </si>
  <si>
    <t>CANCHIS</t>
  </si>
  <si>
    <t>MARANGANI</t>
  </si>
  <si>
    <t>MUNICIPALIDAD DISTRITAL DE MARANGANI</t>
  </si>
  <si>
    <t>SOLI-2013-32501399</t>
  </si>
  <si>
    <t>247292</t>
  </si>
  <si>
    <t>MEJORAMIENTO DE LOS SERVICIOS DE EDUCACIÓN PRIMARIA DE LAS INSTITUCIONES EDUCATIVAS DE CHECTUYOC, SULLCA, SILLY, MAMUERA,  HUISCACHANI, CCUYO, QUISINI, TAÑIHUA, TOXACCOTA, CHURUBAMBA Y QUENAMARI, DISTRITO DE MARANGANI - CANCHIS - CUSCO</t>
  </si>
  <si>
    <t>SOLI-2013-32501074</t>
  </si>
  <si>
    <t>242715</t>
  </si>
  <si>
    <t>MEJORAMIENTO DE LA TROCHA CARROZABLE CANCHAQUE-CRUCE MARAYPAMPA-LA VAQUERIA-COYONA, DISTRITO DE CANCHAQUE - HUANCABAMBA - PIURA</t>
  </si>
  <si>
    <t>N°</t>
  </si>
  <si>
    <t>ACTIVIDAD O PROYECTO</t>
  </si>
  <si>
    <t>CÓDIGO SNIP</t>
  </si>
  <si>
    <t>NOMBRE DEL ESTUDIO O PROYECTO</t>
  </si>
  <si>
    <t>MONTO 
TOTAL 
COFINAN-
CIAMIENTO</t>
  </si>
  <si>
    <t>GENÉRICA 
DE GASTO</t>
  </si>
  <si>
    <t>6 Adquisición de Activos No Financieros</t>
  </si>
  <si>
    <t>DS</t>
  </si>
  <si>
    <t>formula</t>
  </si>
  <si>
    <t>RECURSOS A 
INCORPORAR EN EL
 AÑO FISCAL 2013</t>
  </si>
  <si>
    <t>Redondeo hacia arriba para DS 2013</t>
  </si>
  <si>
    <t>RECURSOS A 
INCORPORAR EN EL
 AÑO FISCAL 2014</t>
  </si>
  <si>
    <t xml:space="preserve">Redondeo hacia arriba para DS 2014 </t>
  </si>
  <si>
    <t>RECURSOS A 
INCORPORAR EN EL
 AÑO FISCAL 2015</t>
  </si>
  <si>
    <t>Redondeo hacia arriba para DS 2015</t>
  </si>
  <si>
    <t>RECURSOS A 
INCORPORAR EN EL
 AÑO FISCAL 2013 (monto exacto)</t>
  </si>
  <si>
    <t>RECURSOS A 
INCORPORAR EN EL
 AÑO FISCAL 2014 (monto exacto)</t>
  </si>
  <si>
    <t>RECURSOS A 
INCORPORAR EN EL
 AÑO FISCAL 2015 (monto exacto)</t>
  </si>
  <si>
    <t>total</t>
  </si>
  <si>
    <t>Verificacion 
(debe ser cero)</t>
  </si>
  <si>
    <t>MONTO DE ENTIDAD</t>
  </si>
  <si>
    <t>MONTO 
TOTAL 
DE INVERSIÓN</t>
  </si>
  <si>
    <t>GOBIERNOS LOCALES</t>
  </si>
  <si>
    <t>GOBIERNOS REGIONALES</t>
  </si>
  <si>
    <t>RECURSOS A 
INCORPORAR EN EL
 AÑO FISCAL 2014 (monto exacto)    SUMA DE 2013 Y 2014</t>
  </si>
  <si>
    <t>TOTAL</t>
  </si>
  <si>
    <t>Montos exactos según convenios</t>
  </si>
  <si>
    <t xml:space="preserve">EL PRESENTE CUADRO NO CONSIDERA A LAS ENTIDADES RENUNCIANTES QUE CHURUBAMBA EN HUANUCO Y ALBERTO LEVEAU EN SAN MARTÍN; CORRESPONDE A 01 ESTUDIO DE CADA ENTIDAD </t>
  </si>
  <si>
    <t>ANEXO N° 01</t>
  </si>
  <si>
    <t>TRANSFERENCIA DE RECURSOS A ESTUDIOS / PROYECTOS  SELECCIONADOS EN CONVOCATORIA FONIPREL 2013</t>
  </si>
  <si>
    <t>RECURSOS A INCORPORAR EN EL
 AÑO FISCAL 2014 - SUMA DE 2013 Y 2014                                                    (redondeado al superior)</t>
  </si>
  <si>
    <t>RECURSOS A INCORPORAR EN EL AÑO FISCAL 2015 (redondeado al superior)</t>
  </si>
  <si>
    <t>SEGUNDA TRANSFERENCIA DE RECURSOS A GANADORES DEL CONCURSO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</si>
</sst>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indexed="64"/>
      <name val="Arial"/>
      <charset val="1"/>
    </font>
    <font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name val="Arial"/>
      <family val="2"/>
    </font>
    <font>
      <sz val="9"/>
      <color indexed="64"/>
      <name val="Arial"/>
      <family val="2"/>
    </font>
    <font>
      <b/>
      <sz val="11"/>
      <name val="Arial"/>
      <family val="2"/>
    </font>
    <font>
      <b/>
      <sz val="8"/>
      <name val="Calibri"/>
      <family val="2"/>
    </font>
    <font>
      <sz val="12"/>
      <color indexed="64"/>
      <name val="Arial"/>
      <family val="2"/>
    </font>
    <font>
      <sz val="14"/>
      <color indexed="64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color indexed="64"/>
      <name val="Arial"/>
      <family val="2"/>
    </font>
    <font>
      <sz val="11"/>
      <color indexed="64"/>
      <name val="Arial"/>
      <family val="2"/>
    </font>
    <font>
      <b/>
      <sz val="11"/>
      <color indexed="64"/>
      <name val="Arial"/>
      <family val="2"/>
    </font>
    <font>
      <sz val="16"/>
      <name val="Arial"/>
      <family val="2"/>
    </font>
    <font>
      <b/>
      <sz val="11"/>
      <name val="Calibri"/>
      <family val="2"/>
    </font>
    <font>
      <b/>
      <sz val="10"/>
      <color rgb="FF0000CC"/>
      <name val="Arial"/>
      <family val="2"/>
    </font>
    <font>
      <b/>
      <sz val="8"/>
      <color rgb="FF0000CC"/>
      <name val="Calibri"/>
      <family val="2"/>
    </font>
    <font>
      <b/>
      <sz val="11"/>
      <color rgb="FF0000CC"/>
      <name val="Arial"/>
      <family val="2"/>
    </font>
    <font>
      <b/>
      <sz val="11"/>
      <color rgb="FF0000CC"/>
      <name val="Calibri"/>
      <family val="2"/>
    </font>
    <font>
      <sz val="11"/>
      <color rgb="FF0000CC"/>
      <name val="Arial"/>
      <family val="2"/>
    </font>
    <font>
      <b/>
      <sz val="10"/>
      <color rgb="FFFF0000"/>
      <name val="Arial"/>
      <family val="2"/>
    </font>
    <font>
      <b/>
      <sz val="14"/>
      <color indexed="64"/>
      <name val="Arial"/>
      <family val="2"/>
    </font>
    <font>
      <b/>
      <sz val="12"/>
      <color indexed="6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 applyFont="0" applyFill="0" applyBorder="0" applyAlignment="0" applyProtection="0"/>
    <xf numFmtId="0" fontId="9" fillId="0" borderId="0"/>
    <xf numFmtId="0" fontId="3" fillId="0" borderId="0"/>
    <xf numFmtId="9" fontId="9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4" fillId="3" borderId="1" xfId="0" applyNumberFormat="1" applyFont="1" applyFill="1" applyBorder="1" applyAlignment="1">
      <alignment horizontal="center" vertical="center" wrapText="1"/>
    </xf>
    <xf numFmtId="2" fontId="6" fillId="3" borderId="1" xfId="2" applyNumberFormat="1" applyFont="1" applyFill="1" applyBorder="1" applyAlignment="1" applyProtection="1">
      <alignment horizontal="center" vertical="center" wrapText="1"/>
    </xf>
    <xf numFmtId="2" fontId="5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9" fontId="4" fillId="3" borderId="1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Border="1"/>
    <xf numFmtId="4" fontId="7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2" fontId="10" fillId="4" borderId="1" xfId="2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Alignment="1">
      <alignment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2" fontId="6" fillId="5" borderId="1" xfId="2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Alignment="1">
      <alignment wrapText="1"/>
    </xf>
    <xf numFmtId="4" fontId="0" fillId="3" borderId="0" xfId="0" applyNumberFormat="1" applyFill="1" applyAlignment="1">
      <alignment wrapText="1"/>
    </xf>
    <xf numFmtId="2" fontId="0" fillId="0" borderId="0" xfId="0" applyNumberFormat="1"/>
    <xf numFmtId="4" fontId="7" fillId="0" borderId="1" xfId="0" applyNumberFormat="1" applyFont="1" applyBorder="1" applyAlignment="1">
      <alignment horizontal="center" vertical="center"/>
    </xf>
    <xf numFmtId="0" fontId="0" fillId="0" borderId="0" xfId="0" applyNumberForma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ill="1" applyAlignment="1">
      <alignment wrapText="1"/>
    </xf>
    <xf numFmtId="2" fontId="10" fillId="4" borderId="2" xfId="2" applyNumberFormat="1" applyFont="1" applyFill="1" applyBorder="1" applyAlignment="1" applyProtection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0" fillId="0" borderId="0" xfId="0" applyFill="1" applyBorder="1"/>
    <xf numFmtId="4" fontId="5" fillId="6" borderId="1" xfId="2" applyNumberFormat="1" applyFont="1" applyFill="1" applyBorder="1" applyAlignment="1" applyProtection="1">
      <alignment horizontal="center" vertical="center" wrapText="1"/>
    </xf>
    <xf numFmtId="2" fontId="16" fillId="6" borderId="1" xfId="2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" fontId="10" fillId="6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 applyProtection="1">
      <alignment horizontal="right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0" fontId="17" fillId="7" borderId="1" xfId="0" applyNumberFormat="1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>
      <alignment horizontal="left" vertical="center" wrapText="1"/>
    </xf>
    <xf numFmtId="2" fontId="18" fillId="7" borderId="1" xfId="2" applyNumberFormat="1" applyFont="1" applyFill="1" applyBorder="1" applyAlignment="1" applyProtection="1">
      <alignment horizontal="center" vertical="center" wrapText="1"/>
    </xf>
    <xf numFmtId="4" fontId="19" fillId="7" borderId="1" xfId="2" applyNumberFormat="1" applyFont="1" applyFill="1" applyBorder="1" applyAlignment="1" applyProtection="1">
      <alignment horizontal="center" vertical="center" wrapText="1"/>
    </xf>
    <xf numFmtId="2" fontId="20" fillId="7" borderId="1" xfId="2" applyNumberFormat="1" applyFont="1" applyFill="1" applyBorder="1" applyAlignment="1" applyProtection="1">
      <alignment horizontal="center" vertical="center" wrapText="1"/>
    </xf>
    <xf numFmtId="0" fontId="19" fillId="7" borderId="1" xfId="0" applyNumberFormat="1" applyFont="1" applyFill="1" applyBorder="1" applyAlignment="1">
      <alignment horizontal="center" vertical="center" wrapText="1"/>
    </xf>
    <xf numFmtId="4" fontId="21" fillId="7" borderId="0" xfId="0" applyNumberFormat="1" applyFont="1" applyFill="1" applyBorder="1"/>
    <xf numFmtId="0" fontId="2" fillId="5" borderId="1" xfId="0" applyNumberFormat="1" applyFont="1" applyFill="1" applyBorder="1" applyAlignment="1">
      <alignment horizontal="left" vertical="center" wrapText="1"/>
    </xf>
    <xf numFmtId="2" fontId="10" fillId="5" borderId="1" xfId="2" applyNumberFormat="1" applyFont="1" applyFill="1" applyBorder="1" applyAlignment="1" applyProtection="1">
      <alignment horizontal="center" vertical="center" wrapText="1"/>
    </xf>
    <xf numFmtId="2" fontId="6" fillId="8" borderId="0" xfId="2" applyNumberFormat="1" applyFont="1" applyFill="1" applyBorder="1" applyAlignment="1" applyProtection="1">
      <alignment horizontal="center" vertical="center" wrapText="1"/>
    </xf>
    <xf numFmtId="2" fontId="10" fillId="8" borderId="1" xfId="2" applyNumberFormat="1" applyFont="1" applyFill="1" applyBorder="1" applyAlignment="1" applyProtection="1">
      <alignment horizontal="center" vertical="center" wrapText="1"/>
    </xf>
    <xf numFmtId="4" fontId="19" fillId="8" borderId="1" xfId="2" applyNumberFormat="1" applyFont="1" applyFill="1" applyBorder="1" applyAlignment="1" applyProtection="1">
      <alignment horizontal="center" vertical="center" wrapText="1"/>
    </xf>
    <xf numFmtId="4" fontId="5" fillId="8" borderId="1" xfId="2" applyNumberFormat="1" applyFont="1" applyFill="1" applyBorder="1" applyAlignment="1" applyProtection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5" borderId="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Millares 6" xfId="1"/>
    <cellStyle name="Normal" xfId="0" builtinId="0"/>
    <cellStyle name="Normal 2" xfId="2"/>
    <cellStyle name="Normal 2 2" xfId="3"/>
    <cellStyle name="Normal 2 3" xfId="5"/>
    <cellStyle name="Porcentaj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4"/>
  <sheetViews>
    <sheetView tabSelected="1" topLeftCell="A3" zoomScale="70" zoomScaleNormal="70" workbookViewId="0">
      <selection activeCell="E11" sqref="E11"/>
    </sheetView>
  </sheetViews>
  <sheetFormatPr baseColWidth="10" defaultRowHeight="18" x14ac:dyDescent="0.25"/>
  <cols>
    <col min="1" max="1" width="6.140625" customWidth="1"/>
    <col min="2" max="2" width="25.28515625" style="9" customWidth="1"/>
    <col min="3" max="3" width="47" style="9" customWidth="1"/>
    <col min="4" max="4" width="12.42578125" customWidth="1"/>
    <col min="5" max="5" width="50.7109375" style="15" customWidth="1"/>
    <col min="6" max="6" width="17" style="1" customWidth="1"/>
    <col min="7" max="7" width="16.42578125" style="1" customWidth="1"/>
    <col min="8" max="8" width="20" style="33" customWidth="1"/>
    <col min="9" max="10" width="14" style="37" customWidth="1"/>
    <col min="11" max="16" width="14" style="37" hidden="1" customWidth="1"/>
    <col min="17" max="17" width="21.140625" style="38" hidden="1" customWidth="1"/>
    <col min="18" max="19" width="21.140625" style="27" hidden="1" customWidth="1"/>
    <col min="20" max="20" width="29.7109375" style="27" bestFit="1" customWidth="1"/>
    <col min="21" max="21" width="5.7109375" style="27" hidden="1" customWidth="1"/>
    <col min="22" max="22" width="14" style="33" hidden="1" customWidth="1"/>
    <col min="23" max="30" width="14" style="1" hidden="1" customWidth="1"/>
    <col min="31" max="31" width="17.7109375" style="19" hidden="1" customWidth="1"/>
    <col min="32" max="32" width="22.42578125" style="35" hidden="1" customWidth="1"/>
    <col min="33" max="33" width="34.140625" style="44" hidden="1" customWidth="1"/>
    <col min="34" max="34" width="18.5703125" hidden="1" customWidth="1"/>
    <col min="35" max="35" width="0" hidden="1" customWidth="1"/>
  </cols>
  <sheetData>
    <row r="1" spans="1:35" ht="18" hidden="1" customHeight="1" x14ac:dyDescent="0.2">
      <c r="A1" s="75" t="s">
        <v>130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5" ht="35.25" hidden="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5" ht="50.25" customHeight="1" x14ac:dyDescent="0.2">
      <c r="A3" s="73" t="s">
        <v>135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</row>
    <row r="4" spans="1:35" ht="36" customHeight="1" x14ac:dyDescent="0.2">
      <c r="A4" s="74" t="s">
        <v>131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5" ht="37.5" customHeight="1" x14ac:dyDescent="0.2">
      <c r="A5" s="76" t="s">
        <v>132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5" ht="17.25" customHeight="1" x14ac:dyDescent="0.25">
      <c r="H6" s="1"/>
      <c r="K6" s="39" t="s">
        <v>110</v>
      </c>
      <c r="L6" s="39" t="s">
        <v>111</v>
      </c>
      <c r="M6" s="39" t="s">
        <v>110</v>
      </c>
      <c r="N6" s="39" t="s">
        <v>111</v>
      </c>
      <c r="O6" s="39" t="s">
        <v>110</v>
      </c>
      <c r="P6" s="39" t="s">
        <v>111</v>
      </c>
      <c r="Q6" s="72" t="s">
        <v>129</v>
      </c>
      <c r="R6" s="72"/>
      <c r="S6" s="72"/>
      <c r="T6" s="1"/>
      <c r="U6" s="66"/>
      <c r="V6" s="12"/>
      <c r="W6" s="12"/>
      <c r="AE6" s="20"/>
      <c r="AF6" s="43"/>
    </row>
    <row r="7" spans="1:35" s="4" customFormat="1" ht="75.75" customHeight="1" x14ac:dyDescent="0.25">
      <c r="A7" s="14" t="s">
        <v>103</v>
      </c>
      <c r="B7" s="64" t="s">
        <v>8</v>
      </c>
      <c r="C7" s="64" t="s">
        <v>104</v>
      </c>
      <c r="D7" s="14" t="s">
        <v>105</v>
      </c>
      <c r="E7" s="14" t="s">
        <v>106</v>
      </c>
      <c r="F7" s="14" t="s">
        <v>3</v>
      </c>
      <c r="G7" s="14" t="s">
        <v>124</v>
      </c>
      <c r="H7" s="14" t="s">
        <v>107</v>
      </c>
      <c r="I7" s="14" t="s">
        <v>123</v>
      </c>
      <c r="J7" s="14" t="s">
        <v>108</v>
      </c>
      <c r="K7" s="40" t="s">
        <v>112</v>
      </c>
      <c r="L7" s="40" t="s">
        <v>113</v>
      </c>
      <c r="M7" s="40" t="s">
        <v>114</v>
      </c>
      <c r="N7" s="40" t="s">
        <v>115</v>
      </c>
      <c r="O7" s="40" t="s">
        <v>116</v>
      </c>
      <c r="P7" s="40" t="s">
        <v>117</v>
      </c>
      <c r="Q7" s="26" t="s">
        <v>118</v>
      </c>
      <c r="R7" s="26" t="s">
        <v>119</v>
      </c>
      <c r="S7" s="26" t="s">
        <v>120</v>
      </c>
      <c r="T7" s="32" t="s">
        <v>134</v>
      </c>
      <c r="U7" s="67"/>
      <c r="V7" s="32" t="s">
        <v>121</v>
      </c>
      <c r="W7" s="11" t="s">
        <v>122</v>
      </c>
      <c r="X7" s="3" t="s">
        <v>0</v>
      </c>
      <c r="Y7" s="7" t="s">
        <v>1</v>
      </c>
      <c r="Z7" s="3" t="s">
        <v>2</v>
      </c>
      <c r="AA7" s="3" t="s">
        <v>4</v>
      </c>
      <c r="AB7" s="3" t="s">
        <v>5</v>
      </c>
      <c r="AC7" s="3" t="s">
        <v>6</v>
      </c>
      <c r="AD7" s="3" t="s">
        <v>7</v>
      </c>
      <c r="AE7" s="21"/>
      <c r="AF7" s="42" t="s">
        <v>127</v>
      </c>
      <c r="AG7" s="65" t="s">
        <v>133</v>
      </c>
    </row>
    <row r="8" spans="1:35" s="47" customFormat="1" ht="25.5" customHeight="1" x14ac:dyDescent="0.2">
      <c r="A8" s="57"/>
      <c r="B8" s="58" t="s">
        <v>128</v>
      </c>
      <c r="C8" s="58"/>
      <c r="D8" s="57"/>
      <c r="E8" s="57"/>
      <c r="F8" s="57"/>
      <c r="G8" s="57"/>
      <c r="H8" s="60">
        <f>SUM(H9+H22)</f>
        <v>112374010.78</v>
      </c>
      <c r="I8" s="57"/>
      <c r="J8" s="57"/>
      <c r="K8" s="59"/>
      <c r="L8" s="59"/>
      <c r="M8" s="59"/>
      <c r="N8" s="59"/>
      <c r="O8" s="59"/>
      <c r="P8" s="59"/>
      <c r="Q8" s="60">
        <f>SUM(Q9+Q22)</f>
        <v>2819271.75</v>
      </c>
      <c r="R8" s="60">
        <f>SUM(R9+R22)</f>
        <v>87453900.569999993</v>
      </c>
      <c r="S8" s="60">
        <f>SUM(S9+S22)</f>
        <v>22100838.460000001</v>
      </c>
      <c r="T8" s="60">
        <f>SUM(T9+T22)</f>
        <v>22100840</v>
      </c>
      <c r="U8" s="68">
        <f>SUM(U9+U22)</f>
        <v>1.5399999999253851</v>
      </c>
      <c r="V8" s="61"/>
      <c r="W8" s="61"/>
      <c r="X8" s="62"/>
      <c r="Y8" s="62"/>
      <c r="Z8" s="62"/>
      <c r="AA8" s="62"/>
      <c r="AB8" s="62"/>
      <c r="AC8" s="62"/>
      <c r="AD8" s="62"/>
      <c r="AE8" s="63"/>
      <c r="AF8" s="60">
        <f>SUM(AF9+AF22)</f>
        <v>90273172.319999993</v>
      </c>
      <c r="AG8" s="60">
        <f>SUM(AG9+AG22)</f>
        <v>90273174</v>
      </c>
      <c r="AH8" s="46">
        <f>SUM(AG8-AF8)</f>
        <v>1.6800000071525574</v>
      </c>
      <c r="AI8" s="55">
        <f>SUM(AI9+AI22)</f>
        <v>1.6799999997019768</v>
      </c>
    </row>
    <row r="9" spans="1:35" s="4" customFormat="1" ht="33" customHeight="1" x14ac:dyDescent="0.2">
      <c r="A9" s="17"/>
      <c r="B9" s="18" t="s">
        <v>125</v>
      </c>
      <c r="C9" s="18"/>
      <c r="D9" s="17"/>
      <c r="E9" s="17"/>
      <c r="F9" s="17"/>
      <c r="G9" s="17"/>
      <c r="H9" s="48">
        <f>SUM(H10:H21)</f>
        <v>107189210.78</v>
      </c>
      <c r="I9" s="17"/>
      <c r="J9" s="17"/>
      <c r="K9" s="40"/>
      <c r="L9" s="40"/>
      <c r="M9" s="40"/>
      <c r="N9" s="40"/>
      <c r="O9" s="40"/>
      <c r="P9" s="40"/>
      <c r="Q9" s="48">
        <f>SUM(Q10:Q21)</f>
        <v>2755479</v>
      </c>
      <c r="R9" s="48">
        <f>SUM(R10:R21)</f>
        <v>83530807.879999995</v>
      </c>
      <c r="S9" s="48">
        <f>SUM(S10:S21)</f>
        <v>20902923.900000002</v>
      </c>
      <c r="T9" s="48">
        <f>SUM(T10:T21)</f>
        <v>20902925</v>
      </c>
      <c r="U9" s="69">
        <f>SUM(U10:U21)</f>
        <v>1.0999999999812644</v>
      </c>
      <c r="V9" s="48"/>
      <c r="W9" s="49"/>
      <c r="X9" s="50"/>
      <c r="Y9" s="51"/>
      <c r="Z9" s="50"/>
      <c r="AA9" s="50"/>
      <c r="AB9" s="50"/>
      <c r="AC9" s="50"/>
      <c r="AD9" s="50"/>
      <c r="AE9" s="52"/>
      <c r="AF9" s="56">
        <f>SUM(Q9:R9)</f>
        <v>86286286.879999995</v>
      </c>
      <c r="AG9" s="48">
        <f>SUM(AG10:AG21)</f>
        <v>86286288</v>
      </c>
      <c r="AH9" s="46">
        <f>SUM(AG9-AF9)</f>
        <v>1.1200000047683716</v>
      </c>
      <c r="AI9" s="45">
        <f>SUM(AH10:AH21)</f>
        <v>1.1199999996460974</v>
      </c>
    </row>
    <row r="10" spans="1:35" s="5" customFormat="1" ht="36" x14ac:dyDescent="0.2">
      <c r="A10" s="2">
        <v>1</v>
      </c>
      <c r="B10" s="8" t="s">
        <v>52</v>
      </c>
      <c r="C10" s="8" t="s">
        <v>86</v>
      </c>
      <c r="D10" s="6" t="s">
        <v>85</v>
      </c>
      <c r="E10" s="16" t="s">
        <v>86</v>
      </c>
      <c r="F10" s="6" t="s">
        <v>33</v>
      </c>
      <c r="G10" s="10">
        <v>2577616</v>
      </c>
      <c r="H10" s="10">
        <v>2575038</v>
      </c>
      <c r="I10" s="23">
        <f t="shared" ref="I10:I12" si="0">+G10-H10</f>
        <v>2578</v>
      </c>
      <c r="J10" s="24" t="s">
        <v>109</v>
      </c>
      <c r="K10" s="24"/>
      <c r="L10" s="24"/>
      <c r="M10" s="24"/>
      <c r="N10" s="24"/>
      <c r="O10" s="24"/>
      <c r="P10" s="24"/>
      <c r="Q10" s="29">
        <v>82422</v>
      </c>
      <c r="R10" s="28">
        <v>2466624</v>
      </c>
      <c r="S10" s="28">
        <v>25992</v>
      </c>
      <c r="T10" s="28">
        <f t="shared" ref="T10:T12" si="1">ROUNDUP(S10,0)</f>
        <v>25992</v>
      </c>
      <c r="U10" s="70">
        <f t="shared" ref="U10:U12" si="2">+T10-S10</f>
        <v>0</v>
      </c>
      <c r="V10" s="10">
        <f t="shared" ref="V10:V12" si="3">SUM(Q10:S10)</f>
        <v>2575038</v>
      </c>
      <c r="W10" s="10">
        <f t="shared" ref="W10:W12" si="4">+H10-V10</f>
        <v>0</v>
      </c>
      <c r="X10" s="6" t="s">
        <v>84</v>
      </c>
      <c r="Y10" s="6" t="s">
        <v>9</v>
      </c>
      <c r="Z10" s="6" t="s">
        <v>10</v>
      </c>
      <c r="AA10" s="6" t="s">
        <v>34</v>
      </c>
      <c r="AB10" s="6" t="s">
        <v>51</v>
      </c>
      <c r="AC10" s="6" t="s">
        <v>19</v>
      </c>
      <c r="AD10" s="6" t="s">
        <v>13</v>
      </c>
      <c r="AE10" s="22"/>
      <c r="AF10" s="36">
        <f t="shared" ref="AF10:AF12" si="5">SUM(Q10:R10)</f>
        <v>2549046</v>
      </c>
      <c r="AG10" s="36">
        <f t="shared" ref="AG10:AG12" si="6">ROUNDUP(AF10,0)</f>
        <v>2549046</v>
      </c>
      <c r="AH10" s="25">
        <f t="shared" ref="AH10:AH12" si="7">AG10-AF10</f>
        <v>0</v>
      </c>
    </row>
    <row r="11" spans="1:35" s="5" customFormat="1" ht="48" x14ac:dyDescent="0.2">
      <c r="A11" s="2">
        <f>+A10+1</f>
        <v>2</v>
      </c>
      <c r="B11" s="8" t="s">
        <v>56</v>
      </c>
      <c r="C11" s="8" t="s">
        <v>55</v>
      </c>
      <c r="D11" s="6" t="s">
        <v>54</v>
      </c>
      <c r="E11" s="16" t="s">
        <v>55</v>
      </c>
      <c r="F11" s="6" t="s">
        <v>35</v>
      </c>
      <c r="G11" s="10">
        <v>45108832</v>
      </c>
      <c r="H11" s="10">
        <v>45063712</v>
      </c>
      <c r="I11" s="23">
        <f t="shared" si="0"/>
        <v>45120</v>
      </c>
      <c r="J11" s="24" t="s">
        <v>109</v>
      </c>
      <c r="K11" s="24"/>
      <c r="L11" s="24"/>
      <c r="M11" s="24"/>
      <c r="N11" s="24"/>
      <c r="O11" s="24"/>
      <c r="P11" s="24"/>
      <c r="Q11" s="29"/>
      <c r="R11" s="28">
        <v>36386388</v>
      </c>
      <c r="S11" s="28">
        <v>8677324</v>
      </c>
      <c r="T11" s="28">
        <f t="shared" si="1"/>
        <v>8677324</v>
      </c>
      <c r="U11" s="70">
        <f t="shared" si="2"/>
        <v>0</v>
      </c>
      <c r="V11" s="10">
        <f t="shared" si="3"/>
        <v>45063712</v>
      </c>
      <c r="W11" s="10">
        <f t="shared" si="4"/>
        <v>0</v>
      </c>
      <c r="X11" s="6" t="s">
        <v>53</v>
      </c>
      <c r="Y11" s="6" t="s">
        <v>40</v>
      </c>
      <c r="Z11" s="6" t="s">
        <v>10</v>
      </c>
      <c r="AA11" s="6" t="s">
        <v>41</v>
      </c>
      <c r="AB11" s="6" t="s">
        <v>14</v>
      </c>
      <c r="AC11" s="6" t="s">
        <v>17</v>
      </c>
      <c r="AD11" s="6" t="s">
        <v>13</v>
      </c>
      <c r="AE11" s="22"/>
      <c r="AF11" s="36">
        <f t="shared" si="5"/>
        <v>36386388</v>
      </c>
      <c r="AG11" s="36">
        <f t="shared" si="6"/>
        <v>36386388</v>
      </c>
      <c r="AH11" s="25">
        <f t="shared" si="7"/>
        <v>0</v>
      </c>
    </row>
    <row r="12" spans="1:35" s="5" customFormat="1" ht="48" x14ac:dyDescent="0.2">
      <c r="A12" s="2">
        <f t="shared" ref="A12:A21" si="8">+A11+1</f>
        <v>3</v>
      </c>
      <c r="B12" s="8" t="s">
        <v>87</v>
      </c>
      <c r="C12" s="8" t="s">
        <v>90</v>
      </c>
      <c r="D12" s="6" t="s">
        <v>89</v>
      </c>
      <c r="E12" s="16" t="s">
        <v>90</v>
      </c>
      <c r="F12" s="6" t="s">
        <v>35</v>
      </c>
      <c r="G12" s="10">
        <v>9251606</v>
      </c>
      <c r="H12" s="10">
        <v>9241606</v>
      </c>
      <c r="I12" s="23">
        <f t="shared" si="0"/>
        <v>10000</v>
      </c>
      <c r="J12" s="24" t="s">
        <v>109</v>
      </c>
      <c r="K12" s="24"/>
      <c r="L12" s="24"/>
      <c r="M12" s="24"/>
      <c r="N12" s="24"/>
      <c r="O12" s="24"/>
      <c r="P12" s="24"/>
      <c r="Q12" s="29"/>
      <c r="R12" s="28">
        <v>4016442</v>
      </c>
      <c r="S12" s="28">
        <v>5225164</v>
      </c>
      <c r="T12" s="28">
        <f t="shared" si="1"/>
        <v>5225164</v>
      </c>
      <c r="U12" s="70">
        <f t="shared" si="2"/>
        <v>0</v>
      </c>
      <c r="V12" s="10">
        <f t="shared" si="3"/>
        <v>9241606</v>
      </c>
      <c r="W12" s="10">
        <f t="shared" si="4"/>
        <v>0</v>
      </c>
      <c r="X12" s="6" t="s">
        <v>88</v>
      </c>
      <c r="Y12" s="6" t="s">
        <v>40</v>
      </c>
      <c r="Z12" s="6" t="s">
        <v>10</v>
      </c>
      <c r="AA12" s="6" t="s">
        <v>36</v>
      </c>
      <c r="AB12" s="6" t="s">
        <v>14</v>
      </c>
      <c r="AC12" s="6" t="s">
        <v>18</v>
      </c>
      <c r="AD12" s="6" t="s">
        <v>13</v>
      </c>
      <c r="AE12" s="22"/>
      <c r="AF12" s="36">
        <f t="shared" si="5"/>
        <v>4016442</v>
      </c>
      <c r="AG12" s="36">
        <f t="shared" si="6"/>
        <v>4016442</v>
      </c>
      <c r="AH12" s="25">
        <f t="shared" si="7"/>
        <v>0</v>
      </c>
    </row>
    <row r="13" spans="1:35" s="5" customFormat="1" ht="48" x14ac:dyDescent="0.2">
      <c r="A13" s="2">
        <f t="shared" si="8"/>
        <v>4</v>
      </c>
      <c r="B13" s="8" t="s">
        <v>46</v>
      </c>
      <c r="C13" s="8" t="s">
        <v>45</v>
      </c>
      <c r="D13" s="6" t="s">
        <v>44</v>
      </c>
      <c r="E13" s="16" t="s">
        <v>45</v>
      </c>
      <c r="F13" s="6" t="s">
        <v>11</v>
      </c>
      <c r="G13" s="10">
        <v>9774928</v>
      </c>
      <c r="H13" s="10">
        <v>9765153</v>
      </c>
      <c r="I13" s="23">
        <f t="shared" ref="I13:I15" si="9">+G13-H13</f>
        <v>9775</v>
      </c>
      <c r="J13" s="24" t="s">
        <v>109</v>
      </c>
      <c r="K13" s="24"/>
      <c r="L13" s="24"/>
      <c r="M13" s="24"/>
      <c r="N13" s="24"/>
      <c r="O13" s="24"/>
      <c r="P13" s="24"/>
      <c r="Q13" s="29"/>
      <c r="R13" s="28">
        <v>8333179</v>
      </c>
      <c r="S13" s="28">
        <v>1431974</v>
      </c>
      <c r="T13" s="28">
        <f t="shared" ref="T13:T15" si="10">ROUNDUP(S13,0)</f>
        <v>1431974</v>
      </c>
      <c r="U13" s="70">
        <f t="shared" ref="U13:U15" si="11">+T13-S13</f>
        <v>0</v>
      </c>
      <c r="V13" s="10">
        <f t="shared" ref="V13:V15" si="12">SUM(Q13:S13)</f>
        <v>9765153</v>
      </c>
      <c r="W13" s="10">
        <f t="shared" ref="W13:W15" si="13">+H13-V13</f>
        <v>0</v>
      </c>
      <c r="X13" s="6" t="s">
        <v>42</v>
      </c>
      <c r="Y13" s="6" t="s">
        <v>9</v>
      </c>
      <c r="Z13" s="6" t="s">
        <v>10</v>
      </c>
      <c r="AA13" s="6" t="s">
        <v>37</v>
      </c>
      <c r="AB13" s="6" t="s">
        <v>43</v>
      </c>
      <c r="AC13" s="6" t="s">
        <v>32</v>
      </c>
      <c r="AD13" s="6" t="s">
        <v>13</v>
      </c>
      <c r="AE13" s="22"/>
      <c r="AF13" s="36">
        <f t="shared" ref="AF13:AF15" si="14">SUM(Q13:R13)</f>
        <v>8333179</v>
      </c>
      <c r="AG13" s="36">
        <f t="shared" ref="AG13:AG15" si="15">ROUNDUP(AF13,0)</f>
        <v>8333179</v>
      </c>
      <c r="AH13" s="25">
        <f t="shared" ref="AH13:AH15" si="16">AG13-AF13</f>
        <v>0</v>
      </c>
    </row>
    <row r="14" spans="1:35" s="5" customFormat="1" ht="48" x14ac:dyDescent="0.2">
      <c r="A14" s="2">
        <f t="shared" si="8"/>
        <v>5</v>
      </c>
      <c r="B14" s="8" t="s">
        <v>49</v>
      </c>
      <c r="C14" s="8" t="s">
        <v>93</v>
      </c>
      <c r="D14" s="6" t="s">
        <v>92</v>
      </c>
      <c r="E14" s="16" t="s">
        <v>93</v>
      </c>
      <c r="F14" s="6" t="s">
        <v>11</v>
      </c>
      <c r="G14" s="10">
        <v>7919011</v>
      </c>
      <c r="H14" s="10">
        <v>7911091</v>
      </c>
      <c r="I14" s="23">
        <f t="shared" si="9"/>
        <v>7920</v>
      </c>
      <c r="J14" s="24" t="s">
        <v>109</v>
      </c>
      <c r="K14" s="24"/>
      <c r="L14" s="24"/>
      <c r="M14" s="24"/>
      <c r="N14" s="24"/>
      <c r="O14" s="24"/>
      <c r="P14" s="24"/>
      <c r="Q14" s="29"/>
      <c r="R14" s="28">
        <v>7166842</v>
      </c>
      <c r="S14" s="28">
        <v>744249</v>
      </c>
      <c r="T14" s="28">
        <f t="shared" si="10"/>
        <v>744249</v>
      </c>
      <c r="U14" s="70">
        <f t="shared" si="11"/>
        <v>0</v>
      </c>
      <c r="V14" s="10">
        <f t="shared" si="12"/>
        <v>7911091</v>
      </c>
      <c r="W14" s="10">
        <f t="shared" si="13"/>
        <v>0</v>
      </c>
      <c r="X14" s="6" t="s">
        <v>91</v>
      </c>
      <c r="Y14" s="6" t="s">
        <v>9</v>
      </c>
      <c r="Z14" s="6" t="s">
        <v>10</v>
      </c>
      <c r="AA14" s="6" t="s">
        <v>47</v>
      </c>
      <c r="AB14" s="6" t="s">
        <v>48</v>
      </c>
      <c r="AC14" s="6" t="s">
        <v>19</v>
      </c>
      <c r="AD14" s="6" t="s">
        <v>13</v>
      </c>
      <c r="AE14" s="22"/>
      <c r="AF14" s="36">
        <f t="shared" si="14"/>
        <v>7166842</v>
      </c>
      <c r="AG14" s="36">
        <f t="shared" si="15"/>
        <v>7166842</v>
      </c>
      <c r="AH14" s="25">
        <f t="shared" si="16"/>
        <v>0</v>
      </c>
    </row>
    <row r="15" spans="1:35" s="5" customFormat="1" ht="48" x14ac:dyDescent="0.2">
      <c r="A15" s="2">
        <f t="shared" si="8"/>
        <v>6</v>
      </c>
      <c r="B15" s="8" t="s">
        <v>61</v>
      </c>
      <c r="C15" s="8" t="s">
        <v>60</v>
      </c>
      <c r="D15" s="6" t="s">
        <v>59</v>
      </c>
      <c r="E15" s="16" t="s">
        <v>60</v>
      </c>
      <c r="F15" s="6" t="s">
        <v>11</v>
      </c>
      <c r="G15" s="10">
        <v>1321953</v>
      </c>
      <c r="H15" s="10">
        <v>1320631</v>
      </c>
      <c r="I15" s="23">
        <f t="shared" si="9"/>
        <v>1322</v>
      </c>
      <c r="J15" s="24" t="s">
        <v>109</v>
      </c>
      <c r="K15" s="24"/>
      <c r="L15" s="24"/>
      <c r="M15" s="24"/>
      <c r="N15" s="24"/>
      <c r="O15" s="24"/>
      <c r="P15" s="24"/>
      <c r="Q15" s="29"/>
      <c r="R15" s="28">
        <v>1316889.6200000001</v>
      </c>
      <c r="S15" s="28">
        <v>3741.38</v>
      </c>
      <c r="T15" s="28">
        <f t="shared" si="10"/>
        <v>3742</v>
      </c>
      <c r="U15" s="70">
        <f t="shared" si="11"/>
        <v>0.61999999999989086</v>
      </c>
      <c r="V15" s="10">
        <f t="shared" si="12"/>
        <v>1320631</v>
      </c>
      <c r="W15" s="10">
        <f t="shared" si="13"/>
        <v>0</v>
      </c>
      <c r="X15" s="6" t="s">
        <v>57</v>
      </c>
      <c r="Y15" s="6" t="s">
        <v>9</v>
      </c>
      <c r="Z15" s="6" t="s">
        <v>10</v>
      </c>
      <c r="AA15" s="6" t="s">
        <v>50</v>
      </c>
      <c r="AB15" s="6" t="s">
        <v>58</v>
      </c>
      <c r="AC15" s="6" t="s">
        <v>15</v>
      </c>
      <c r="AD15" s="6" t="s">
        <v>13</v>
      </c>
      <c r="AE15" s="22"/>
      <c r="AF15" s="36">
        <f t="shared" si="14"/>
        <v>1316889.6200000001</v>
      </c>
      <c r="AG15" s="36">
        <f t="shared" si="15"/>
        <v>1316890</v>
      </c>
      <c r="AH15" s="25">
        <f t="shared" si="16"/>
        <v>0.37999999988824129</v>
      </c>
    </row>
    <row r="16" spans="1:35" s="5" customFormat="1" ht="36" x14ac:dyDescent="0.2">
      <c r="A16" s="2">
        <f t="shared" si="8"/>
        <v>7</v>
      </c>
      <c r="B16" s="8" t="s">
        <v>63</v>
      </c>
      <c r="C16" s="8" t="s">
        <v>66</v>
      </c>
      <c r="D16" s="6" t="s">
        <v>65</v>
      </c>
      <c r="E16" s="16" t="s">
        <v>66</v>
      </c>
      <c r="F16" s="6" t="s">
        <v>20</v>
      </c>
      <c r="G16" s="10">
        <v>3180532</v>
      </c>
      <c r="H16" s="10">
        <v>3177351</v>
      </c>
      <c r="I16" s="23">
        <f t="shared" ref="I16:I17" si="17">+G16-H16</f>
        <v>3181</v>
      </c>
      <c r="J16" s="24" t="s">
        <v>109</v>
      </c>
      <c r="K16" s="24"/>
      <c r="L16" s="24"/>
      <c r="M16" s="24"/>
      <c r="N16" s="24"/>
      <c r="O16" s="24"/>
      <c r="P16" s="24"/>
      <c r="Q16" s="23"/>
      <c r="R16" s="10">
        <v>2164635</v>
      </c>
      <c r="S16" s="10">
        <v>1012716</v>
      </c>
      <c r="T16" s="28">
        <f t="shared" ref="T16:T17" si="18">ROUNDUP(S16,0)</f>
        <v>1012716</v>
      </c>
      <c r="U16" s="70">
        <f t="shared" ref="U16:U17" si="19">+T16-S16</f>
        <v>0</v>
      </c>
      <c r="V16" s="10">
        <f t="shared" ref="V16" si="20">SUM(Q16:S16)</f>
        <v>3177351</v>
      </c>
      <c r="W16" s="10">
        <f t="shared" ref="W16:W17" si="21">+H16-V16</f>
        <v>0</v>
      </c>
      <c r="X16" s="6" t="s">
        <v>64</v>
      </c>
      <c r="Y16" s="6" t="s">
        <v>40</v>
      </c>
      <c r="Z16" s="6" t="s">
        <v>10</v>
      </c>
      <c r="AA16" s="6" t="s">
        <v>62</v>
      </c>
      <c r="AB16" s="6" t="s">
        <v>14</v>
      </c>
      <c r="AC16" s="6" t="s">
        <v>15</v>
      </c>
      <c r="AD16" s="6" t="s">
        <v>13</v>
      </c>
      <c r="AE16" s="22"/>
      <c r="AF16" s="36">
        <f t="shared" ref="AF16:AF17" si="22">SUM(Q16:R16)</f>
        <v>2164635</v>
      </c>
      <c r="AG16" s="36">
        <f t="shared" ref="AG16:AG17" si="23">ROUNDUP(AF16,0)</f>
        <v>2164635</v>
      </c>
      <c r="AH16" s="25">
        <f t="shared" ref="AH16:AH17" si="24">AG16-AF16</f>
        <v>0</v>
      </c>
    </row>
    <row r="17" spans="1:35" s="5" customFormat="1" ht="72" x14ac:dyDescent="0.2">
      <c r="A17" s="2">
        <f t="shared" si="8"/>
        <v>8</v>
      </c>
      <c r="B17" s="8" t="s">
        <v>96</v>
      </c>
      <c r="C17" s="8" t="s">
        <v>99</v>
      </c>
      <c r="D17" s="6" t="s">
        <v>98</v>
      </c>
      <c r="E17" s="16" t="s">
        <v>99</v>
      </c>
      <c r="F17" s="6" t="s">
        <v>38</v>
      </c>
      <c r="G17" s="10">
        <v>9945994</v>
      </c>
      <c r="H17" s="10">
        <v>8454094.9000000004</v>
      </c>
      <c r="I17" s="23">
        <f t="shared" si="17"/>
        <v>1491899.0999999996</v>
      </c>
      <c r="J17" s="24" t="s">
        <v>109</v>
      </c>
      <c r="K17" s="24"/>
      <c r="L17" s="24"/>
      <c r="M17" s="24"/>
      <c r="N17" s="24"/>
      <c r="O17" s="24"/>
      <c r="P17" s="24"/>
      <c r="Q17" s="29">
        <v>2601706</v>
      </c>
      <c r="R17" s="29">
        <v>5226395.9000000004</v>
      </c>
      <c r="S17" s="29">
        <v>625993</v>
      </c>
      <c r="T17" s="28">
        <f t="shared" si="18"/>
        <v>625993</v>
      </c>
      <c r="U17" s="70">
        <f t="shared" si="19"/>
        <v>0</v>
      </c>
      <c r="V17" s="10">
        <f>SUM(Q17:S17)</f>
        <v>8454094.9000000004</v>
      </c>
      <c r="W17" s="10">
        <f t="shared" si="21"/>
        <v>0</v>
      </c>
      <c r="X17" s="6" t="s">
        <v>97</v>
      </c>
      <c r="Y17" s="6" t="s">
        <v>9</v>
      </c>
      <c r="Z17" s="6" t="s">
        <v>10</v>
      </c>
      <c r="AA17" s="6" t="s">
        <v>94</v>
      </c>
      <c r="AB17" s="6" t="s">
        <v>95</v>
      </c>
      <c r="AC17" s="6" t="s">
        <v>15</v>
      </c>
      <c r="AD17" s="6" t="s">
        <v>13</v>
      </c>
      <c r="AE17" s="22"/>
      <c r="AF17" s="36">
        <f t="shared" si="22"/>
        <v>7828101.9000000004</v>
      </c>
      <c r="AG17" s="36">
        <f t="shared" si="23"/>
        <v>7828102</v>
      </c>
      <c r="AH17" s="25">
        <f t="shared" si="24"/>
        <v>9.999999962747097E-2</v>
      </c>
    </row>
    <row r="18" spans="1:35" s="5" customFormat="1" ht="48" x14ac:dyDescent="0.2">
      <c r="A18" s="2">
        <f t="shared" si="8"/>
        <v>9</v>
      </c>
      <c r="B18" s="8" t="s">
        <v>71</v>
      </c>
      <c r="C18" s="8" t="s">
        <v>70</v>
      </c>
      <c r="D18" s="6" t="s">
        <v>69</v>
      </c>
      <c r="E18" s="16" t="s">
        <v>70</v>
      </c>
      <c r="F18" s="6" t="s">
        <v>16</v>
      </c>
      <c r="G18" s="10">
        <v>9590259</v>
      </c>
      <c r="H18" s="10">
        <v>8583282</v>
      </c>
      <c r="I18" s="23">
        <f t="shared" ref="I18" si="25">+G18-H18</f>
        <v>1006977</v>
      </c>
      <c r="J18" s="24" t="s">
        <v>109</v>
      </c>
      <c r="K18" s="24"/>
      <c r="L18" s="24"/>
      <c r="M18" s="24"/>
      <c r="N18" s="24"/>
      <c r="O18" s="24"/>
      <c r="P18" s="24"/>
      <c r="Q18" s="29"/>
      <c r="R18" s="28">
        <v>6123710</v>
      </c>
      <c r="S18" s="28">
        <v>2459572</v>
      </c>
      <c r="T18" s="28">
        <f t="shared" ref="T18" si="26">ROUNDUP(S18,0)</f>
        <v>2459572</v>
      </c>
      <c r="U18" s="70">
        <f t="shared" ref="U18" si="27">+T18-S18</f>
        <v>0</v>
      </c>
      <c r="V18" s="10">
        <f t="shared" ref="V18" si="28">SUM(Q18:S18)</f>
        <v>8583282</v>
      </c>
      <c r="W18" s="10">
        <f t="shared" ref="W18" si="29">+H18-V18</f>
        <v>0</v>
      </c>
      <c r="X18" s="6" t="s">
        <v>67</v>
      </c>
      <c r="Y18" s="6" t="s">
        <v>9</v>
      </c>
      <c r="Z18" s="6" t="s">
        <v>10</v>
      </c>
      <c r="AA18" s="6" t="s">
        <v>39</v>
      </c>
      <c r="AB18" s="6" t="s">
        <v>68</v>
      </c>
      <c r="AC18" s="6" t="s">
        <v>17</v>
      </c>
      <c r="AD18" s="6" t="s">
        <v>13</v>
      </c>
      <c r="AE18" s="22"/>
      <c r="AF18" s="36">
        <f t="shared" ref="AF18" si="30">SUM(Q18:R18)</f>
        <v>6123710</v>
      </c>
      <c r="AG18" s="36">
        <f t="shared" ref="AG18" si="31">ROUNDUP(AF18,0)</f>
        <v>6123710</v>
      </c>
      <c r="AH18" s="25">
        <f t="shared" ref="AH18" si="32">AG18-AF18</f>
        <v>0</v>
      </c>
    </row>
    <row r="19" spans="1:35" s="5" customFormat="1" ht="36" x14ac:dyDescent="0.2">
      <c r="A19" s="2">
        <f t="shared" si="8"/>
        <v>10</v>
      </c>
      <c r="B19" s="8" t="s">
        <v>27</v>
      </c>
      <c r="C19" s="8" t="s">
        <v>26</v>
      </c>
      <c r="D19" s="6" t="s">
        <v>25</v>
      </c>
      <c r="E19" s="16" t="s">
        <v>26</v>
      </c>
      <c r="F19" s="6" t="s">
        <v>22</v>
      </c>
      <c r="G19" s="10">
        <v>3833118</v>
      </c>
      <c r="H19" s="10">
        <v>3829284.88</v>
      </c>
      <c r="I19" s="23">
        <f t="shared" ref="I19:I21" si="33">+G19-H19</f>
        <v>3833.1200000001118</v>
      </c>
      <c r="J19" s="24" t="s">
        <v>109</v>
      </c>
      <c r="K19" s="24"/>
      <c r="L19" s="24"/>
      <c r="M19" s="24"/>
      <c r="N19" s="24"/>
      <c r="O19" s="24"/>
      <c r="P19" s="24"/>
      <c r="Q19" s="29"/>
      <c r="R19" s="28">
        <v>3233583.36</v>
      </c>
      <c r="S19" s="28">
        <v>595701.52</v>
      </c>
      <c r="T19" s="28">
        <f t="shared" ref="T19:T21" si="34">ROUNDUP(S19,0)</f>
        <v>595702</v>
      </c>
      <c r="U19" s="70">
        <f t="shared" ref="U19:U21" si="35">+T19-S19</f>
        <v>0.47999999998137355</v>
      </c>
      <c r="V19" s="10">
        <f t="shared" ref="V19:V21" si="36">SUM(Q19:S19)</f>
        <v>3829284.88</v>
      </c>
      <c r="W19" s="10">
        <f t="shared" ref="W19:W21" si="37">+H19-V19</f>
        <v>0</v>
      </c>
      <c r="X19" s="6" t="s">
        <v>21</v>
      </c>
      <c r="Y19" s="6" t="s">
        <v>9</v>
      </c>
      <c r="Z19" s="6" t="s">
        <v>10</v>
      </c>
      <c r="AA19" s="6" t="s">
        <v>23</v>
      </c>
      <c r="AB19" s="6" t="s">
        <v>24</v>
      </c>
      <c r="AC19" s="6" t="s">
        <v>19</v>
      </c>
      <c r="AD19" s="6" t="s">
        <v>13</v>
      </c>
      <c r="AE19" s="22"/>
      <c r="AF19" s="36">
        <f t="shared" ref="AF19:AF21" si="38">SUM(Q19:R19)</f>
        <v>3233583.36</v>
      </c>
      <c r="AG19" s="36">
        <f t="shared" ref="AG19:AG21" si="39">ROUNDUP(AF19,0)</f>
        <v>3233584</v>
      </c>
      <c r="AH19" s="25">
        <f t="shared" ref="AH19:AH21" si="40">AG19-AF19</f>
        <v>0.64000000013038516</v>
      </c>
    </row>
    <row r="20" spans="1:35" s="5" customFormat="1" ht="60" x14ac:dyDescent="0.2">
      <c r="A20" s="2">
        <f t="shared" si="8"/>
        <v>11</v>
      </c>
      <c r="B20" s="8" t="s">
        <v>80</v>
      </c>
      <c r="C20" s="8" t="s">
        <v>83</v>
      </c>
      <c r="D20" s="6" t="s">
        <v>82</v>
      </c>
      <c r="E20" s="16" t="s">
        <v>83</v>
      </c>
      <c r="F20" s="6" t="s">
        <v>78</v>
      </c>
      <c r="G20" s="10">
        <v>3160363</v>
      </c>
      <c r="H20" s="10">
        <v>2907534</v>
      </c>
      <c r="I20" s="23">
        <f t="shared" si="33"/>
        <v>252829</v>
      </c>
      <c r="J20" s="24" t="s">
        <v>109</v>
      </c>
      <c r="K20" s="24"/>
      <c r="L20" s="24"/>
      <c r="M20" s="24"/>
      <c r="N20" s="24"/>
      <c r="O20" s="24"/>
      <c r="P20" s="24"/>
      <c r="Q20" s="29"/>
      <c r="R20" s="28">
        <v>2886425</v>
      </c>
      <c r="S20" s="28">
        <v>21109</v>
      </c>
      <c r="T20" s="28">
        <f t="shared" si="34"/>
        <v>21109</v>
      </c>
      <c r="U20" s="70">
        <f t="shared" si="35"/>
        <v>0</v>
      </c>
      <c r="V20" s="10">
        <f t="shared" si="36"/>
        <v>2907534</v>
      </c>
      <c r="W20" s="10">
        <f t="shared" si="37"/>
        <v>0</v>
      </c>
      <c r="X20" s="6" t="s">
        <v>81</v>
      </c>
      <c r="Y20" s="6" t="s">
        <v>40</v>
      </c>
      <c r="Z20" s="6" t="s">
        <v>10</v>
      </c>
      <c r="AA20" s="6" t="s">
        <v>79</v>
      </c>
      <c r="AB20" s="6" t="s">
        <v>14</v>
      </c>
      <c r="AC20" s="6" t="s">
        <v>15</v>
      </c>
      <c r="AD20" s="6" t="s">
        <v>13</v>
      </c>
      <c r="AE20" s="22"/>
      <c r="AF20" s="36">
        <f t="shared" si="38"/>
        <v>2886425</v>
      </c>
      <c r="AG20" s="36">
        <f t="shared" si="39"/>
        <v>2886425</v>
      </c>
      <c r="AH20" s="25">
        <f t="shared" si="40"/>
        <v>0</v>
      </c>
    </row>
    <row r="21" spans="1:35" s="5" customFormat="1" ht="48" x14ac:dyDescent="0.2">
      <c r="A21" s="2">
        <f t="shared" si="8"/>
        <v>12</v>
      </c>
      <c r="B21" s="8" t="s">
        <v>31</v>
      </c>
      <c r="C21" s="8" t="s">
        <v>102</v>
      </c>
      <c r="D21" s="6" t="s">
        <v>101</v>
      </c>
      <c r="E21" s="16" t="s">
        <v>102</v>
      </c>
      <c r="F21" s="6" t="s">
        <v>28</v>
      </c>
      <c r="G21" s="10">
        <v>4365235</v>
      </c>
      <c r="H21" s="10">
        <v>4360433</v>
      </c>
      <c r="I21" s="23">
        <f t="shared" si="33"/>
        <v>4802</v>
      </c>
      <c r="J21" s="24" t="s">
        <v>109</v>
      </c>
      <c r="K21" s="24"/>
      <c r="L21" s="24"/>
      <c r="M21" s="24"/>
      <c r="N21" s="24"/>
      <c r="O21" s="24"/>
      <c r="P21" s="24"/>
      <c r="Q21" s="29">
        <v>71351</v>
      </c>
      <c r="R21" s="28">
        <v>4209694</v>
      </c>
      <c r="S21" s="28">
        <v>79388</v>
      </c>
      <c r="T21" s="28">
        <f t="shared" si="34"/>
        <v>79388</v>
      </c>
      <c r="U21" s="70">
        <f t="shared" si="35"/>
        <v>0</v>
      </c>
      <c r="V21" s="10">
        <f t="shared" si="36"/>
        <v>4360433</v>
      </c>
      <c r="W21" s="10">
        <f t="shared" si="37"/>
        <v>0</v>
      </c>
      <c r="X21" s="6" t="s">
        <v>100</v>
      </c>
      <c r="Y21" s="6" t="s">
        <v>9</v>
      </c>
      <c r="Z21" s="6" t="s">
        <v>10</v>
      </c>
      <c r="AA21" s="6" t="s">
        <v>29</v>
      </c>
      <c r="AB21" s="6" t="s">
        <v>30</v>
      </c>
      <c r="AC21" s="6" t="s">
        <v>12</v>
      </c>
      <c r="AD21" s="6" t="s">
        <v>13</v>
      </c>
      <c r="AE21" s="22"/>
      <c r="AF21" s="36">
        <f t="shared" si="38"/>
        <v>4281045</v>
      </c>
      <c r="AG21" s="36">
        <f t="shared" si="39"/>
        <v>4281045</v>
      </c>
      <c r="AH21" s="25">
        <f t="shared" si="40"/>
        <v>0</v>
      </c>
    </row>
    <row r="22" spans="1:35" s="4" customFormat="1" ht="52.5" customHeight="1" x14ac:dyDescent="0.2">
      <c r="A22" s="17"/>
      <c r="B22" s="18" t="s">
        <v>126</v>
      </c>
      <c r="C22" s="18"/>
      <c r="D22" s="17"/>
      <c r="E22" s="17"/>
      <c r="F22" s="17"/>
      <c r="G22" s="17"/>
      <c r="H22" s="53">
        <f>SUM(H23:H23)</f>
        <v>5184800</v>
      </c>
      <c r="I22" s="17"/>
      <c r="J22" s="17"/>
      <c r="K22" s="17"/>
      <c r="L22" s="17"/>
      <c r="M22" s="17"/>
      <c r="N22" s="17"/>
      <c r="O22" s="17"/>
      <c r="P22" s="17"/>
      <c r="Q22" s="53">
        <f>SUM(Q23:Q23)</f>
        <v>63792.75</v>
      </c>
      <c r="R22" s="53">
        <f>SUM(R23:R23)</f>
        <v>3923092.69</v>
      </c>
      <c r="S22" s="53">
        <f>SUM(S23:S23)</f>
        <v>1197914.56</v>
      </c>
      <c r="T22" s="53">
        <f>SUM(T23:T23)</f>
        <v>1197915</v>
      </c>
      <c r="U22" s="71">
        <f>SUM(U23:U23)</f>
        <v>0.43999999994412065</v>
      </c>
      <c r="V22" s="30"/>
      <c r="W22" s="30"/>
      <c r="X22" s="3"/>
      <c r="Y22" s="7"/>
      <c r="Z22" s="3"/>
      <c r="AA22" s="3"/>
      <c r="AB22" s="3"/>
      <c r="AC22" s="3"/>
      <c r="AD22" s="3"/>
      <c r="AE22" s="22"/>
      <c r="AF22" s="53">
        <f>SUM(AF23:AF23)</f>
        <v>3986885.44</v>
      </c>
      <c r="AG22" s="53">
        <f>SUM(AG23:AG23)</f>
        <v>3986886</v>
      </c>
      <c r="AH22" s="54">
        <f>SUM(AG22-AF22)</f>
        <v>0.56000000005587935</v>
      </c>
      <c r="AI22" s="53">
        <f>SUM(AH23:AH23)</f>
        <v>0.56000000005587935</v>
      </c>
    </row>
    <row r="23" spans="1:35" s="5" customFormat="1" ht="87.75" customHeight="1" x14ac:dyDescent="0.2">
      <c r="A23" s="2">
        <f>+A21+1</f>
        <v>13</v>
      </c>
      <c r="B23" s="8" t="s">
        <v>77</v>
      </c>
      <c r="C23" s="8" t="s">
        <v>76</v>
      </c>
      <c r="D23" s="6" t="s">
        <v>75</v>
      </c>
      <c r="E23" s="16" t="s">
        <v>76</v>
      </c>
      <c r="F23" s="6" t="s">
        <v>74</v>
      </c>
      <c r="G23" s="10">
        <v>21105169.969999999</v>
      </c>
      <c r="H23" s="10">
        <v>5184800</v>
      </c>
      <c r="I23" s="23">
        <f t="shared" ref="I23" si="41">+G23-H23</f>
        <v>15920369.969999999</v>
      </c>
      <c r="J23" s="24" t="s">
        <v>109</v>
      </c>
      <c r="K23" s="24"/>
      <c r="L23" s="24"/>
      <c r="M23" s="24"/>
      <c r="N23" s="24"/>
      <c r="O23" s="24"/>
      <c r="P23" s="24"/>
      <c r="Q23" s="23">
        <v>63792.75</v>
      </c>
      <c r="R23" s="10">
        <v>3923092.69</v>
      </c>
      <c r="S23" s="10">
        <v>1197914.56</v>
      </c>
      <c r="T23" s="28">
        <f t="shared" ref="T23" si="42">ROUNDUP(S23,0)</f>
        <v>1197915</v>
      </c>
      <c r="U23" s="70">
        <f t="shared" ref="U23" si="43">+T23-S23</f>
        <v>0.43999999994412065</v>
      </c>
      <c r="V23" s="10">
        <f t="shared" ref="V23" si="44">SUM(Q23:S23)</f>
        <v>5184800</v>
      </c>
      <c r="W23" s="10">
        <f t="shared" ref="W23" si="45">+H23-V23</f>
        <v>0</v>
      </c>
      <c r="X23" s="6" t="s">
        <v>73</v>
      </c>
      <c r="Y23" s="6" t="s">
        <v>72</v>
      </c>
      <c r="Z23" s="6" t="s">
        <v>10</v>
      </c>
      <c r="AA23" s="6" t="s">
        <v>14</v>
      </c>
      <c r="AB23" s="6" t="s">
        <v>14</v>
      </c>
      <c r="AC23" s="6" t="s">
        <v>12</v>
      </c>
      <c r="AD23" s="6" t="s">
        <v>13</v>
      </c>
      <c r="AF23" s="36">
        <f t="shared" ref="AF23" si="46">SUM(Q23:R23)</f>
        <v>3986885.44</v>
      </c>
      <c r="AG23" s="36">
        <f t="shared" ref="AG23" si="47">ROUNDUP(AF23,0)</f>
        <v>3986886</v>
      </c>
      <c r="AH23" s="25">
        <f t="shared" ref="AH23" si="48">AG23-AF23</f>
        <v>0.56000000005587935</v>
      </c>
    </row>
    <row r="24" spans="1:35" ht="15" x14ac:dyDescent="0.2">
      <c r="G24" s="13"/>
      <c r="H24" s="34"/>
      <c r="I24" s="41"/>
      <c r="AE24"/>
    </row>
    <row r="25" spans="1:35" x14ac:dyDescent="0.25">
      <c r="AE25" s="20"/>
    </row>
    <row r="26" spans="1:35" x14ac:dyDescent="0.25">
      <c r="R26" s="31"/>
      <c r="AE26" s="20"/>
    </row>
    <row r="27" spans="1:35" x14ac:dyDescent="0.25">
      <c r="R27" s="31"/>
      <c r="S27" s="31"/>
      <c r="T27" s="31"/>
      <c r="U27" s="31"/>
      <c r="AE27" s="20"/>
    </row>
    <row r="28" spans="1:35" x14ac:dyDescent="0.25">
      <c r="AE28" s="20"/>
    </row>
    <row r="29" spans="1:35" x14ac:dyDescent="0.25">
      <c r="AE29" s="20"/>
    </row>
    <row r="30" spans="1:35" x14ac:dyDescent="0.25">
      <c r="AE30" s="20"/>
    </row>
    <row r="31" spans="1:35" x14ac:dyDescent="0.25">
      <c r="AE31" s="20"/>
    </row>
    <row r="32" spans="1:35" x14ac:dyDescent="0.25">
      <c r="AE32" s="20"/>
    </row>
    <row r="33" spans="31:31" x14ac:dyDescent="0.25">
      <c r="AE33" s="20"/>
    </row>
    <row r="34" spans="31:31" x14ac:dyDescent="0.25">
      <c r="AE34" s="20"/>
    </row>
    <row r="35" spans="31:31" x14ac:dyDescent="0.25">
      <c r="AE35" s="20"/>
    </row>
    <row r="36" spans="31:31" x14ac:dyDescent="0.25">
      <c r="AE36" s="20"/>
    </row>
    <row r="37" spans="31:31" x14ac:dyDescent="0.25">
      <c r="AE37" s="20"/>
    </row>
    <row r="38" spans="31:31" x14ac:dyDescent="0.25">
      <c r="AE38" s="20"/>
    </row>
    <row r="39" spans="31:31" x14ac:dyDescent="0.25">
      <c r="AE39" s="20"/>
    </row>
    <row r="40" spans="31:31" x14ac:dyDescent="0.25">
      <c r="AE40" s="20"/>
    </row>
    <row r="41" spans="31:31" x14ac:dyDescent="0.25">
      <c r="AE41" s="20"/>
    </row>
    <row r="42" spans="31:31" x14ac:dyDescent="0.25">
      <c r="AE42" s="20"/>
    </row>
    <row r="43" spans="31:31" x14ac:dyDescent="0.25">
      <c r="AE43" s="20"/>
    </row>
    <row r="44" spans="31:31" x14ac:dyDescent="0.25">
      <c r="AE44" s="20"/>
    </row>
  </sheetData>
  <autoFilter ref="A7:AG24"/>
  <mergeCells count="5">
    <mergeCell ref="A1:AG2"/>
    <mergeCell ref="A3:AG3"/>
    <mergeCell ref="A4:AG4"/>
    <mergeCell ref="A5:AG5"/>
    <mergeCell ref="Q6:S6"/>
  </mergeCells>
  <conditionalFormatting sqref="X23 X10:X21">
    <cfRule type="duplicateValues" dxfId="0" priority="85"/>
  </conditionalFormatting>
  <pageMargins left="0.7" right="0.7" top="0.32" bottom="0.31" header="0.3" footer="0.3"/>
  <pageSetup paperSize="9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para 2do 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Campana, Hugo</dc:creator>
  <cp:lastModifiedBy>Colorado Pachacama, Ermelinda</cp:lastModifiedBy>
  <cp:lastPrinted>2015-02-06T15:40:46Z</cp:lastPrinted>
  <dcterms:created xsi:type="dcterms:W3CDTF">2013-10-15T16:29:15Z</dcterms:created>
  <dcterms:modified xsi:type="dcterms:W3CDTF">2015-02-06T21:46:07Z</dcterms:modified>
</cp:coreProperties>
</file>